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slicerCaches/slicerCache5.xml" ContentType="application/vnd.ms-excel.slicerCache+xml"/>
  <Override PartName="/xl/slicerCaches/slicerCache6.xml" ContentType="application/vnd.ms-excel.slicerCache+xml"/>
  <Override PartName="/xl/slicerCaches/slicerCache7.xml" ContentType="application/vnd.ms-excel.slicerCache+xml"/>
  <Override PartName="/xl/slicerCaches/slicerCache8.xml" ContentType="application/vnd.ms-excel.slicerCache+xml"/>
  <Override PartName="/xl/slicerCaches/slicerCache9.xml" ContentType="application/vnd.ms-excel.slicerCache+xml"/>
  <Override PartName="/xl/slicerCaches/slicerCache10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Ex1.xml" ContentType="application/vnd.ms-office.chartex+xml"/>
  <Override PartName="/xl/charts/style8.xml" ContentType="application/vnd.ms-office.chartstyle+xml"/>
  <Override PartName="/xl/charts/colors8.xml" ContentType="application/vnd.ms-office.chartcolorstyle+xml"/>
  <Override PartName="/xl/charts/chart8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9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0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1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2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13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tables/table1.xml" ContentType="application/vnd.openxmlformats-officedocument.spreadsheetml.table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charts/chart14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pivotTables/pivotTable3.xml" ContentType="application/vnd.openxmlformats-officedocument.spreadsheetml.pivotTable+xml"/>
  <Override PartName="/xl/drawings/drawing4.xml" ContentType="application/vnd.openxmlformats-officedocument.drawing+xml"/>
  <Override PartName="/xl/charts/chart15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pivotTables/pivotTable4.xml" ContentType="application/vnd.openxmlformats-officedocument.spreadsheetml.pivotTable+xml"/>
  <Override PartName="/xl/drawings/drawing5.xml" ContentType="application/vnd.openxmlformats-officedocument.drawing+xml"/>
  <Override PartName="/xl/charts/chart16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tables/table2.xml" ContentType="application/vnd.openxmlformats-officedocument.spreadsheetml.table+xml"/>
  <Override PartName="/xl/drawings/drawing6.xml" ContentType="application/vnd.openxmlformats-officedocument.drawing+xml"/>
  <Override PartName="/xl/tables/table3.xml" ContentType="application/vnd.openxmlformats-officedocument.spreadsheetml.table+xml"/>
  <Override PartName="/xl/charts/chartEx2.xml" ContentType="application/vnd.ms-office.chartex+xml"/>
  <Override PartName="/xl/charts/style18.xml" ContentType="application/vnd.ms-office.chartstyle+xml"/>
  <Override PartName="/xl/charts/colors18.xml" ContentType="application/vnd.ms-office.chartcolorstyle+xml"/>
  <Override PartName="/xl/pivotTables/pivotTable5.xml" ContentType="application/vnd.openxmlformats-officedocument.spreadsheetml.pivotTable+xml"/>
  <Override PartName="/xl/drawings/drawing7.xml" ContentType="application/vnd.openxmlformats-officedocument.drawing+xml"/>
  <Override PartName="/xl/charts/chart17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pivotTables/pivotTable6.xml" ContentType="application/vnd.openxmlformats-officedocument.spreadsheetml.pivotTable+xml"/>
  <Override PartName="/xl/drawings/drawing8.xml" ContentType="application/vnd.openxmlformats-officedocument.drawing+xml"/>
  <Override PartName="/xl/charts/chart18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pivotTables/pivotTable7.xml" ContentType="application/vnd.openxmlformats-officedocument.spreadsheetml.pivotTable+xml"/>
  <Override PartName="/xl/drawings/drawing9.xml" ContentType="application/vnd.openxmlformats-officedocument.drawing+xml"/>
  <Override PartName="/xl/charts/chart19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pivotTables/pivotTable8.xml" ContentType="application/vnd.openxmlformats-officedocument.spreadsheetml.pivotTable+xml"/>
  <Override PartName="/xl/drawings/drawing10.xml" ContentType="application/vnd.openxmlformats-officedocument.drawing+xml"/>
  <Override PartName="/xl/charts/chart20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pivotTables/pivotTable9.xml" ContentType="application/vnd.openxmlformats-officedocument.spreadsheetml.pivotTable+xml"/>
  <Override PartName="/xl/drawings/drawing11.xml" ContentType="application/vnd.openxmlformats-officedocument.drawing+xml"/>
  <Override PartName="/xl/charts/chart21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pivotTables/pivotTable10.xml" ContentType="application/vnd.openxmlformats-officedocument.spreadsheetml.pivotTable+xml"/>
  <Override PartName="/xl/drawings/drawing12.xml" ContentType="application/vnd.openxmlformats-officedocument.drawing+xml"/>
  <Override PartName="/xl/charts/chart22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pivotTables/pivotTable11.xml" ContentType="application/vnd.openxmlformats-officedocument.spreadsheetml.pivotTable+xml"/>
  <Override PartName="/xl/drawings/drawing13.xml" ContentType="application/vnd.openxmlformats-officedocument.drawing+xml"/>
  <Override PartName="/xl/charts/chart23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pivotTables/pivotTable12.xml" ContentType="application/vnd.openxmlformats-officedocument.spreadsheetml.pivotTable+xml"/>
  <Override PartName="/xl/drawings/drawing14.xml" ContentType="application/vnd.openxmlformats-officedocument.drawing+xml"/>
  <Override PartName="/xl/charts/chart24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pivotTables/pivotTable13.xml" ContentType="application/vnd.openxmlformats-officedocument.spreadsheetml.pivotTable+xml"/>
  <Override PartName="/xl/drawings/drawing15.xml" ContentType="application/vnd.openxmlformats-officedocument.drawing+xml"/>
  <Override PartName="/xl/charts/chart25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pivotTables/pivotTable14.xml" ContentType="application/vnd.openxmlformats-officedocument.spreadsheetml.pivotTable+xml"/>
  <Override PartName="/xl/drawings/drawing16.xml" ContentType="application/vnd.openxmlformats-officedocument.drawing+xml"/>
  <Override PartName="/xl/charts/chart26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/Users/yulianaostanina/Desktop/"/>
    </mc:Choice>
  </mc:AlternateContent>
  <xr:revisionPtr revIDLastSave="0" documentId="8_{AC49C8ED-D21C-4742-9716-9F5D4FF548ED}" xr6:coauthVersionLast="47" xr6:coauthVersionMax="47" xr10:uidLastSave="{00000000-0000-0000-0000-000000000000}"/>
  <bookViews>
    <workbookView xWindow="0" yWindow="500" windowWidth="28800" windowHeight="16860" activeTab="1" xr2:uid="{00000000-000D-0000-FFFF-FFFF00000000}"/>
  </bookViews>
  <sheets>
    <sheet name="интро" sheetId="5" r:id="rId1"/>
    <sheet name="Дашборд" sheetId="22" r:id="rId2"/>
    <sheet name="Частность имен" sheetId="26" r:id="rId3"/>
    <sheet name="клиенты" sheetId="4" r:id="rId4"/>
    <sheet name="Платежноспособность по странам" sheetId="18" r:id="rId5"/>
    <sheet name="Цены по магазинам" sheetId="20" r:id="rId6"/>
    <sheet name="Цены по поставщикам" sheetId="19" r:id="rId7"/>
    <sheet name="товар" sheetId="2" r:id="rId8"/>
    <sheet name="продажи" sheetId="1" r:id="rId9"/>
    <sheet name="Динамика продаж магазинов" sheetId="6" r:id="rId10"/>
    <sheet name="Выгода клиента" sheetId="7" r:id="rId11"/>
    <sheet name="Суммарные продажи по магазинам" sheetId="8" r:id="rId12"/>
    <sheet name="Суммарные продажи по поставщика" sheetId="9" r:id="rId13"/>
    <sheet name="Суммарные продажи по категориям" sheetId="12" r:id="rId14"/>
    <sheet name="Среднее кол-во по категории" sheetId="13" r:id="rId15"/>
    <sheet name="Среднее кол-во продуктов в чеке" sheetId="14" r:id="rId16"/>
    <sheet name="География клиентов" sheetId="15" r:id="rId17"/>
    <sheet name="Программа лояльности" sheetId="16" r:id="rId18"/>
    <sheet name="Лайфтайм клиентов" sheetId="17" r:id="rId19"/>
    <sheet name="коды стран" sheetId="3" r:id="rId20"/>
  </sheets>
  <definedNames>
    <definedName name="_xlchart.v1.0" hidden="1">продажи!$P$1</definedName>
    <definedName name="_xlchart.v1.1" hidden="1">продажи!$P$2:$P$1001</definedName>
    <definedName name="_xlchart.v1.2" hidden="1">продажи!$P$1</definedName>
    <definedName name="_xlchart.v1.3" hidden="1">продажи!$P$2:$P$1001</definedName>
    <definedName name="Срез_Выгода_для_клиента">#N/A</definedName>
    <definedName name="Срез_Категория_товара">#N/A</definedName>
    <definedName name="Срез_кол_во_штук_в_чеке">#N/A</definedName>
    <definedName name="Срез_магазин_покупки">#N/A</definedName>
    <definedName name="Срез_Платежноспособность_по_странам">#N/A</definedName>
    <definedName name="Срез_Поставщик_товара">#N/A</definedName>
    <definedName name="Срез_Средняя_стоимость_категории_по_поставщику">#N/A</definedName>
    <definedName name="Срез_Средняя_цена_в_категории_за_штуку">#N/A</definedName>
    <definedName name="Срез_сумма_чека">#N/A</definedName>
    <definedName name="Срез_Суммарные_продажи_по_поставщикам">#N/A</definedName>
  </definedNames>
  <calcPr calcId="191029"/>
  <pivotCaches>
    <pivotCache cacheId="4" r:id="rId21"/>
    <pivotCache cacheId="5" r:id="rId22"/>
  </pivotCaches>
  <extLst>
    <ext xmlns:x14="http://schemas.microsoft.com/office/spreadsheetml/2009/9/main" uri="{BBE1A952-AA13-448e-AADC-164F8A28A991}">
      <x14:slicerCaches>
        <x14:slicerCache r:id="rId23"/>
        <x14:slicerCache r:id="rId24"/>
        <x14:slicerCache r:id="rId25"/>
        <x14:slicerCache r:id="rId26"/>
        <x14:slicerCache r:id="rId27"/>
        <x14:slicerCache r:id="rId28"/>
        <x14:slicerCache r:id="rId29"/>
        <x14:slicerCache r:id="rId30"/>
        <x14:slicerCache r:id="rId31"/>
        <x14:slicerCache r:id="rId32"/>
      </x14:slicerCaches>
    </ex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3" i="4" l="1"/>
  <c r="Q4" i="4"/>
  <c r="Q5" i="4"/>
  <c r="Q6" i="4"/>
  <c r="Q7" i="4"/>
  <c r="Q8" i="4"/>
  <c r="Q9" i="4"/>
  <c r="Q10" i="4"/>
  <c r="Q11" i="4"/>
  <c r="Q12" i="4"/>
  <c r="Q13" i="4"/>
  <c r="Q14" i="4"/>
  <c r="Q15" i="4"/>
  <c r="Q16" i="4"/>
  <c r="Q17" i="4"/>
  <c r="Q18" i="4"/>
  <c r="Q19" i="4"/>
  <c r="Q20" i="4"/>
  <c r="Q21" i="4"/>
  <c r="Q22" i="4"/>
  <c r="Q23" i="4"/>
  <c r="Q24" i="4"/>
  <c r="Q25" i="4"/>
  <c r="Q26" i="4"/>
  <c r="Q27" i="4"/>
  <c r="Q28" i="4"/>
  <c r="Q29" i="4"/>
  <c r="Q30" i="4"/>
  <c r="Q31" i="4"/>
  <c r="Q32" i="4"/>
  <c r="Q33" i="4"/>
  <c r="Q34" i="4"/>
  <c r="Q35" i="4"/>
  <c r="Q36" i="4"/>
  <c r="Q37" i="4"/>
  <c r="Q38" i="4"/>
  <c r="Q39" i="4"/>
  <c r="Q40" i="4"/>
  <c r="Q41" i="4"/>
  <c r="Q42" i="4"/>
  <c r="Q43" i="4"/>
  <c r="Q44" i="4"/>
  <c r="Q45" i="4"/>
  <c r="Q46" i="4"/>
  <c r="Q47" i="4"/>
  <c r="Q48" i="4"/>
  <c r="Q49" i="4"/>
  <c r="Q50" i="4"/>
  <c r="Q51" i="4"/>
  <c r="Q52" i="4"/>
  <c r="Q53" i="4"/>
  <c r="Q54" i="4"/>
  <c r="Q55" i="4"/>
  <c r="Q56" i="4"/>
  <c r="Q57" i="4"/>
  <c r="Q58" i="4"/>
  <c r="Q59" i="4"/>
  <c r="Q60" i="4"/>
  <c r="Q61" i="4"/>
  <c r="Q62" i="4"/>
  <c r="Q63" i="4"/>
  <c r="Q64" i="4"/>
  <c r="Q65" i="4"/>
  <c r="Q66" i="4"/>
  <c r="Q67" i="4"/>
  <c r="Q68" i="4"/>
  <c r="Q69" i="4"/>
  <c r="Q70" i="4"/>
  <c r="Q71" i="4"/>
  <c r="Q72" i="4"/>
  <c r="Q73" i="4"/>
  <c r="Q74" i="4"/>
  <c r="Q75" i="4"/>
  <c r="Q76" i="4"/>
  <c r="Q77" i="4"/>
  <c r="Q78" i="4"/>
  <c r="Q79" i="4"/>
  <c r="Q80" i="4"/>
  <c r="Q81" i="4"/>
  <c r="Q82" i="4"/>
  <c r="Q83" i="4"/>
  <c r="Q84" i="4"/>
  <c r="Q85" i="4"/>
  <c r="Q86" i="4"/>
  <c r="Q87" i="4"/>
  <c r="Q88" i="4"/>
  <c r="Q89" i="4"/>
  <c r="Q90" i="4"/>
  <c r="Q91" i="4"/>
  <c r="Q92" i="4"/>
  <c r="Q93" i="4"/>
  <c r="Q94" i="4"/>
  <c r="Q95" i="4"/>
  <c r="Q96" i="4"/>
  <c r="Q97" i="4"/>
  <c r="Q98" i="4"/>
  <c r="Q99" i="4"/>
  <c r="Q100" i="4"/>
  <c r="Q101" i="4"/>
  <c r="Q102" i="4"/>
  <c r="Q103" i="4"/>
  <c r="Q104" i="4"/>
  <c r="Q105" i="4"/>
  <c r="Q106" i="4"/>
  <c r="Q107" i="4"/>
  <c r="Q108" i="4"/>
  <c r="Q109" i="4"/>
  <c r="Q110" i="4"/>
  <c r="Q111" i="4"/>
  <c r="Q112" i="4"/>
  <c r="Q113" i="4"/>
  <c r="Q114" i="4"/>
  <c r="Q115" i="4"/>
  <c r="Q116" i="4"/>
  <c r="Q117" i="4"/>
  <c r="Q118" i="4"/>
  <c r="Q119" i="4"/>
  <c r="Q120" i="4"/>
  <c r="Q121" i="4"/>
  <c r="Q122" i="4"/>
  <c r="Q123" i="4"/>
  <c r="Q124" i="4"/>
  <c r="Q125" i="4"/>
  <c r="Q126" i="4"/>
  <c r="Q127" i="4"/>
  <c r="Q128" i="4"/>
  <c r="Q129" i="4"/>
  <c r="Q130" i="4"/>
  <c r="Q131" i="4"/>
  <c r="Q132" i="4"/>
  <c r="Q133" i="4"/>
  <c r="Q134" i="4"/>
  <c r="Q135" i="4"/>
  <c r="Q136" i="4"/>
  <c r="Q137" i="4"/>
  <c r="Q138" i="4"/>
  <c r="Q139" i="4"/>
  <c r="Q140" i="4"/>
  <c r="Q141" i="4"/>
  <c r="Q142" i="4"/>
  <c r="Q143" i="4"/>
  <c r="Q144" i="4"/>
  <c r="Q145" i="4"/>
  <c r="Q146" i="4"/>
  <c r="Q147" i="4"/>
  <c r="Q148" i="4"/>
  <c r="Q149" i="4"/>
  <c r="Q150" i="4"/>
  <c r="Q151" i="4"/>
  <c r="Q152" i="4"/>
  <c r="Q153" i="4"/>
  <c r="Q154" i="4"/>
  <c r="Q155" i="4"/>
  <c r="Q156" i="4"/>
  <c r="Q157" i="4"/>
  <c r="Q158" i="4"/>
  <c r="Q159" i="4"/>
  <c r="Q160" i="4"/>
  <c r="Q161" i="4"/>
  <c r="Q162" i="4"/>
  <c r="Q163" i="4"/>
  <c r="Q164" i="4"/>
  <c r="Q165" i="4"/>
  <c r="Q166" i="4"/>
  <c r="Q167" i="4"/>
  <c r="Q168" i="4"/>
  <c r="Q169" i="4"/>
  <c r="Q170" i="4"/>
  <c r="Q171" i="4"/>
  <c r="Q172" i="4"/>
  <c r="Q173" i="4"/>
  <c r="Q174" i="4"/>
  <c r="Q175" i="4"/>
  <c r="Q176" i="4"/>
  <c r="Q177" i="4"/>
  <c r="Q178" i="4"/>
  <c r="Q179" i="4"/>
  <c r="Q180" i="4"/>
  <c r="Q181" i="4"/>
  <c r="Q182" i="4"/>
  <c r="Q183" i="4"/>
  <c r="Q184" i="4"/>
  <c r="Q185" i="4"/>
  <c r="Q186" i="4"/>
  <c r="Q187" i="4"/>
  <c r="Q188" i="4"/>
  <c r="Q189" i="4"/>
  <c r="Q190" i="4"/>
  <c r="Q191" i="4"/>
  <c r="Q192" i="4"/>
  <c r="Q193" i="4"/>
  <c r="Q194" i="4"/>
  <c r="Q195" i="4"/>
  <c r="Q196" i="4"/>
  <c r="Q197" i="4"/>
  <c r="Q198" i="4"/>
  <c r="Q199" i="4"/>
  <c r="Q200" i="4"/>
  <c r="Q201" i="4"/>
  <c r="Q202" i="4"/>
  <c r="Q203" i="4"/>
  <c r="Q204" i="4"/>
  <c r="Q205" i="4"/>
  <c r="Q206" i="4"/>
  <c r="Q207" i="4"/>
  <c r="Q208" i="4"/>
  <c r="Q209" i="4"/>
  <c r="Q210" i="4"/>
  <c r="Q211" i="4"/>
  <c r="Q212" i="4"/>
  <c r="Q213" i="4"/>
  <c r="Q214" i="4"/>
  <c r="Q215" i="4"/>
  <c r="Q216" i="4"/>
  <c r="Q217" i="4"/>
  <c r="Q218" i="4"/>
  <c r="Q219" i="4"/>
  <c r="Q220" i="4"/>
  <c r="Q221" i="4"/>
  <c r="Q222" i="4"/>
  <c r="Q223" i="4"/>
  <c r="Q224" i="4"/>
  <c r="Q225" i="4"/>
  <c r="Q226" i="4"/>
  <c r="Q227" i="4"/>
  <c r="Q228" i="4"/>
  <c r="Q229" i="4"/>
  <c r="Q230" i="4"/>
  <c r="Q231" i="4"/>
  <c r="Q232" i="4"/>
  <c r="Q233" i="4"/>
  <c r="Q234" i="4"/>
  <c r="Q235" i="4"/>
  <c r="Q236" i="4"/>
  <c r="Q237" i="4"/>
  <c r="Q238" i="4"/>
  <c r="Q239" i="4"/>
  <c r="Q240" i="4"/>
  <c r="Q241" i="4"/>
  <c r="Q242" i="4"/>
  <c r="Q243" i="4"/>
  <c r="Q244" i="4"/>
  <c r="Q245" i="4"/>
  <c r="Q246" i="4"/>
  <c r="Q247" i="4"/>
  <c r="Q248" i="4"/>
  <c r="Q249" i="4"/>
  <c r="Q250" i="4"/>
  <c r="Q251" i="4"/>
  <c r="Q252" i="4"/>
  <c r="Q253" i="4"/>
  <c r="Q254" i="4"/>
  <c r="Q255" i="4"/>
  <c r="Q256" i="4"/>
  <c r="Q257" i="4"/>
  <c r="Q258" i="4"/>
  <c r="Q259" i="4"/>
  <c r="Q260" i="4"/>
  <c r="Q261" i="4"/>
  <c r="Q262" i="4"/>
  <c r="Q263" i="4"/>
  <c r="Q264" i="4"/>
  <c r="Q265" i="4"/>
  <c r="Q266" i="4"/>
  <c r="Q267" i="4"/>
  <c r="Q268" i="4"/>
  <c r="Q269" i="4"/>
  <c r="Q270" i="4"/>
  <c r="Q271" i="4"/>
  <c r="Q272" i="4"/>
  <c r="Q273" i="4"/>
  <c r="Q274" i="4"/>
  <c r="Q275" i="4"/>
  <c r="Q276" i="4"/>
  <c r="Q277" i="4"/>
  <c r="Q278" i="4"/>
  <c r="Q279" i="4"/>
  <c r="Q280" i="4"/>
  <c r="Q281" i="4"/>
  <c r="Q282" i="4"/>
  <c r="Q283" i="4"/>
  <c r="Q284" i="4"/>
  <c r="Q285" i="4"/>
  <c r="Q286" i="4"/>
  <c r="Q287" i="4"/>
  <c r="Q288" i="4"/>
  <c r="Q289" i="4"/>
  <c r="Q290" i="4"/>
  <c r="Q291" i="4"/>
  <c r="Q292" i="4"/>
  <c r="Q293" i="4"/>
  <c r="Q294" i="4"/>
  <c r="Q295" i="4"/>
  <c r="Q296" i="4"/>
  <c r="Q297" i="4"/>
  <c r="Q298" i="4"/>
  <c r="Q299" i="4"/>
  <c r="Q300" i="4"/>
  <c r="Q301" i="4"/>
  <c r="Q302" i="4"/>
  <c r="Q303" i="4"/>
  <c r="Q304" i="4"/>
  <c r="Q305" i="4"/>
  <c r="Q306" i="4"/>
  <c r="Q307" i="4"/>
  <c r="Q308" i="4"/>
  <c r="Q309" i="4"/>
  <c r="Q310" i="4"/>
  <c r="Q311" i="4"/>
  <c r="Q312" i="4"/>
  <c r="Q313" i="4"/>
  <c r="Q314" i="4"/>
  <c r="Q315" i="4"/>
  <c r="Q316" i="4"/>
  <c r="Q317" i="4"/>
  <c r="Q318" i="4"/>
  <c r="Q319" i="4"/>
  <c r="Q320" i="4"/>
  <c r="Q321" i="4"/>
  <c r="Q322" i="4"/>
  <c r="Q323" i="4"/>
  <c r="Q324" i="4"/>
  <c r="Q325" i="4"/>
  <c r="Q326" i="4"/>
  <c r="Q327" i="4"/>
  <c r="Q328" i="4"/>
  <c r="Q329" i="4"/>
  <c r="Q330" i="4"/>
  <c r="Q331" i="4"/>
  <c r="Q332" i="4"/>
  <c r="Q333" i="4"/>
  <c r="Q334" i="4"/>
  <c r="Q335" i="4"/>
  <c r="Q336" i="4"/>
  <c r="Q337" i="4"/>
  <c r="Q338" i="4"/>
  <c r="Q339" i="4"/>
  <c r="Q340" i="4"/>
  <c r="Q341" i="4"/>
  <c r="Q342" i="4"/>
  <c r="Q343" i="4"/>
  <c r="Q344" i="4"/>
  <c r="Q345" i="4"/>
  <c r="Q346" i="4"/>
  <c r="Q347" i="4"/>
  <c r="Q348" i="4"/>
  <c r="Q349" i="4"/>
  <c r="Q350" i="4"/>
  <c r="Q351" i="4"/>
  <c r="Q352" i="4"/>
  <c r="Q353" i="4"/>
  <c r="Q354" i="4"/>
  <c r="Q355" i="4"/>
  <c r="Q356" i="4"/>
  <c r="Q357" i="4"/>
  <c r="Q358" i="4"/>
  <c r="Q359" i="4"/>
  <c r="Q360" i="4"/>
  <c r="Q361" i="4"/>
  <c r="Q362" i="4"/>
  <c r="Q363" i="4"/>
  <c r="Q364" i="4"/>
  <c r="Q365" i="4"/>
  <c r="Q366" i="4"/>
  <c r="Q367" i="4"/>
  <c r="Q368" i="4"/>
  <c r="Q369" i="4"/>
  <c r="Q370" i="4"/>
  <c r="Q371" i="4"/>
  <c r="Q372" i="4"/>
  <c r="Q373" i="4"/>
  <c r="Q374" i="4"/>
  <c r="Q375" i="4"/>
  <c r="Q376" i="4"/>
  <c r="Q377" i="4"/>
  <c r="Q378" i="4"/>
  <c r="Q379" i="4"/>
  <c r="Q380" i="4"/>
  <c r="Q381" i="4"/>
  <c r="Q382" i="4"/>
  <c r="Q383" i="4"/>
  <c r="Q384" i="4"/>
  <c r="Q385" i="4"/>
  <c r="Q386" i="4"/>
  <c r="Q387" i="4"/>
  <c r="Q388" i="4"/>
  <c r="Q389" i="4"/>
  <c r="Q390" i="4"/>
  <c r="Q391" i="4"/>
  <c r="Q392" i="4"/>
  <c r="Q393" i="4"/>
  <c r="Q394" i="4"/>
  <c r="Q395" i="4"/>
  <c r="Q396" i="4"/>
  <c r="Q397" i="4"/>
  <c r="Q398" i="4"/>
  <c r="Q399" i="4"/>
  <c r="Q400" i="4"/>
  <c r="Q401" i="4"/>
  <c r="Q402" i="4"/>
  <c r="Q403" i="4"/>
  <c r="Q404" i="4"/>
  <c r="Q405" i="4"/>
  <c r="Q406" i="4"/>
  <c r="Q407" i="4"/>
  <c r="Q408" i="4"/>
  <c r="Q409" i="4"/>
  <c r="Q410" i="4"/>
  <c r="Q411" i="4"/>
  <c r="Q412" i="4"/>
  <c r="Q413" i="4"/>
  <c r="Q414" i="4"/>
  <c r="Q415" i="4"/>
  <c r="Q416" i="4"/>
  <c r="Q417" i="4"/>
  <c r="Q418" i="4"/>
  <c r="Q419" i="4"/>
  <c r="Q420" i="4"/>
  <c r="Q421" i="4"/>
  <c r="Q422" i="4"/>
  <c r="Q423" i="4"/>
  <c r="Q424" i="4"/>
  <c r="Q425" i="4"/>
  <c r="Q426" i="4"/>
  <c r="Q427" i="4"/>
  <c r="Q428" i="4"/>
  <c r="Q429" i="4"/>
  <c r="Q430" i="4"/>
  <c r="Q431" i="4"/>
  <c r="Q432" i="4"/>
  <c r="Q433" i="4"/>
  <c r="Q434" i="4"/>
  <c r="Q435" i="4"/>
  <c r="Q2" i="4"/>
  <c r="O17" i="1"/>
  <c r="O498" i="1"/>
  <c r="O38" i="1"/>
  <c r="O835" i="1"/>
  <c r="O919" i="1"/>
  <c r="O195" i="1"/>
  <c r="O940" i="1"/>
  <c r="O744" i="1"/>
  <c r="O463" i="1"/>
  <c r="O559" i="1"/>
  <c r="O731" i="1"/>
  <c r="O620" i="1"/>
  <c r="O596" i="1"/>
  <c r="O140" i="1"/>
  <c r="O115" i="1"/>
  <c r="O121" i="1"/>
  <c r="O892" i="1"/>
  <c r="O730" i="1"/>
  <c r="O768" i="1"/>
  <c r="O267" i="1"/>
  <c r="O934" i="1"/>
  <c r="O637" i="1"/>
  <c r="O683" i="1"/>
  <c r="O706" i="1"/>
  <c r="O453" i="1"/>
  <c r="O16" i="1"/>
  <c r="O912" i="1"/>
  <c r="O636" i="1"/>
  <c r="O887" i="1"/>
  <c r="O251" i="1"/>
  <c r="O692" i="1"/>
  <c r="O682" i="1"/>
  <c r="O314" i="1"/>
  <c r="O352" i="1"/>
  <c r="O834" i="1"/>
  <c r="O80" i="1"/>
  <c r="O978" i="1"/>
  <c r="O925" i="1"/>
  <c r="O414" i="1"/>
  <c r="O317" i="1"/>
  <c r="O401" i="1"/>
  <c r="O649" i="1"/>
  <c r="O635" i="1"/>
  <c r="O872" i="1"/>
  <c r="O678" i="1"/>
  <c r="O393" i="1"/>
  <c r="O127" i="1"/>
  <c r="O486" i="1"/>
  <c r="O135" i="1"/>
  <c r="O944" i="1"/>
  <c r="O24" i="1"/>
  <c r="O70" i="1"/>
  <c r="O428" i="1"/>
  <c r="O634" i="1"/>
  <c r="O963" i="1"/>
  <c r="O442" i="1"/>
  <c r="O505" i="1"/>
  <c r="O955" i="1"/>
  <c r="O661" i="1"/>
  <c r="O259" i="1"/>
  <c r="O15" i="1"/>
  <c r="O334" i="1"/>
  <c r="O400" i="1"/>
  <c r="O176" i="1"/>
  <c r="O633" i="1"/>
  <c r="O743" i="1"/>
  <c r="O736" i="1"/>
  <c r="O851" i="1"/>
  <c r="O308" i="1"/>
  <c r="O667" i="1"/>
  <c r="O219" i="1"/>
  <c r="O292" i="1"/>
  <c r="O92" i="1"/>
  <c r="O194" i="1"/>
  <c r="O433" i="1"/>
  <c r="O729" i="1"/>
  <c r="O64" i="1"/>
  <c r="O558" i="1"/>
  <c r="O386" i="1"/>
  <c r="O186" i="1"/>
  <c r="O699" i="1"/>
  <c r="O786" i="1"/>
  <c r="O109" i="1"/>
  <c r="O871" i="1"/>
  <c r="O808" i="1"/>
  <c r="O681" i="1"/>
  <c r="O711" i="1"/>
  <c r="O14" i="1"/>
  <c r="O366" i="1"/>
  <c r="O799" i="1"/>
  <c r="O266" i="1"/>
  <c r="O1001" i="1"/>
  <c r="O168" i="1"/>
  <c r="O863" i="1"/>
  <c r="O780" i="1"/>
  <c r="O792" i="1"/>
  <c r="O764" i="1"/>
  <c r="O971" i="1"/>
  <c r="O148" i="1"/>
  <c r="O493" i="1"/>
  <c r="O256" i="1"/>
  <c r="O829" i="1"/>
  <c r="O758" i="1"/>
  <c r="O557" i="1"/>
  <c r="O933" i="1"/>
  <c r="O579" i="1"/>
  <c r="O771" i="1"/>
  <c r="O504" i="1"/>
  <c r="O861" i="1"/>
  <c r="O185" i="1"/>
  <c r="O820" i="1"/>
  <c r="O74" i="1"/>
  <c r="O705" i="1"/>
  <c r="O605" i="1"/>
  <c r="O591" i="1"/>
  <c r="O619" i="1"/>
  <c r="O739" i="1"/>
  <c r="O390" i="1"/>
  <c r="O775" i="1"/>
  <c r="O989" i="1"/>
  <c r="O378" i="1"/>
  <c r="O870" i="1"/>
  <c r="O452" i="1"/>
  <c r="O436" i="1"/>
  <c r="O413" i="1"/>
  <c r="O819" i="1"/>
  <c r="O13" i="1"/>
  <c r="O406" i="1"/>
  <c r="O880" i="1"/>
  <c r="O290" i="1"/>
  <c r="O301" i="1"/>
  <c r="O518" i="1"/>
  <c r="O228" i="1"/>
  <c r="O157" i="1"/>
  <c r="O943" i="1"/>
  <c r="O216" i="1"/>
  <c r="O565" i="1"/>
  <c r="O503" i="1"/>
  <c r="O632" i="1"/>
  <c r="O905" i="1"/>
  <c r="O126" i="1"/>
  <c r="O273" i="1"/>
  <c r="O686" i="1"/>
  <c r="O420" i="1"/>
  <c r="O184" i="1"/>
  <c r="O652" i="1"/>
  <c r="O688" i="1"/>
  <c r="O475" i="1"/>
  <c r="O879" i="1"/>
  <c r="O715" i="1"/>
  <c r="O882" i="1"/>
  <c r="O975" i="1"/>
  <c r="O18" i="1"/>
  <c r="O385" i="1"/>
  <c r="O69" i="1"/>
  <c r="O341" i="1"/>
  <c r="O968" i="1"/>
  <c r="O336" i="1"/>
  <c r="O578" i="1"/>
  <c r="O533" i="1"/>
  <c r="O255" i="1"/>
  <c r="O147" i="1"/>
  <c r="O714" i="1"/>
  <c r="O441" i="1"/>
  <c r="O100" i="1"/>
  <c r="O904" i="1"/>
  <c r="O965" i="1"/>
  <c r="O384" i="1"/>
  <c r="O350" i="1"/>
  <c r="O807" i="1"/>
  <c r="O280" i="1"/>
  <c r="O609" i="1"/>
  <c r="O497" i="1"/>
  <c r="O860" i="1"/>
  <c r="O315" i="1"/>
  <c r="O685" i="1"/>
  <c r="O984" i="1"/>
  <c r="O333" i="1"/>
  <c r="O967" i="1"/>
  <c r="O175" i="1"/>
  <c r="O458" i="1"/>
  <c r="O349" i="1"/>
  <c r="O588" i="1"/>
  <c r="O262" i="1"/>
  <c r="O12" i="1"/>
  <c r="O307" i="1"/>
  <c r="O826" i="1"/>
  <c r="O742" i="1"/>
  <c r="O735" i="1"/>
  <c r="O377" i="1"/>
  <c r="O623" i="1"/>
  <c r="O850" i="1"/>
  <c r="O236" i="1"/>
  <c r="O849" i="1"/>
  <c r="O770" i="1"/>
  <c r="O575" i="1"/>
  <c r="O806" i="1"/>
  <c r="O875" i="1"/>
  <c r="O818" i="1"/>
  <c r="O99" i="1"/>
  <c r="O911" i="1"/>
  <c r="O703" i="1"/>
  <c r="O556" i="1"/>
  <c r="O878" i="1"/>
  <c r="O473" i="1"/>
  <c r="O784" i="1"/>
  <c r="O278" i="1"/>
  <c r="O555" i="1"/>
  <c r="O272" i="1"/>
  <c r="O573" i="1"/>
  <c r="O451" i="1"/>
  <c r="O564" i="1"/>
  <c r="O265" i="1"/>
  <c r="O522" i="1"/>
  <c r="O408" i="1"/>
  <c r="O881" i="1"/>
  <c r="O494" i="1"/>
  <c r="O671" i="1"/>
  <c r="O554" i="1"/>
  <c r="O511" i="1"/>
  <c r="O502" i="1"/>
  <c r="O306" i="1"/>
  <c r="O572" i="1"/>
  <c r="O472" i="1"/>
  <c r="O66" i="1"/>
  <c r="O226" i="1"/>
  <c r="O798" i="1"/>
  <c r="O648" i="1"/>
  <c r="O325" i="1"/>
  <c r="O215" i="1"/>
  <c r="O158" i="1"/>
  <c r="O666" i="1"/>
  <c r="O432" i="1"/>
  <c r="O977" i="1"/>
  <c r="O918" i="1"/>
  <c r="O966" i="1"/>
  <c r="O938" i="1"/>
  <c r="O49" i="1"/>
  <c r="O492" i="1"/>
  <c r="O52" i="1"/>
  <c r="O974" i="1"/>
  <c r="O618" i="1"/>
  <c r="O183" i="1"/>
  <c r="O161" i="1"/>
  <c r="O271" i="1"/>
  <c r="O805" i="1"/>
  <c r="O848" i="1"/>
  <c r="O804" i="1"/>
  <c r="O191" i="1"/>
  <c r="O484" i="1"/>
  <c r="O782" i="1"/>
  <c r="O365" i="1"/>
  <c r="O51" i="1"/>
  <c r="O763" i="1"/>
  <c r="O639" i="1"/>
  <c r="O660" i="1"/>
  <c r="O134" i="1"/>
  <c r="O348" i="1"/>
  <c r="O324" i="1"/>
  <c r="O647" i="1"/>
  <c r="O954" i="1"/>
  <c r="O790" i="1"/>
  <c r="O368" i="1"/>
  <c r="O643" i="1"/>
  <c r="O617" i="1"/>
  <c r="O407" i="1"/>
  <c r="O450" i="1"/>
  <c r="O419" i="1"/>
  <c r="O616" i="1"/>
  <c r="O200" i="1"/>
  <c r="O48" i="1"/>
  <c r="O474" i="1"/>
  <c r="O797" i="1"/>
  <c r="O988" i="1"/>
  <c r="O328" i="1"/>
  <c r="O953" i="1"/>
  <c r="O631" i="1"/>
  <c r="O37" i="1"/>
  <c r="O969" i="1"/>
  <c r="O491" i="1"/>
  <c r="O869" i="1"/>
  <c r="O87" i="1"/>
  <c r="O327" i="1"/>
  <c r="O687" i="1"/>
  <c r="O553" i="1"/>
  <c r="O190" i="1"/>
  <c r="O587" i="1"/>
  <c r="O289" i="1"/>
  <c r="O817" i="1"/>
  <c r="O418" i="1"/>
  <c r="O695" i="1"/>
  <c r="O816" i="1"/>
  <c r="O651" i="1"/>
  <c r="O665" i="1"/>
  <c r="O471" i="1"/>
  <c r="O873" i="1"/>
  <c r="O277" i="1"/>
  <c r="O376" i="1"/>
  <c r="O769" i="1"/>
  <c r="O704" i="1"/>
  <c r="O440" i="1"/>
  <c r="O519" i="1"/>
  <c r="O11" i="1"/>
  <c r="O122" i="1"/>
  <c r="O847" i="1"/>
  <c r="O924" i="1"/>
  <c r="O932" i="1"/>
  <c r="O347" i="1"/>
  <c r="O375" i="1"/>
  <c r="O36" i="1"/>
  <c r="O412" i="1"/>
  <c r="O602" i="1"/>
  <c r="O10" i="1"/>
  <c r="O796" i="1"/>
  <c r="O79" i="1"/>
  <c r="O346" i="1"/>
  <c r="O910" i="1"/>
  <c r="O757" i="1"/>
  <c r="O396" i="1"/>
  <c r="O111" i="1"/>
  <c r="O641" i="1"/>
  <c r="O232" i="1"/>
  <c r="O595" i="1"/>
  <c r="O56" i="1"/>
  <c r="O199" i="1"/>
  <c r="O483" i="1"/>
  <c r="O68" i="1"/>
  <c r="O288" i="1"/>
  <c r="O488" i="1"/>
  <c r="O506" i="1"/>
  <c r="O677" i="1"/>
  <c r="O370" i="1"/>
  <c r="O501" i="1"/>
  <c r="O937" i="1"/>
  <c r="O482" i="1"/>
  <c r="O86" i="1"/>
  <c r="O323" i="1"/>
  <c r="O340" i="1"/>
  <c r="O395" i="1"/>
  <c r="O756" i="1"/>
  <c r="O59" i="1"/>
  <c r="O110" i="1"/>
  <c r="O431" i="1"/>
  <c r="O838" i="1"/>
  <c r="O755" i="1"/>
  <c r="O23" i="1"/>
  <c r="O698" i="1"/>
  <c r="O47" i="1"/>
  <c r="O728" i="1"/>
  <c r="O646" i="1"/>
  <c r="O239" i="1"/>
  <c r="O146" i="1"/>
  <c r="O877" i="1"/>
  <c r="O586" i="1"/>
  <c r="O630" i="1"/>
  <c r="O246" i="1"/>
  <c r="O521" i="1"/>
  <c r="O383" i="1"/>
  <c r="O868" i="1"/>
  <c r="O264" i="1"/>
  <c r="O238" i="1"/>
  <c r="O316" i="1"/>
  <c r="O640" i="1"/>
  <c r="O63" i="1"/>
  <c r="O225" i="1"/>
  <c r="O457" i="1"/>
  <c r="O287" i="1"/>
  <c r="O481" i="1"/>
  <c r="O727" i="1"/>
  <c r="O529" i="1"/>
  <c r="O767" i="1"/>
  <c r="O585" i="1"/>
  <c r="O659" i="1"/>
  <c r="O114" i="1"/>
  <c r="O948" i="1"/>
  <c r="O981" i="1"/>
  <c r="O774" i="1"/>
  <c r="O917" i="1"/>
  <c r="O439" i="1"/>
  <c r="O105" i="1"/>
  <c r="O98" i="1"/>
  <c r="O781" i="1"/>
  <c r="O470" i="1"/>
  <c r="O952" i="1"/>
  <c r="O78" i="1"/>
  <c r="O803" i="1"/>
  <c r="O449" i="1"/>
  <c r="O297" i="1"/>
  <c r="O909" i="1"/>
  <c r="O571" i="1"/>
  <c r="O430" i="1"/>
  <c r="O867" i="1"/>
  <c r="O170" i="1"/>
  <c r="O50" i="1"/>
  <c r="O945" i="1"/>
  <c r="O55" i="1"/>
  <c r="O151" i="1"/>
  <c r="O500" i="1"/>
  <c r="O986" i="1"/>
  <c r="O429" i="1"/>
  <c r="O322" i="1"/>
  <c r="O113" i="1"/>
  <c r="O844" i="1"/>
  <c r="O46" i="1"/>
  <c r="O601" i="1"/>
  <c r="O608" i="1"/>
  <c r="O182" i="1"/>
  <c r="O367" i="1"/>
  <c r="O202" i="1"/>
  <c r="O691" i="1"/>
  <c r="O960" i="1"/>
  <c r="O795" i="1"/>
  <c r="O843" i="1"/>
  <c r="O510" i="1"/>
  <c r="O448" i="1"/>
  <c r="O286" i="1"/>
  <c r="O77" i="1"/>
  <c r="O276" i="1"/>
  <c r="O97" i="1"/>
  <c r="O102" i="1"/>
  <c r="O658" i="1"/>
  <c r="O39" i="1"/>
  <c r="O866" i="1"/>
  <c r="O999" i="1"/>
  <c r="O133" i="1"/>
  <c r="O509" i="1"/>
  <c r="O125" i="1"/>
  <c r="O528" i="1"/>
  <c r="O908" i="1"/>
  <c r="O900" i="1"/>
  <c r="O198" i="1"/>
  <c r="O35" i="1"/>
  <c r="O754" i="1"/>
  <c r="O120" i="1"/>
  <c r="O462" i="1"/>
  <c r="O275" i="1"/>
  <c r="O392" i="1"/>
  <c r="O973" i="1"/>
  <c r="O447" i="1"/>
  <c r="O570" i="1"/>
  <c r="O942" i="1"/>
  <c r="O959" i="1"/>
  <c r="O785" i="1"/>
  <c r="O305" i="1"/>
  <c r="O544" i="1"/>
  <c r="O737" i="1"/>
  <c r="O766" i="1"/>
  <c r="O899" i="1"/>
  <c r="O108" i="1"/>
  <c r="O382" i="1"/>
  <c r="O779" i="1"/>
  <c r="O9" i="1"/>
  <c r="O427" i="1"/>
  <c r="O154" i="1"/>
  <c r="O701" i="1"/>
  <c r="O833" i="1"/>
  <c r="O713" i="1"/>
  <c r="O224" i="1"/>
  <c r="O335" i="1"/>
  <c r="O815" i="1"/>
  <c r="O931" i="1"/>
  <c r="O446" i="1"/>
  <c r="O254" i="1"/>
  <c r="O543" i="1"/>
  <c r="O642" i="1"/>
  <c r="O508" i="1"/>
  <c r="O129" i="1"/>
  <c r="O124" i="1"/>
  <c r="O112" i="1"/>
  <c r="O726" i="1"/>
  <c r="O445" i="1"/>
  <c r="O101" i="1"/>
  <c r="O270" i="1"/>
  <c r="O893" i="1"/>
  <c r="O62" i="1"/>
  <c r="O802" i="1"/>
  <c r="O615" i="1"/>
  <c r="O435" i="1"/>
  <c r="O313" i="1"/>
  <c r="O223" i="1"/>
  <c r="O837" i="1"/>
  <c r="O489" i="1"/>
  <c r="O381" i="1"/>
  <c r="O485" i="1"/>
  <c r="O128" i="1"/>
  <c r="O167" i="1"/>
  <c r="O664" i="1"/>
  <c r="O604" i="1"/>
  <c r="O153" i="1"/>
  <c r="O61" i="1"/>
  <c r="O321" i="1"/>
  <c r="O456" i="1"/>
  <c r="O76" i="1"/>
  <c r="O832" i="1"/>
  <c r="O166" i="1"/>
  <c r="O211" i="1"/>
  <c r="O958" i="1"/>
  <c r="O907" i="1"/>
  <c r="O312" i="1"/>
  <c r="O552" i="1"/>
  <c r="O983" i="1"/>
  <c r="O197" i="1"/>
  <c r="O657" i="1"/>
  <c r="O34" i="1"/>
  <c r="O562" i="1"/>
  <c r="O725" i="1"/>
  <c r="O210" i="1"/>
  <c r="O45" i="1"/>
  <c r="O859" i="1"/>
  <c r="O85" i="1"/>
  <c r="O542" i="1"/>
  <c r="O721" i="1"/>
  <c r="O980" i="1"/>
  <c r="O33" i="1"/>
  <c r="O304" i="1"/>
  <c r="O551" i="1"/>
  <c r="O245" i="1"/>
  <c r="O891" i="1"/>
  <c r="O461" i="1"/>
  <c r="O138" i="1"/>
  <c r="O951" i="1"/>
  <c r="O778" i="1"/>
  <c r="O569" i="1"/>
  <c r="O206" i="1"/>
  <c r="O181" i="1"/>
  <c r="O84" i="1"/>
  <c r="O58" i="1"/>
  <c r="O460" i="1"/>
  <c r="O165" i="1"/>
  <c r="O898" i="1"/>
  <c r="O374" i="1"/>
  <c r="O734" i="1"/>
  <c r="O515" i="1"/>
  <c r="O465" i="1"/>
  <c r="O527" i="1"/>
  <c r="O846" i="1"/>
  <c r="O417" i="1"/>
  <c r="O947" i="1"/>
  <c r="O684" i="1"/>
  <c r="O285" i="1"/>
  <c r="O359" i="1"/>
  <c r="O789" i="1"/>
  <c r="O998" i="1"/>
  <c r="O753" i="1"/>
  <c r="O801" i="1"/>
  <c r="O541" i="1"/>
  <c r="O514" i="1"/>
  <c r="O962" i="1"/>
  <c r="O423" i="1"/>
  <c r="O164" i="1"/>
  <c r="O399" i="1"/>
  <c r="O507" i="1"/>
  <c r="O253" i="1"/>
  <c r="O972" i="1"/>
  <c r="O540" i="1"/>
  <c r="O189" i="1"/>
  <c r="O624" i="1"/>
  <c r="O444" i="1"/>
  <c r="O741" i="1"/>
  <c r="O532" i="1"/>
  <c r="O443" i="1"/>
  <c r="O656" i="1"/>
  <c r="O858" i="1"/>
  <c r="O600" i="1"/>
  <c r="O209" i="1"/>
  <c r="O890" i="1"/>
  <c r="O876" i="1"/>
  <c r="O73" i="1"/>
  <c r="O720" i="1"/>
  <c r="O645" i="1"/>
  <c r="O517" i="1"/>
  <c r="O928" i="1"/>
  <c r="O91" i="1"/>
  <c r="O300" i="1"/>
  <c r="O416" i="1"/>
  <c r="O205" i="1"/>
  <c r="O380" i="1"/>
  <c r="O670" i="1"/>
  <c r="O464" i="1"/>
  <c r="O550" i="1"/>
  <c r="O231" i="1"/>
  <c r="O152" i="1"/>
  <c r="O193" i="1"/>
  <c r="O373" i="1"/>
  <c r="O372" i="1"/>
  <c r="O311" i="1"/>
  <c r="O719" i="1"/>
  <c r="O437" i="1"/>
  <c r="O607" i="1"/>
  <c r="O222" i="1"/>
  <c r="O480" i="1"/>
  <c r="O997" i="1"/>
  <c r="O923" i="1"/>
  <c r="O160" i="1"/>
  <c r="O96" i="1"/>
  <c r="O836" i="1"/>
  <c r="O104" i="1"/>
  <c r="O156" i="1"/>
  <c r="O479" i="1"/>
  <c r="O299" i="1"/>
  <c r="O389" i="1"/>
  <c r="O946" i="1"/>
  <c r="O320" i="1"/>
  <c r="O724" i="1"/>
  <c r="O650" i="1"/>
  <c r="O976" i="1"/>
  <c r="O987" i="1"/>
  <c r="O32" i="1"/>
  <c r="O697" i="1"/>
  <c r="O992" i="1"/>
  <c r="O250" i="1"/>
  <c r="O814" i="1"/>
  <c r="O364" i="1"/>
  <c r="O903" i="1"/>
  <c r="O274" i="1"/>
  <c r="O752" i="1"/>
  <c r="O996" i="1"/>
  <c r="O916" i="1"/>
  <c r="O957" i="1"/>
  <c r="O862" i="1"/>
  <c r="O886" i="1"/>
  <c r="O196" i="1"/>
  <c r="O513" i="1"/>
  <c r="O478" i="1"/>
  <c r="O67" i="1"/>
  <c r="O284" i="1"/>
  <c r="O561" i="1"/>
  <c r="O44" i="1"/>
  <c r="O712" i="1"/>
  <c r="O180" i="1"/>
  <c r="O751" i="1"/>
  <c r="O629" i="1"/>
  <c r="O584" i="1"/>
  <c r="O577" i="1"/>
  <c r="O964" i="1"/>
  <c r="O72" i="1"/>
  <c r="O621" i="1"/>
  <c r="O897" i="1"/>
  <c r="O263" i="1"/>
  <c r="O628" i="1"/>
  <c r="O939" i="1"/>
  <c r="O655" i="1"/>
  <c r="O119" i="1"/>
  <c r="O279" i="1"/>
  <c r="O627" i="1"/>
  <c r="O738" i="1"/>
  <c r="O696" i="1"/>
  <c r="O57" i="1"/>
  <c r="O394" i="1"/>
  <c r="O339" i="1"/>
  <c r="O576" i="1"/>
  <c r="O788" i="1"/>
  <c r="O614" i="1"/>
  <c r="O842" i="1"/>
  <c r="O723" i="1"/>
  <c r="O258" i="1"/>
  <c r="O310" i="1"/>
  <c r="O487" i="1"/>
  <c r="O606" i="1"/>
  <c r="O244" i="1"/>
  <c r="O526" i="1"/>
  <c r="O201" i="1"/>
  <c r="O303" i="1"/>
  <c r="O927" i="1"/>
  <c r="O831" i="1"/>
  <c r="O549" i="1"/>
  <c r="O922" i="1"/>
  <c r="O531" i="1"/>
  <c r="O694" i="1"/>
  <c r="O787" i="1"/>
  <c r="O995" i="1"/>
  <c r="O398" i="1"/>
  <c r="O283" i="1"/>
  <c r="O192" i="1"/>
  <c r="O22" i="1"/>
  <c r="O845" i="1"/>
  <c r="O740" i="1"/>
  <c r="O269" i="1"/>
  <c r="O391" i="1"/>
  <c r="O676" i="1"/>
  <c r="O345" i="1"/>
  <c r="O363" i="1"/>
  <c r="O560" i="1"/>
  <c r="O915" i="1"/>
  <c r="O387" i="1"/>
  <c r="O31" i="1"/>
  <c r="O217" i="1"/>
  <c r="O132" i="1"/>
  <c r="O857" i="1"/>
  <c r="O95" i="1"/>
  <c r="O330" i="1"/>
  <c r="O362" i="1"/>
  <c r="O825" i="1"/>
  <c r="O889" i="1"/>
  <c r="O145" i="1"/>
  <c r="O261" i="1"/>
  <c r="O144" i="1"/>
  <c r="O426" i="1"/>
  <c r="O107" i="1"/>
  <c r="O351" i="1"/>
  <c r="O422" i="1"/>
  <c r="O208" i="1"/>
  <c r="O828" i="1"/>
  <c r="O455" i="1"/>
  <c r="O613" i="1"/>
  <c r="O298" i="1"/>
  <c r="O469" i="1"/>
  <c r="O353" i="1"/>
  <c r="O169" i="1"/>
  <c r="O865" i="1"/>
  <c r="O750" i="1"/>
  <c r="O282" i="1"/>
  <c r="O454" i="1"/>
  <c r="O827" i="1"/>
  <c r="O230" i="1"/>
  <c r="O896" i="1"/>
  <c r="O994" i="1"/>
  <c r="O680" i="1"/>
  <c r="O813" i="1"/>
  <c r="O895" i="1"/>
  <c r="O117" i="1"/>
  <c r="O329" i="1"/>
  <c r="O856" i="1"/>
  <c r="O548" i="1"/>
  <c r="O30" i="1"/>
  <c r="O131" i="1"/>
  <c r="O718" i="1"/>
  <c r="O2" i="1"/>
  <c r="O841" i="1"/>
  <c r="O53" i="1"/>
  <c r="O227" i="1"/>
  <c r="O94" i="1"/>
  <c r="O252" i="1"/>
  <c r="O71" i="1"/>
  <c r="O159" i="1"/>
  <c r="O950" i="1"/>
  <c r="O235" i="1"/>
  <c r="O296" i="1"/>
  <c r="O358" i="1"/>
  <c r="O137" i="1"/>
  <c r="O516" i="1"/>
  <c r="O794" i="1"/>
  <c r="O103" i="1"/>
  <c r="O477" i="1"/>
  <c r="O679" i="1"/>
  <c r="O654" i="1"/>
  <c r="O405" i="1"/>
  <c r="O574" i="1"/>
  <c r="O397" i="1"/>
  <c r="O622" i="1"/>
  <c r="O8" i="1"/>
  <c r="O21" i="1"/>
  <c r="O824" i="1"/>
  <c r="O295" i="1"/>
  <c r="O83" i="1"/>
  <c r="O150" i="1"/>
  <c r="O888" i="1"/>
  <c r="O777" i="1"/>
  <c r="O914" i="1"/>
  <c r="O583" i="1"/>
  <c r="O855" i="1"/>
  <c r="O749" i="1"/>
  <c r="O249" i="1"/>
  <c r="O179" i="1"/>
  <c r="O29" i="1"/>
  <c r="O187" i="1"/>
  <c r="O459" i="1"/>
  <c r="O675" i="1"/>
  <c r="O28" i="1"/>
  <c r="O174" i="1"/>
  <c r="O812" i="1"/>
  <c r="O710" i="1"/>
  <c r="O237" i="1"/>
  <c r="O20" i="1"/>
  <c r="O961" i="1"/>
  <c r="O207" i="1"/>
  <c r="O582" i="1"/>
  <c r="O991" i="1"/>
  <c r="O411" i="1"/>
  <c r="O106" i="1"/>
  <c r="O281" i="1"/>
  <c r="O913" i="1"/>
  <c r="O143" i="1"/>
  <c r="O332" i="1"/>
  <c r="O43" i="1"/>
  <c r="O644" i="1"/>
  <c r="O663" i="1"/>
  <c r="O599" i="1"/>
  <c r="O979" i="1"/>
  <c r="O243" i="1"/>
  <c r="O702" i="1"/>
  <c r="O840" i="1"/>
  <c r="O496" i="1"/>
  <c r="O885" i="1"/>
  <c r="O404" i="1"/>
  <c r="O294" i="1"/>
  <c r="O539" i="1"/>
  <c r="O357" i="1"/>
  <c r="O598" i="1"/>
  <c r="O547" i="1"/>
  <c r="O669" i="1"/>
  <c r="O139" i="1"/>
  <c r="O19" i="1"/>
  <c r="O319" i="1"/>
  <c r="O538" i="1"/>
  <c r="O626" i="1"/>
  <c r="O653" i="1"/>
  <c r="O116" i="1"/>
  <c r="O214" i="1"/>
  <c r="O178" i="1"/>
  <c r="O823" i="1"/>
  <c r="O884" i="1"/>
  <c r="O27" i="1"/>
  <c r="O331" i="1"/>
  <c r="O537" i="1"/>
  <c r="O90" i="1"/>
  <c r="O155" i="1"/>
  <c r="O811" i="1"/>
  <c r="O936" i="1"/>
  <c r="O690" i="1"/>
  <c r="O388" i="1"/>
  <c r="O379" i="1"/>
  <c r="O603" i="1"/>
  <c r="O759" i="1"/>
  <c r="O213" i="1"/>
  <c r="O926" i="1"/>
  <c r="O985" i="1"/>
  <c r="O495" i="1"/>
  <c r="O476" i="1"/>
  <c r="O748" i="1"/>
  <c r="O468" i="1"/>
  <c r="O581" i="1"/>
  <c r="O356" i="1"/>
  <c r="O369" i="1"/>
  <c r="O762" i="1"/>
  <c r="O291" i="1"/>
  <c r="O993" i="1"/>
  <c r="O612" i="1"/>
  <c r="O7" i="1"/>
  <c r="O689" i="1"/>
  <c r="O467" i="1"/>
  <c r="O800" i="1"/>
  <c r="O26" i="1"/>
  <c r="O204" i="1"/>
  <c r="O883" i="1"/>
  <c r="O293" i="1"/>
  <c r="O434" i="1"/>
  <c r="O761" i="1"/>
  <c r="O173" i="1"/>
  <c r="O233" i="1"/>
  <c r="O268" i="1"/>
  <c r="O709" i="1"/>
  <c r="O42" i="1"/>
  <c r="O674" i="1"/>
  <c r="O6" i="1"/>
  <c r="O568" i="1"/>
  <c r="O864" i="1"/>
  <c r="O747" i="1"/>
  <c r="O854" i="1"/>
  <c r="O906" i="1"/>
  <c r="O594" i="1"/>
  <c r="O830" i="1"/>
  <c r="O163" i="1"/>
  <c r="O60" i="1"/>
  <c r="O75" i="1"/>
  <c r="O921" i="1"/>
  <c r="O982" i="1"/>
  <c r="O490" i="1"/>
  <c r="O54" i="1"/>
  <c r="O203" i="1"/>
  <c r="O41" i="1"/>
  <c r="O425" i="1"/>
  <c r="O920" i="1"/>
  <c r="O344" i="1"/>
  <c r="O5" i="1"/>
  <c r="O733" i="1"/>
  <c r="O567" i="1"/>
  <c r="O902" i="1"/>
  <c r="O415" i="1"/>
  <c r="O421" i="1"/>
  <c r="O438" i="1"/>
  <c r="O874" i="1"/>
  <c r="O956" i="1"/>
  <c r="O343" i="1"/>
  <c r="O546" i="1"/>
  <c r="O118" i="1"/>
  <c r="O722" i="1"/>
  <c r="O810" i="1"/>
  <c r="O717" i="1"/>
  <c r="O123" i="1"/>
  <c r="O172" i="1"/>
  <c r="O512" i="1"/>
  <c r="O218" i="1"/>
  <c r="O673" i="1"/>
  <c r="O40" i="1"/>
  <c r="O732" i="1"/>
  <c r="O693" i="1"/>
  <c r="O136" i="1"/>
  <c r="O89" i="1"/>
  <c r="O424" i="1"/>
  <c r="O590" i="1"/>
  <c r="O941" i="1"/>
  <c r="O566" i="1"/>
  <c r="O536" i="1"/>
  <c r="O672" i="1"/>
  <c r="O93" i="1"/>
  <c r="O593" i="1"/>
  <c r="O773" i="1"/>
  <c r="O772" i="1"/>
  <c r="O188" i="1"/>
  <c r="O4" i="1"/>
  <c r="O708" i="1"/>
  <c r="O839" i="1"/>
  <c r="O361" i="1"/>
  <c r="O342" i="1"/>
  <c r="O142" i="1"/>
  <c r="O535" i="1"/>
  <c r="O822" i="1"/>
  <c r="O707" i="1"/>
  <c r="O990" i="1"/>
  <c r="O221" i="1"/>
  <c r="O530" i="1"/>
  <c r="O82" i="1"/>
  <c r="O592" i="1"/>
  <c r="O597" i="1"/>
  <c r="O930" i="1"/>
  <c r="O229" i="1"/>
  <c r="O410" i="1"/>
  <c r="O625" i="1"/>
  <c r="O760" i="1"/>
  <c r="O260" i="1"/>
  <c r="O212" i="1"/>
  <c r="O901" i="1"/>
  <c r="O409" i="1"/>
  <c r="O25" i="1"/>
  <c r="O783" i="1"/>
  <c r="O611" i="1"/>
  <c r="O177" i="1"/>
  <c r="O746" i="1"/>
  <c r="O318" i="1"/>
  <c r="O791" i="1"/>
  <c r="O360" i="1"/>
  <c r="O668" i="1"/>
  <c r="O338" i="1"/>
  <c r="O248" i="1"/>
  <c r="O793" i="1"/>
  <c r="O171" i="1"/>
  <c r="O534" i="1"/>
  <c r="O580" i="1"/>
  <c r="O853" i="1"/>
  <c r="O610" i="1"/>
  <c r="O949" i="1"/>
  <c r="O403" i="1"/>
  <c r="O745" i="1"/>
  <c r="O242" i="1"/>
  <c r="O141" i="1"/>
  <c r="O355" i="1"/>
  <c r="O894" i="1"/>
  <c r="O970" i="1"/>
  <c r="O1000" i="1"/>
  <c r="O589" i="1"/>
  <c r="O929" i="1"/>
  <c r="O402" i="1"/>
  <c r="O765" i="1"/>
  <c r="O700" i="1"/>
  <c r="O563" i="1"/>
  <c r="O809" i="1"/>
  <c r="O234" i="1"/>
  <c r="O354" i="1"/>
  <c r="O88" i="1"/>
  <c r="O240" i="1"/>
  <c r="O149" i="1"/>
  <c r="O638" i="1"/>
  <c r="O337" i="1"/>
  <c r="O241" i="1"/>
  <c r="O3" i="1"/>
  <c r="O466" i="1"/>
  <c r="O302" i="1"/>
  <c r="O545" i="1"/>
  <c r="O852" i="1"/>
  <c r="O935" i="1"/>
  <c r="O130" i="1"/>
  <c r="O309" i="1"/>
  <c r="O716" i="1"/>
  <c r="O662" i="1"/>
  <c r="O821" i="1"/>
  <c r="O257" i="1"/>
  <c r="O247" i="1"/>
  <c r="O371" i="1"/>
  <c r="O326" i="1"/>
  <c r="O162" i="1"/>
  <c r="O499" i="1"/>
  <c r="O81" i="1"/>
  <c r="O65" i="1"/>
  <c r="O220" i="1"/>
  <c r="O776" i="1"/>
  <c r="H156" i="4"/>
  <c r="F409" i="4" l="1"/>
  <c r="F238" i="4"/>
  <c r="F281" i="4"/>
  <c r="F146" i="4"/>
  <c r="F307" i="4"/>
  <c r="F330" i="4"/>
  <c r="F294" i="4"/>
  <c r="F248" i="4"/>
  <c r="F379" i="4"/>
  <c r="F243" i="4"/>
  <c r="F152" i="4"/>
  <c r="F280" i="4"/>
  <c r="F156" i="4"/>
  <c r="F95" i="4"/>
  <c r="F165" i="4"/>
  <c r="F262" i="4"/>
  <c r="F417" i="4"/>
  <c r="F70" i="4"/>
  <c r="F17" i="4"/>
  <c r="F28" i="4"/>
  <c r="F189" i="4"/>
  <c r="F176" i="4"/>
  <c r="F299" i="4"/>
  <c r="F142" i="4"/>
  <c r="F46" i="4"/>
  <c r="F303" i="4"/>
  <c r="F291" i="4"/>
  <c r="F135" i="4"/>
  <c r="F324" i="4"/>
  <c r="F426" i="4"/>
  <c r="F23" i="4"/>
  <c r="F391" i="4"/>
  <c r="F244" i="4"/>
  <c r="F24" i="4"/>
  <c r="F366" i="4"/>
  <c r="F310" i="4"/>
  <c r="F412" i="4"/>
  <c r="F114" i="4"/>
  <c r="F231" i="4"/>
  <c r="F336" i="4"/>
  <c r="F396" i="4"/>
  <c r="F232" i="4"/>
  <c r="F250" i="4"/>
  <c r="F425" i="4"/>
  <c r="F47" i="4"/>
  <c r="F247" i="4"/>
  <c r="F2" i="4"/>
  <c r="F63" i="4"/>
  <c r="F188" i="4"/>
  <c r="F179" i="4"/>
  <c r="F26" i="4"/>
  <c r="F49" i="4"/>
  <c r="F124" i="4"/>
  <c r="F117" i="4"/>
  <c r="F115" i="4"/>
  <c r="F144" i="4"/>
  <c r="F183" i="4"/>
  <c r="F329" i="4"/>
  <c r="F347" i="4"/>
  <c r="F64" i="4"/>
  <c r="F106" i="4"/>
  <c r="F359" i="4"/>
  <c r="F298" i="4"/>
  <c r="F288" i="4"/>
  <c r="F351" i="4"/>
  <c r="F131" i="4"/>
  <c r="F297" i="4"/>
  <c r="F121" i="4"/>
  <c r="F141" i="4"/>
  <c r="F180" i="4"/>
  <c r="F234" i="4"/>
  <c r="F390" i="4"/>
  <c r="F42" i="4"/>
  <c r="F155" i="4"/>
  <c r="F59" i="4"/>
  <c r="F199" i="4"/>
  <c r="F371" i="4"/>
  <c r="F373" i="4"/>
  <c r="F395" i="4"/>
  <c r="F363" i="4"/>
  <c r="F393" i="4"/>
  <c r="F84" i="4"/>
  <c r="F53" i="4"/>
  <c r="F306" i="4"/>
  <c r="F79" i="4"/>
  <c r="F198" i="4"/>
  <c r="F178" i="4"/>
  <c r="F222" i="4"/>
  <c r="F406" i="4"/>
  <c r="F74" i="4"/>
  <c r="F377" i="4"/>
  <c r="F127" i="4"/>
  <c r="F100" i="4"/>
  <c r="F431" i="4"/>
  <c r="F304" i="4"/>
  <c r="F35" i="4"/>
  <c r="F97" i="4"/>
  <c r="F140" i="4"/>
  <c r="F126" i="4"/>
  <c r="F31" i="4"/>
  <c r="F357" i="4"/>
  <c r="F389" i="4"/>
  <c r="F212" i="4"/>
  <c r="F67" i="4"/>
  <c r="F120" i="4"/>
  <c r="F282" i="4"/>
  <c r="F233" i="4"/>
  <c r="F185" i="4"/>
  <c r="F71" i="4"/>
  <c r="F252" i="4"/>
  <c r="F72" i="4"/>
  <c r="F52" i="4"/>
  <c r="F51" i="4"/>
  <c r="F400" i="4"/>
  <c r="F279" i="4"/>
  <c r="F230" i="4"/>
  <c r="F41" i="4"/>
  <c r="F4" i="4"/>
  <c r="F254" i="4"/>
  <c r="F383" i="4"/>
  <c r="F407" i="4"/>
  <c r="F301" i="4"/>
  <c r="F355" i="4"/>
  <c r="F143" i="4"/>
  <c r="F314" i="4"/>
  <c r="F258" i="4"/>
  <c r="F113" i="4"/>
  <c r="F43" i="4"/>
  <c r="F163" i="4"/>
  <c r="F191" i="4"/>
  <c r="F123" i="4"/>
  <c r="F10" i="4"/>
  <c r="F397" i="4"/>
  <c r="F102" i="4"/>
  <c r="F300" i="4"/>
  <c r="F45" i="4"/>
  <c r="F362" i="4"/>
  <c r="F139" i="4"/>
  <c r="F378" i="4"/>
  <c r="F354" i="4"/>
  <c r="F56" i="4"/>
  <c r="F173" i="4"/>
  <c r="F78" i="4"/>
  <c r="F272" i="4"/>
  <c r="F103" i="4"/>
  <c r="F386" i="4"/>
  <c r="F338" i="4"/>
  <c r="F320" i="4"/>
  <c r="F159" i="4"/>
  <c r="F325" i="4"/>
  <c r="F129" i="4"/>
  <c r="F380" i="4"/>
  <c r="F404" i="4"/>
  <c r="F384" i="4"/>
  <c r="F206" i="4"/>
  <c r="F105" i="4"/>
  <c r="F150" i="4"/>
  <c r="F205" i="4"/>
  <c r="F360" i="4"/>
  <c r="F408" i="4"/>
  <c r="F32" i="4"/>
  <c r="F57" i="4"/>
  <c r="F209" i="4"/>
  <c r="F385" i="4"/>
  <c r="F80" i="4"/>
  <c r="F419" i="4"/>
  <c r="F428" i="4"/>
  <c r="F19" i="4"/>
  <c r="F343" i="4"/>
  <c r="F58" i="4"/>
  <c r="F148" i="4"/>
  <c r="F328" i="4"/>
  <c r="F256" i="4"/>
  <c r="F227" i="4"/>
  <c r="F15" i="4"/>
  <c r="F239" i="4"/>
  <c r="F331" i="4"/>
  <c r="F217" i="4"/>
  <c r="F33" i="4"/>
  <c r="F376" i="4"/>
  <c r="F40" i="4"/>
  <c r="F358" i="4"/>
  <c r="F218" i="4"/>
  <c r="F415" i="4"/>
  <c r="F147" i="4"/>
  <c r="F326" i="4"/>
  <c r="F293" i="4"/>
  <c r="F12" i="4"/>
  <c r="F194" i="4"/>
  <c r="F27" i="4"/>
  <c r="F101" i="4"/>
  <c r="F125" i="4"/>
  <c r="F413" i="4"/>
  <c r="F374" i="4"/>
  <c r="F86" i="4"/>
  <c r="F216" i="4"/>
  <c r="F263" i="4"/>
  <c r="F119" i="4"/>
  <c r="F87" i="4"/>
  <c r="F22" i="4"/>
  <c r="F14" i="4"/>
  <c r="F321" i="4"/>
  <c r="F61" i="4"/>
  <c r="F108" i="4"/>
  <c r="F169" i="4"/>
  <c r="F421" i="4"/>
  <c r="F434" i="4"/>
  <c r="F73" i="4"/>
  <c r="F296" i="4"/>
  <c r="F30" i="4"/>
  <c r="F246" i="4"/>
  <c r="F187" i="4"/>
  <c r="F311" i="4"/>
  <c r="F219" i="4"/>
  <c r="F340" i="4"/>
  <c r="F422" i="4"/>
  <c r="F5" i="4"/>
  <c r="F83" i="4"/>
  <c r="F82" i="4"/>
  <c r="E268" i="4"/>
  <c r="F268" i="4"/>
  <c r="E213" i="4"/>
  <c r="F213" i="4"/>
  <c r="F414" i="4"/>
  <c r="F418" i="4"/>
  <c r="F277" i="4"/>
  <c r="F334" i="4"/>
  <c r="F401" i="4"/>
  <c r="F116" i="4"/>
  <c r="F398" i="4"/>
  <c r="F274" i="4"/>
  <c r="F335" i="4"/>
  <c r="F149" i="4"/>
  <c r="F92" i="4"/>
  <c r="F251" i="4"/>
  <c r="F196" i="4"/>
  <c r="F224" i="4"/>
  <c r="F235" i="4"/>
  <c r="F94" i="4"/>
  <c r="F138" i="4"/>
  <c r="F346" i="4"/>
  <c r="F122" i="4"/>
  <c r="F182" i="4"/>
  <c r="F204" i="4"/>
  <c r="F430" i="4"/>
  <c r="F76" i="4"/>
  <c r="F382" i="4"/>
  <c r="F177" i="4"/>
  <c r="F427" i="4"/>
  <c r="F424" i="4"/>
  <c r="F240" i="4"/>
  <c r="F364" i="4"/>
  <c r="F203" i="4"/>
  <c r="F3" i="4"/>
  <c r="F195" i="4"/>
  <c r="F13" i="4"/>
  <c r="F38" i="4"/>
  <c r="F270" i="4"/>
  <c r="F368" i="4"/>
  <c r="F392" i="4"/>
  <c r="F65" i="4"/>
  <c r="F55" i="4"/>
  <c r="F208" i="4"/>
  <c r="F172" i="4"/>
  <c r="F309" i="4"/>
  <c r="F54" i="4"/>
  <c r="F388" i="4"/>
  <c r="F269" i="4"/>
  <c r="F210" i="4"/>
  <c r="F104" i="4"/>
  <c r="F245" i="4"/>
  <c r="F89" i="4"/>
  <c r="F60" i="4"/>
  <c r="F261" i="4"/>
  <c r="F137" i="4"/>
  <c r="F151" i="4"/>
  <c r="F133" i="4"/>
  <c r="F323" i="4"/>
  <c r="F88" i="4"/>
  <c r="F367" i="4"/>
  <c r="F237" i="4"/>
  <c r="F405" i="4"/>
  <c r="F168" i="4"/>
  <c r="F221" i="4"/>
  <c r="F344" i="4"/>
  <c r="F170" i="4"/>
  <c r="F356" i="4"/>
  <c r="F200" i="4"/>
  <c r="F264" i="4"/>
  <c r="F225" i="4"/>
  <c r="F423" i="4"/>
  <c r="F283" i="4"/>
  <c r="F69" i="4"/>
  <c r="F96" i="4"/>
  <c r="F109" i="4"/>
  <c r="F145" i="4"/>
  <c r="F253" i="4"/>
  <c r="F134" i="4"/>
  <c r="F215" i="4"/>
  <c r="F305" i="4"/>
  <c r="F327" i="4"/>
  <c r="F349" i="4"/>
  <c r="F394" i="4"/>
  <c r="F77" i="4"/>
  <c r="F416" i="4"/>
  <c r="F34" i="4"/>
  <c r="F207" i="4"/>
  <c r="F276" i="4"/>
  <c r="F190" i="4"/>
  <c r="F107" i="4"/>
  <c r="F184" i="4"/>
  <c r="F399" i="4"/>
  <c r="F284" i="4"/>
  <c r="F162" i="4"/>
  <c r="F411" i="4"/>
  <c r="F25" i="4"/>
  <c r="F372" i="4"/>
  <c r="F181" i="4"/>
  <c r="F435" i="4"/>
  <c r="F11" i="4"/>
  <c r="F154" i="4"/>
  <c r="F228" i="4"/>
  <c r="F332" i="4"/>
  <c r="F322" i="4"/>
  <c r="F99" i="4"/>
  <c r="F365" i="4"/>
  <c r="F316" i="4"/>
  <c r="F403" i="4"/>
  <c r="F317" i="4"/>
  <c r="F312" i="4"/>
  <c r="F128" i="4"/>
  <c r="F37" i="4"/>
  <c r="F433" i="4"/>
  <c r="F161" i="4"/>
  <c r="F220" i="4"/>
  <c r="F75" i="4"/>
  <c r="F186" i="4"/>
  <c r="F193" i="4"/>
  <c r="F370" i="4"/>
  <c r="F255" i="4"/>
  <c r="F50" i="4"/>
  <c r="F171" i="4"/>
  <c r="F167" i="4"/>
  <c r="F93" i="4"/>
  <c r="F375" i="4"/>
  <c r="F369" i="4"/>
  <c r="F285" i="4"/>
  <c r="F174" i="4"/>
  <c r="F352" i="4"/>
  <c r="F287" i="4"/>
  <c r="F429" i="4"/>
  <c r="F62" i="4"/>
  <c r="F112" i="4"/>
  <c r="F286" i="4"/>
  <c r="F342" i="4"/>
  <c r="F130" i="4"/>
  <c r="F118" i="4"/>
  <c r="F315" i="4"/>
  <c r="F432" i="4"/>
  <c r="F361" i="4"/>
  <c r="F278" i="4"/>
  <c r="F211" i="4"/>
  <c r="F68" i="4"/>
  <c r="F91" i="4"/>
  <c r="F290" i="4"/>
  <c r="F153" i="4"/>
  <c r="F337" i="4"/>
  <c r="F420" i="4"/>
  <c r="F20" i="4"/>
  <c r="F257" i="4"/>
  <c r="F402" i="4"/>
  <c r="F164" i="4"/>
  <c r="F9" i="4"/>
  <c r="F111" i="4"/>
  <c r="F214" i="4"/>
  <c r="F260" i="4"/>
  <c r="F333" i="4"/>
  <c r="F318" i="4"/>
  <c r="F157" i="4"/>
  <c r="F16" i="4"/>
  <c r="F381" i="4"/>
  <c r="F289" i="4"/>
  <c r="F249" i="4"/>
  <c r="F353" i="4"/>
  <c r="F302" i="4"/>
  <c r="F36" i="4"/>
  <c r="F273" i="4"/>
  <c r="F345" i="4"/>
  <c r="F7" i="4"/>
  <c r="F21" i="4"/>
  <c r="F295" i="4"/>
  <c r="F319" i="4"/>
  <c r="F44" i="4"/>
  <c r="F192" i="4"/>
  <c r="F271" i="4"/>
  <c r="F226" i="4"/>
  <c r="F158" i="4"/>
  <c r="F266" i="4"/>
  <c r="F410" i="4"/>
  <c r="F98" i="4"/>
  <c r="F241" i="4"/>
  <c r="F341" i="4"/>
  <c r="F160" i="4"/>
  <c r="F275" i="4"/>
  <c r="F136" i="4"/>
  <c r="F265" i="4"/>
  <c r="F8" i="4"/>
  <c r="F350" i="4"/>
  <c r="F66" i="4"/>
  <c r="F18" i="4"/>
  <c r="F259" i="4"/>
  <c r="F308" i="4"/>
  <c r="F267" i="4"/>
  <c r="F39" i="4"/>
  <c r="F110" i="4"/>
  <c r="F229" i="4"/>
  <c r="F292" i="4"/>
  <c r="F387" i="4"/>
  <c r="F201" i="4"/>
  <c r="F6" i="4"/>
  <c r="F202" i="4"/>
  <c r="F223" i="4"/>
  <c r="F85" i="4"/>
  <c r="F348" i="4"/>
  <c r="F81" i="4"/>
  <c r="F166" i="4"/>
  <c r="F339" i="4"/>
  <c r="F313" i="4"/>
  <c r="F29" i="4"/>
  <c r="F48" i="4"/>
  <c r="F242" i="4"/>
  <c r="F236" i="4"/>
  <c r="F175" i="4"/>
  <c r="F197" i="4"/>
  <c r="F132" i="4"/>
  <c r="F90" i="4"/>
  <c r="O524" i="1" l="1"/>
  <c r="O525" i="1"/>
  <c r="O523" i="1"/>
  <c r="O520" i="1"/>
  <c r="H268" i="4"/>
  <c r="H213" i="4"/>
  <c r="H11" i="4"/>
  <c r="H100" i="4"/>
  <c r="H409" i="4"/>
  <c r="H324" i="4"/>
  <c r="H414" i="4"/>
  <c r="H288" i="4"/>
  <c r="H301" i="4"/>
  <c r="H355" i="4"/>
  <c r="H431" i="4"/>
  <c r="H304" i="4"/>
  <c r="H285" i="4"/>
  <c r="H356" i="4"/>
  <c r="H200" i="4"/>
  <c r="H143" i="4"/>
  <c r="H426" i="4"/>
  <c r="H192" i="4"/>
  <c r="H174" i="4"/>
  <c r="H418" i="4"/>
  <c r="H314" i="4"/>
  <c r="H343" i="4"/>
  <c r="H238" i="4"/>
  <c r="H35" i="4"/>
  <c r="H258" i="4"/>
  <c r="H364" i="4"/>
  <c r="H23" i="4"/>
  <c r="H97" i="4"/>
  <c r="H391" i="4"/>
  <c r="H113" i="4"/>
  <c r="H140" i="4"/>
  <c r="H352" i="4"/>
  <c r="H277" i="4"/>
  <c r="H264" i="4"/>
  <c r="H154" i="4"/>
  <c r="H58" i="4"/>
  <c r="H271" i="4"/>
  <c r="H203" i="4"/>
  <c r="H166" i="4"/>
  <c r="H226" i="4"/>
  <c r="H287" i="4"/>
  <c r="H43" i="4"/>
  <c r="H244" i="4"/>
  <c r="H126" i="4"/>
  <c r="H228" i="4"/>
  <c r="H158" i="4"/>
  <c r="H3" i="4"/>
  <c r="H195" i="4"/>
  <c r="H334" i="4"/>
  <c r="H351" i="4"/>
  <c r="H429" i="4"/>
  <c r="H31" i="4"/>
  <c r="H163" i="4"/>
  <c r="H225" i="4"/>
  <c r="H191" i="4"/>
  <c r="H332" i="4"/>
  <c r="H123" i="4"/>
  <c r="H131" i="4"/>
  <c r="H13" i="4"/>
  <c r="H322" i="4"/>
  <c r="H281" i="4"/>
  <c r="H148" i="4"/>
  <c r="H62" i="4"/>
  <c r="H297" i="4"/>
  <c r="H357" i="4"/>
  <c r="H99" i="4"/>
  <c r="H38" i="4"/>
  <c r="H328" i="4"/>
  <c r="H389" i="4"/>
  <c r="H270" i="4"/>
  <c r="H368" i="4"/>
  <c r="H24" i="4"/>
  <c r="H401" i="4"/>
  <c r="H212" i="4"/>
  <c r="H339" i="4"/>
  <c r="H423" i="4"/>
  <c r="H116" i="4"/>
  <c r="H10" i="4"/>
  <c r="H397" i="4"/>
  <c r="H112" i="4"/>
  <c r="H283" i="4"/>
  <c r="H146" i="4"/>
  <c r="H121" i="4"/>
  <c r="H365" i="4"/>
  <c r="H316" i="4"/>
  <c r="H392" i="4"/>
  <c r="H366" i="4"/>
  <c r="H69" i="4"/>
  <c r="H65" i="4"/>
  <c r="H266" i="4"/>
  <c r="H256" i="4"/>
  <c r="H310" i="4"/>
  <c r="H412" i="4"/>
  <c r="H96" i="4"/>
  <c r="H109" i="4"/>
  <c r="H307" i="4"/>
  <c r="H145" i="4"/>
  <c r="H141" i="4"/>
  <c r="H398" i="4"/>
  <c r="H180" i="4"/>
  <c r="H114" i="4"/>
  <c r="H286" i="4"/>
  <c r="H253" i="4"/>
  <c r="H231" i="4"/>
  <c r="H274" i="4"/>
  <c r="H102" i="4"/>
  <c r="H410" i="4"/>
  <c r="H342" i="4"/>
  <c r="H227" i="4"/>
  <c r="H15" i="4"/>
  <c r="H239" i="4"/>
  <c r="H130" i="4"/>
  <c r="H330" i="4"/>
  <c r="H98" i="4"/>
  <c r="H331" i="4"/>
  <c r="H294" i="4"/>
  <c r="H234" i="4"/>
  <c r="H248" i="4"/>
  <c r="H335" i="4"/>
  <c r="H313" i="4"/>
  <c r="H241" i="4"/>
  <c r="H336" i="4"/>
  <c r="H379" i="4"/>
  <c r="H390" i="4"/>
  <c r="H118" i="4"/>
  <c r="H55" i="4"/>
  <c r="H315" i="4"/>
  <c r="H432" i="4"/>
  <c r="H403" i="4"/>
  <c r="H361" i="4"/>
  <c r="H208" i="4"/>
  <c r="H67" i="4"/>
  <c r="H120" i="4"/>
  <c r="H217" i="4"/>
  <c r="H300" i="4"/>
  <c r="H278" i="4"/>
  <c r="H211" i="4"/>
  <c r="H134" i="4"/>
  <c r="H243" i="4"/>
  <c r="H29" i="4"/>
  <c r="H45" i="4"/>
  <c r="H362" i="4"/>
  <c r="H172" i="4"/>
  <c r="H33" i="4"/>
  <c r="H317" i="4"/>
  <c r="H376" i="4"/>
  <c r="H149" i="4"/>
  <c r="H48" i="4"/>
  <c r="H341" i="4"/>
  <c r="H42" i="4"/>
  <c r="H312" i="4"/>
  <c r="H309" i="4"/>
  <c r="H40" i="4"/>
  <c r="H358" i="4"/>
  <c r="H68" i="4"/>
  <c r="H155" i="4"/>
  <c r="H139" i="4"/>
  <c r="H91" i="4"/>
  <c r="H59" i="4"/>
  <c r="H396" i="4"/>
  <c r="H215" i="4"/>
  <c r="H378" i="4"/>
  <c r="H152" i="4"/>
  <c r="H232" i="4"/>
  <c r="H54" i="4"/>
  <c r="H354" i="4"/>
  <c r="H218" i="4"/>
  <c r="H290" i="4"/>
  <c r="H305" i="4"/>
  <c r="H282" i="4"/>
  <c r="H160" i="4"/>
  <c r="H388" i="4"/>
  <c r="H327" i="4"/>
  <c r="H269" i="4"/>
  <c r="H275" i="4"/>
  <c r="H56" i="4"/>
  <c r="H250" i="4"/>
  <c r="H199" i="4"/>
  <c r="H136" i="4"/>
  <c r="H280" i="4"/>
  <c r="H233" i="4"/>
  <c r="H153" i="4"/>
  <c r="H415" i="4"/>
  <c r="H371" i="4"/>
  <c r="H373" i="4"/>
  <c r="H128" i="4"/>
  <c r="H265" i="4"/>
  <c r="H37" i="4"/>
  <c r="H337" i="4"/>
  <c r="H210" i="4"/>
  <c r="H147" i="4"/>
  <c r="H104" i="4"/>
  <c r="H349" i="4"/>
  <c r="H326" i="4"/>
  <c r="H425" i="4"/>
  <c r="H420" i="4"/>
  <c r="H92" i="4"/>
  <c r="H47" i="4"/>
  <c r="H8" i="4"/>
  <c r="H395" i="4"/>
  <c r="H95" i="4"/>
  <c r="H185" i="4"/>
  <c r="H71" i="4"/>
  <c r="H165" i="4"/>
  <c r="H262" i="4"/>
  <c r="H394" i="4"/>
  <c r="H417" i="4"/>
  <c r="H173" i="4"/>
  <c r="H20" i="4"/>
  <c r="H257" i="4"/>
  <c r="H293" i="4"/>
  <c r="H402" i="4"/>
  <c r="H363" i="4"/>
  <c r="H78" i="4"/>
  <c r="H272" i="4"/>
  <c r="H245" i="4"/>
  <c r="H12" i="4"/>
  <c r="H393" i="4"/>
  <c r="H103" i="4"/>
  <c r="H247" i="4"/>
  <c r="H2" i="4"/>
  <c r="H84" i="4"/>
  <c r="H194" i="4"/>
  <c r="H251" i="4"/>
  <c r="H27" i="4"/>
  <c r="H252" i="4"/>
  <c r="H433" i="4"/>
  <c r="H164" i="4"/>
  <c r="H53" i="4"/>
  <c r="H386" i="4"/>
  <c r="H101" i="4"/>
  <c r="H161" i="4"/>
  <c r="H196" i="4"/>
  <c r="H224" i="4"/>
  <c r="H338" i="4"/>
  <c r="H306" i="4"/>
  <c r="H235" i="4"/>
  <c r="H89" i="4"/>
  <c r="H94" i="4"/>
  <c r="H320" i="4"/>
  <c r="H72" i="4"/>
  <c r="H60" i="4"/>
  <c r="H220" i="4"/>
  <c r="H261" i="4"/>
  <c r="H125" i="4"/>
  <c r="H70" i="4"/>
  <c r="H77" i="4"/>
  <c r="H75" i="4"/>
  <c r="H137" i="4"/>
  <c r="H52" i="4"/>
  <c r="H416" i="4"/>
  <c r="H350" i="4"/>
  <c r="H51" i="4"/>
  <c r="H9" i="4"/>
  <c r="H151" i="4"/>
  <c r="H66" i="4"/>
  <c r="H34" i="4"/>
  <c r="H17" i="4"/>
  <c r="H79" i="4"/>
  <c r="H111" i="4"/>
  <c r="H18" i="4"/>
  <c r="H259" i="4"/>
  <c r="H242" i="4"/>
  <c r="H400" i="4"/>
  <c r="H236" i="4"/>
  <c r="H207" i="4"/>
  <c r="H175" i="4"/>
  <c r="H308" i="4"/>
  <c r="H133" i="4"/>
  <c r="H276" i="4"/>
  <c r="H159" i="4"/>
  <c r="H267" i="4"/>
  <c r="H413" i="4"/>
  <c r="H325" i="4"/>
  <c r="H198" i="4"/>
  <c r="H63" i="4"/>
  <c r="H214" i="4"/>
  <c r="H188" i="4"/>
  <c r="H197" i="4"/>
  <c r="H323" i="4"/>
  <c r="H374" i="4"/>
  <c r="H190" i="4"/>
  <c r="H129" i="4"/>
  <c r="H178" i="4"/>
  <c r="H222" i="4"/>
  <c r="H86" i="4"/>
  <c r="H107" i="4"/>
  <c r="H216" i="4"/>
  <c r="H263" i="4"/>
  <c r="H88" i="4"/>
  <c r="H28" i="4"/>
  <c r="H260" i="4"/>
  <c r="H333" i="4"/>
  <c r="H318" i="4"/>
  <c r="H119" i="4"/>
  <c r="H138" i="4"/>
  <c r="H186" i="4"/>
  <c r="H87" i="4"/>
  <c r="H367" i="4"/>
  <c r="H39" i="4"/>
  <c r="H279" i="4"/>
  <c r="H346" i="4"/>
  <c r="H22" i="4"/>
  <c r="H406" i="4"/>
  <c r="H122" i="4"/>
  <c r="H157" i="4"/>
  <c r="H193" i="4"/>
  <c r="H132" i="4"/>
  <c r="H370" i="4"/>
  <c r="H380" i="4"/>
  <c r="H404" i="4"/>
  <c r="H184" i="4"/>
  <c r="H14" i="4"/>
  <c r="H321" i="4"/>
  <c r="H74" i="4"/>
  <c r="H16" i="4"/>
  <c r="H110" i="4"/>
  <c r="H381" i="4"/>
  <c r="H189" i="4"/>
  <c r="H176" i="4"/>
  <c r="H179" i="4"/>
  <c r="H61" i="4"/>
  <c r="H108" i="4"/>
  <c r="H182" i="4"/>
  <c r="H289" i="4"/>
  <c r="H249" i="4"/>
  <c r="H26" i="4"/>
  <c r="H49" i="4"/>
  <c r="H124" i="4"/>
  <c r="H117" i="4"/>
  <c r="H237" i="4"/>
  <c r="H229" i="4"/>
  <c r="H384" i="4"/>
  <c r="H115" i="4"/>
  <c r="H255" i="4"/>
  <c r="H50" i="4"/>
  <c r="H292" i="4"/>
  <c r="H230" i="4"/>
  <c r="H144" i="4"/>
  <c r="H183" i="4"/>
  <c r="H353" i="4"/>
  <c r="H299" i="4"/>
  <c r="H302" i="4"/>
  <c r="H36" i="4"/>
  <c r="H206" i="4"/>
  <c r="H405" i="4"/>
  <c r="H105" i="4"/>
  <c r="H169" i="4"/>
  <c r="H387" i="4"/>
  <c r="H142" i="4"/>
  <c r="H273" i="4"/>
  <c r="H150" i="4"/>
  <c r="H421" i="4"/>
  <c r="H345" i="4"/>
  <c r="H329" i="4"/>
  <c r="H171" i="4"/>
  <c r="H434" i="4"/>
  <c r="H201" i="4"/>
  <c r="H347" i="4"/>
  <c r="H399" i="4"/>
  <c r="H46" i="4"/>
  <c r="H168" i="4"/>
  <c r="H205" i="4"/>
  <c r="H41" i="4"/>
  <c r="H204" i="4"/>
  <c r="H73" i="4"/>
  <c r="H64" i="4"/>
  <c r="H296" i="4"/>
  <c r="H30" i="4"/>
  <c r="H6" i="4"/>
  <c r="H430" i="4"/>
  <c r="H76" i="4"/>
  <c r="H303" i="4"/>
  <c r="H7" i="4"/>
  <c r="H246" i="4"/>
  <c r="H360" i="4"/>
  <c r="H408" i="4"/>
  <c r="H106" i="4"/>
  <c r="H382" i="4"/>
  <c r="H187" i="4"/>
  <c r="H284" i="4"/>
  <c r="H167" i="4"/>
  <c r="H32" i="4"/>
  <c r="H21" i="4"/>
  <c r="H311" i="4"/>
  <c r="H162" i="4"/>
  <c r="H57" i="4"/>
  <c r="H202" i="4"/>
  <c r="H90" i="4"/>
  <c r="H219" i="4"/>
  <c r="H340" i="4"/>
  <c r="H209" i="4"/>
  <c r="H4" i="4"/>
  <c r="H377" i="4"/>
  <c r="H221" i="4"/>
  <c r="H223" i="4"/>
  <c r="H85" i="4"/>
  <c r="H348" i="4"/>
  <c r="H127" i="4"/>
  <c r="H291" i="4"/>
  <c r="H385" i="4"/>
  <c r="H177" i="4"/>
  <c r="H295" i="4"/>
  <c r="H422" i="4"/>
  <c r="H254" i="4"/>
  <c r="H319" i="4"/>
  <c r="H93" i="4"/>
  <c r="H383" i="4"/>
  <c r="H80" i="4"/>
  <c r="H411" i="4"/>
  <c r="H419" i="4"/>
  <c r="H44" i="4"/>
  <c r="H25" i="4"/>
  <c r="H359" i="4"/>
  <c r="H427" i="4"/>
  <c r="H428" i="4"/>
  <c r="H135" i="4"/>
  <c r="H372" i="4"/>
  <c r="H424" i="4"/>
  <c r="H5" i="4"/>
  <c r="H344" i="4"/>
  <c r="H240" i="4"/>
  <c r="H375" i="4"/>
  <c r="H181" i="4"/>
  <c r="H435" i="4"/>
  <c r="H298" i="4"/>
  <c r="H407" i="4"/>
  <c r="H81" i="4"/>
  <c r="H170" i="4"/>
  <c r="H83" i="4"/>
  <c r="H19" i="4"/>
  <c r="H82" i="4"/>
  <c r="H369" i="4"/>
  <c r="M93" i="4" l="1"/>
  <c r="L93" i="4"/>
  <c r="M340" i="4"/>
  <c r="L340" i="4"/>
  <c r="M170" i="4"/>
  <c r="L170" i="4"/>
  <c r="M344" i="4"/>
  <c r="L344" i="4"/>
  <c r="M25" i="4"/>
  <c r="L25" i="4"/>
  <c r="M254" i="4"/>
  <c r="L254" i="4"/>
  <c r="M85" i="4"/>
  <c r="L85" i="4"/>
  <c r="M90" i="4"/>
  <c r="L90" i="4"/>
  <c r="M284" i="4"/>
  <c r="L284" i="4"/>
  <c r="M303" i="4"/>
  <c r="L303" i="4"/>
  <c r="M204" i="4"/>
  <c r="L204" i="4"/>
  <c r="M434" i="4"/>
  <c r="L434" i="4"/>
  <c r="M387" i="4"/>
  <c r="L387" i="4"/>
  <c r="M353" i="4"/>
  <c r="L353" i="4"/>
  <c r="M384" i="4"/>
  <c r="L384" i="4"/>
  <c r="M289" i="4"/>
  <c r="L289" i="4"/>
  <c r="M110" i="4"/>
  <c r="L110" i="4"/>
  <c r="M370" i="4"/>
  <c r="L370" i="4"/>
  <c r="M279" i="4"/>
  <c r="L279" i="4"/>
  <c r="M333" i="4"/>
  <c r="L333" i="4"/>
  <c r="M222" i="4"/>
  <c r="L222" i="4"/>
  <c r="M214" i="4"/>
  <c r="L214" i="4"/>
  <c r="M133" i="4"/>
  <c r="L133" i="4"/>
  <c r="M18" i="4"/>
  <c r="L18" i="4"/>
  <c r="M51" i="4"/>
  <c r="L51" i="4"/>
  <c r="M125" i="4"/>
  <c r="L125" i="4"/>
  <c r="M235" i="4"/>
  <c r="L235" i="4"/>
  <c r="M53" i="4"/>
  <c r="L53" i="4"/>
  <c r="M2" i="4"/>
  <c r="L2" i="4"/>
  <c r="M363" i="4"/>
  <c r="L363" i="4"/>
  <c r="M262" i="4"/>
  <c r="L262" i="4"/>
  <c r="M92" i="4"/>
  <c r="L92" i="4"/>
  <c r="M337" i="4"/>
  <c r="L337" i="4"/>
  <c r="M153" i="4"/>
  <c r="L153" i="4"/>
  <c r="M269" i="4"/>
  <c r="L269" i="4"/>
  <c r="M354" i="4"/>
  <c r="L354" i="4"/>
  <c r="M91" i="4"/>
  <c r="L91" i="4"/>
  <c r="M42" i="4"/>
  <c r="L42" i="4"/>
  <c r="M362" i="4"/>
  <c r="L362" i="4"/>
  <c r="M217" i="4"/>
  <c r="L217" i="4"/>
  <c r="M55" i="4"/>
  <c r="L55" i="4"/>
  <c r="M248" i="4"/>
  <c r="L248" i="4"/>
  <c r="M15" i="4"/>
  <c r="L15" i="4"/>
  <c r="M286" i="4"/>
  <c r="L286" i="4"/>
  <c r="M96" i="4"/>
  <c r="L96" i="4"/>
  <c r="M392" i="4"/>
  <c r="L392" i="4"/>
  <c r="M10" i="4"/>
  <c r="L10" i="4"/>
  <c r="M270" i="4"/>
  <c r="L270" i="4"/>
  <c r="M148" i="4"/>
  <c r="L148" i="4"/>
  <c r="M225" i="4"/>
  <c r="L225" i="4"/>
  <c r="M158" i="4"/>
  <c r="L158" i="4"/>
  <c r="M203" i="4"/>
  <c r="L203" i="4"/>
  <c r="M113" i="4"/>
  <c r="L113" i="4"/>
  <c r="M343" i="4"/>
  <c r="L343" i="4"/>
  <c r="M356" i="4"/>
  <c r="L356" i="4"/>
  <c r="M324" i="4"/>
  <c r="L324" i="4"/>
  <c r="M44" i="4"/>
  <c r="L44" i="4"/>
  <c r="M422" i="4"/>
  <c r="L422" i="4"/>
  <c r="M223" i="4"/>
  <c r="L223" i="4"/>
  <c r="M171" i="4"/>
  <c r="L171" i="4"/>
  <c r="M16" i="4"/>
  <c r="L16" i="4"/>
  <c r="M308" i="4"/>
  <c r="L308" i="4"/>
  <c r="M111" i="4"/>
  <c r="L111" i="4"/>
  <c r="M261" i="4"/>
  <c r="L261" i="4"/>
  <c r="M402" i="4"/>
  <c r="L402" i="4"/>
  <c r="M165" i="4"/>
  <c r="L165" i="4"/>
  <c r="M420" i="4"/>
  <c r="L420" i="4"/>
  <c r="M37" i="4"/>
  <c r="L37" i="4"/>
  <c r="M233" i="4"/>
  <c r="L233" i="4"/>
  <c r="M327" i="4"/>
  <c r="L327" i="4"/>
  <c r="M54" i="4"/>
  <c r="L54" i="4"/>
  <c r="M139" i="4"/>
  <c r="L139" i="4"/>
  <c r="M341" i="4"/>
  <c r="L341" i="4"/>
  <c r="M45" i="4"/>
  <c r="L45" i="4"/>
  <c r="M120" i="4"/>
  <c r="L120" i="4"/>
  <c r="M118" i="4"/>
  <c r="L118" i="4"/>
  <c r="M234" i="4"/>
  <c r="L234" i="4"/>
  <c r="M227" i="4"/>
  <c r="L227" i="4"/>
  <c r="M114" i="4"/>
  <c r="L114" i="4"/>
  <c r="M412" i="4"/>
  <c r="L412" i="4"/>
  <c r="M316" i="4"/>
  <c r="L316" i="4"/>
  <c r="M116" i="4"/>
  <c r="L116" i="4"/>
  <c r="M389" i="4"/>
  <c r="L389" i="4"/>
  <c r="M281" i="4"/>
  <c r="L281" i="4"/>
  <c r="M163" i="4"/>
  <c r="L163" i="4"/>
  <c r="M228" i="4"/>
  <c r="L228" i="4"/>
  <c r="M271" i="4"/>
  <c r="L271" i="4"/>
  <c r="M391" i="4"/>
  <c r="L391" i="4"/>
  <c r="M314" i="4"/>
  <c r="L314" i="4"/>
  <c r="M285" i="4"/>
  <c r="L285" i="4"/>
  <c r="M409" i="4"/>
  <c r="L409" i="4"/>
  <c r="M181" i="4"/>
  <c r="L181" i="4"/>
  <c r="M81" i="4"/>
  <c r="L81" i="4"/>
  <c r="M39" i="4"/>
  <c r="L39" i="4"/>
  <c r="M63" i="4"/>
  <c r="L63" i="4"/>
  <c r="M247" i="4"/>
  <c r="L247" i="4"/>
  <c r="M407" i="4"/>
  <c r="L407" i="4"/>
  <c r="M424" i="4"/>
  <c r="L424" i="4"/>
  <c r="M419" i="4"/>
  <c r="L419" i="4"/>
  <c r="M295" i="4"/>
  <c r="L295" i="4"/>
  <c r="M221" i="4"/>
  <c r="L221" i="4"/>
  <c r="M57" i="4"/>
  <c r="L57" i="4"/>
  <c r="M382" i="4"/>
  <c r="L382" i="4"/>
  <c r="M430" i="4"/>
  <c r="L430" i="4"/>
  <c r="M205" i="4"/>
  <c r="L205" i="4"/>
  <c r="M329" i="4"/>
  <c r="L329" i="4"/>
  <c r="M105" i="4"/>
  <c r="L105" i="4"/>
  <c r="M108" i="4"/>
  <c r="L108" i="4"/>
  <c r="M74" i="4"/>
  <c r="L74" i="4"/>
  <c r="M193" i="4"/>
  <c r="L193" i="4"/>
  <c r="M367" i="4"/>
  <c r="L367" i="4"/>
  <c r="M28" i="4"/>
  <c r="L28" i="4"/>
  <c r="M129" i="4"/>
  <c r="L129" i="4"/>
  <c r="M198" i="4"/>
  <c r="L198" i="4"/>
  <c r="M280" i="4"/>
  <c r="L280" i="4"/>
  <c r="M388" i="4"/>
  <c r="L388" i="4"/>
  <c r="M232" i="4"/>
  <c r="L232" i="4"/>
  <c r="M29" i="4"/>
  <c r="L29" i="4"/>
  <c r="M67" i="4"/>
  <c r="L67" i="4"/>
  <c r="M390" i="4"/>
  <c r="L390" i="4"/>
  <c r="M294" i="4"/>
  <c r="L294" i="4"/>
  <c r="M342" i="4"/>
  <c r="L342" i="4"/>
  <c r="M180" i="4"/>
  <c r="L180" i="4"/>
  <c r="M310" i="4"/>
  <c r="L310" i="4"/>
  <c r="M365" i="4"/>
  <c r="L365" i="4"/>
  <c r="M423" i="4"/>
  <c r="L423" i="4"/>
  <c r="M328" i="4"/>
  <c r="L328" i="4"/>
  <c r="M322" i="4"/>
  <c r="L322" i="4"/>
  <c r="M31" i="4"/>
  <c r="L31" i="4"/>
  <c r="M126" i="4"/>
  <c r="L126" i="4"/>
  <c r="M58" i="4"/>
  <c r="L58" i="4"/>
  <c r="M97" i="4"/>
  <c r="L97" i="4"/>
  <c r="M418" i="4"/>
  <c r="L418" i="4"/>
  <c r="M304" i="4"/>
  <c r="L304" i="4"/>
  <c r="M100" i="4"/>
  <c r="L100" i="4"/>
  <c r="M5" i="4"/>
  <c r="L5" i="4"/>
  <c r="M202" i="4"/>
  <c r="L202" i="4"/>
  <c r="M187" i="4"/>
  <c r="L187" i="4"/>
  <c r="M76" i="4"/>
  <c r="L76" i="4"/>
  <c r="M41" i="4"/>
  <c r="L41" i="4"/>
  <c r="M260" i="4"/>
  <c r="L260" i="4"/>
  <c r="M178" i="4"/>
  <c r="L178" i="4"/>
  <c r="M350" i="4"/>
  <c r="L350" i="4"/>
  <c r="M306" i="4"/>
  <c r="L306" i="4"/>
  <c r="M164" i="4"/>
  <c r="L164" i="4"/>
  <c r="M144" i="4"/>
  <c r="L144" i="4"/>
  <c r="M103" i="4"/>
  <c r="L103" i="4"/>
  <c r="M71" i="4"/>
  <c r="L71" i="4"/>
  <c r="M265" i="4"/>
  <c r="L265" i="4"/>
  <c r="M155" i="4"/>
  <c r="L155" i="4"/>
  <c r="M393" i="4"/>
  <c r="L393" i="4"/>
  <c r="M257" i="4"/>
  <c r="L257" i="4"/>
  <c r="M185" i="4"/>
  <c r="L185" i="4"/>
  <c r="M326" i="4"/>
  <c r="L326" i="4"/>
  <c r="M128" i="4"/>
  <c r="L128" i="4"/>
  <c r="M152" i="4"/>
  <c r="L152" i="4"/>
  <c r="M68" i="4"/>
  <c r="L68" i="4"/>
  <c r="M149" i="4"/>
  <c r="L149" i="4"/>
  <c r="M243" i="4"/>
  <c r="L243" i="4"/>
  <c r="M208" i="4"/>
  <c r="L208" i="4"/>
  <c r="M379" i="4"/>
  <c r="L379" i="4"/>
  <c r="M331" i="4"/>
  <c r="L331" i="4"/>
  <c r="M410" i="4"/>
  <c r="L410" i="4"/>
  <c r="M398" i="4"/>
  <c r="L398" i="4"/>
  <c r="M256" i="4"/>
  <c r="L256" i="4"/>
  <c r="M121" i="4"/>
  <c r="L121" i="4"/>
  <c r="M339" i="4"/>
  <c r="L339" i="4"/>
  <c r="M38" i="4"/>
  <c r="L38" i="4"/>
  <c r="M13" i="4"/>
  <c r="L13" i="4"/>
  <c r="M429" i="4"/>
  <c r="L429" i="4"/>
  <c r="M244" i="4"/>
  <c r="L244" i="4"/>
  <c r="M154" i="4"/>
  <c r="L154" i="4"/>
  <c r="M23" i="4"/>
  <c r="L23" i="4"/>
  <c r="M174" i="4"/>
  <c r="L174" i="4"/>
  <c r="M431" i="4"/>
  <c r="L431" i="4"/>
  <c r="M11" i="4"/>
  <c r="L11" i="4"/>
  <c r="M169" i="4"/>
  <c r="L169" i="4"/>
  <c r="M183" i="4"/>
  <c r="L183" i="4"/>
  <c r="M229" i="4"/>
  <c r="L229" i="4"/>
  <c r="M182" i="4"/>
  <c r="L182" i="4"/>
  <c r="M132" i="4"/>
  <c r="L132" i="4"/>
  <c r="M237" i="4"/>
  <c r="L237" i="4"/>
  <c r="M175" i="4"/>
  <c r="L175" i="4"/>
  <c r="M79" i="4"/>
  <c r="L79" i="4"/>
  <c r="M416" i="4"/>
  <c r="L416" i="4"/>
  <c r="M220" i="4"/>
  <c r="L220" i="4"/>
  <c r="M338" i="4"/>
  <c r="L338" i="4"/>
  <c r="M433" i="4"/>
  <c r="L433" i="4"/>
  <c r="M293" i="4"/>
  <c r="L293" i="4"/>
  <c r="M425" i="4"/>
  <c r="L425" i="4"/>
  <c r="M48" i="4"/>
  <c r="L48" i="4"/>
  <c r="M298" i="4"/>
  <c r="L298" i="4"/>
  <c r="M372" i="4"/>
  <c r="L372" i="4"/>
  <c r="M411" i="4"/>
  <c r="L411" i="4"/>
  <c r="M177" i="4"/>
  <c r="L177" i="4"/>
  <c r="M377" i="4"/>
  <c r="L377" i="4"/>
  <c r="M162" i="4"/>
  <c r="L162" i="4"/>
  <c r="M106" i="4"/>
  <c r="L106" i="4"/>
  <c r="M6" i="4"/>
  <c r="L6" i="4"/>
  <c r="M168" i="4"/>
  <c r="L168" i="4"/>
  <c r="M345" i="4"/>
  <c r="L345" i="4"/>
  <c r="M405" i="4"/>
  <c r="L405" i="4"/>
  <c r="M230" i="4"/>
  <c r="L230" i="4"/>
  <c r="M117" i="4"/>
  <c r="L117" i="4"/>
  <c r="M61" i="4"/>
  <c r="L61" i="4"/>
  <c r="M321" i="4"/>
  <c r="L321" i="4"/>
  <c r="M157" i="4"/>
  <c r="L157" i="4"/>
  <c r="M87" i="4"/>
  <c r="L87" i="4"/>
  <c r="M88" i="4"/>
  <c r="L88" i="4"/>
  <c r="M190" i="4"/>
  <c r="L190" i="4"/>
  <c r="M325" i="4"/>
  <c r="L325" i="4"/>
  <c r="M207" i="4"/>
  <c r="L207" i="4"/>
  <c r="M17" i="4"/>
  <c r="L17" i="4"/>
  <c r="M52" i="4"/>
  <c r="L52" i="4"/>
  <c r="M60" i="4"/>
  <c r="L60" i="4"/>
  <c r="M224" i="4"/>
  <c r="L224" i="4"/>
  <c r="M252" i="4"/>
  <c r="L252" i="4"/>
  <c r="M136" i="4"/>
  <c r="L136" i="4"/>
  <c r="M160" i="4"/>
  <c r="L160" i="4"/>
  <c r="M369" i="4"/>
  <c r="L369" i="4"/>
  <c r="M435" i="4"/>
  <c r="L435" i="4"/>
  <c r="M135" i="4"/>
  <c r="L135" i="4"/>
  <c r="M80" i="4"/>
  <c r="L80" i="4"/>
  <c r="M385" i="4"/>
  <c r="L385" i="4"/>
  <c r="M4" i="4"/>
  <c r="L4" i="4"/>
  <c r="M311" i="4"/>
  <c r="L311" i="4"/>
  <c r="M408" i="4"/>
  <c r="L408" i="4"/>
  <c r="M30" i="4"/>
  <c r="L30" i="4"/>
  <c r="M46" i="4"/>
  <c r="L46" i="4"/>
  <c r="M421" i="4"/>
  <c r="L421" i="4"/>
  <c r="M206" i="4"/>
  <c r="L206" i="4"/>
  <c r="M292" i="4"/>
  <c r="L292" i="4"/>
  <c r="M124" i="4"/>
  <c r="L124" i="4"/>
  <c r="M179" i="4"/>
  <c r="L179" i="4"/>
  <c r="M14" i="4"/>
  <c r="L14" i="4"/>
  <c r="M122" i="4"/>
  <c r="L122" i="4"/>
  <c r="M186" i="4"/>
  <c r="L186" i="4"/>
  <c r="M263" i="4"/>
  <c r="L263" i="4"/>
  <c r="M374" i="4"/>
  <c r="L374" i="4"/>
  <c r="M413" i="4"/>
  <c r="L413" i="4"/>
  <c r="M236" i="4"/>
  <c r="L236" i="4"/>
  <c r="M34" i="4"/>
  <c r="L34" i="4"/>
  <c r="M137" i="4"/>
  <c r="L137" i="4"/>
  <c r="M72" i="4"/>
  <c r="L72" i="4"/>
  <c r="M196" i="4"/>
  <c r="L196" i="4"/>
  <c r="M27" i="4"/>
  <c r="L27" i="4"/>
  <c r="M12" i="4"/>
  <c r="L12" i="4"/>
  <c r="M20" i="4"/>
  <c r="L20" i="4"/>
  <c r="M95" i="4"/>
  <c r="L95" i="4"/>
  <c r="M349" i="4"/>
  <c r="L349" i="4"/>
  <c r="M373" i="4"/>
  <c r="L373" i="4"/>
  <c r="M199" i="4"/>
  <c r="L199" i="4"/>
  <c r="M282" i="4"/>
  <c r="L282" i="4"/>
  <c r="M378" i="4"/>
  <c r="L378" i="4"/>
  <c r="M358" i="4"/>
  <c r="L358" i="4"/>
  <c r="M376" i="4"/>
  <c r="L376" i="4"/>
  <c r="M134" i="4"/>
  <c r="L134" i="4"/>
  <c r="M361" i="4"/>
  <c r="L361" i="4"/>
  <c r="M336" i="4"/>
  <c r="L336" i="4"/>
  <c r="M98" i="4"/>
  <c r="L98" i="4"/>
  <c r="M102" i="4"/>
  <c r="L102" i="4"/>
  <c r="M141" i="4"/>
  <c r="L141" i="4"/>
  <c r="M266" i="4"/>
  <c r="L266" i="4"/>
  <c r="M146" i="4"/>
  <c r="L146" i="4"/>
  <c r="M212" i="4"/>
  <c r="L212" i="4"/>
  <c r="M99" i="4"/>
  <c r="L99" i="4"/>
  <c r="M131" i="4"/>
  <c r="L131" i="4"/>
  <c r="M351" i="4"/>
  <c r="L351" i="4"/>
  <c r="M43" i="4"/>
  <c r="L43" i="4"/>
  <c r="M264" i="4"/>
  <c r="L264" i="4"/>
  <c r="M364" i="4"/>
  <c r="L364" i="4"/>
  <c r="M192" i="4"/>
  <c r="L192" i="4"/>
  <c r="M355" i="4"/>
  <c r="L355" i="4"/>
  <c r="M213" i="4"/>
  <c r="L213" i="4"/>
  <c r="M21" i="4"/>
  <c r="L21" i="4"/>
  <c r="M360" i="4"/>
  <c r="L360" i="4"/>
  <c r="M296" i="4"/>
  <c r="L296" i="4"/>
  <c r="M399" i="4"/>
  <c r="L399" i="4"/>
  <c r="M150" i="4"/>
  <c r="L150" i="4"/>
  <c r="M36" i="4"/>
  <c r="L36" i="4"/>
  <c r="M50" i="4"/>
  <c r="L50" i="4"/>
  <c r="M49" i="4"/>
  <c r="L49" i="4"/>
  <c r="M176" i="4"/>
  <c r="L176" i="4"/>
  <c r="M184" i="4"/>
  <c r="L184" i="4"/>
  <c r="M406" i="4"/>
  <c r="L406" i="4"/>
  <c r="M138" i="4"/>
  <c r="L138" i="4"/>
  <c r="M216" i="4"/>
  <c r="L216" i="4"/>
  <c r="M323" i="4"/>
  <c r="L323" i="4"/>
  <c r="M267" i="4"/>
  <c r="L267" i="4"/>
  <c r="M400" i="4"/>
  <c r="L400" i="4"/>
  <c r="M66" i="4"/>
  <c r="L66" i="4"/>
  <c r="M75" i="4"/>
  <c r="L75" i="4"/>
  <c r="M320" i="4"/>
  <c r="L320" i="4"/>
  <c r="M161" i="4"/>
  <c r="L161" i="4"/>
  <c r="M251" i="4"/>
  <c r="L251" i="4"/>
  <c r="M245" i="4"/>
  <c r="L245" i="4"/>
  <c r="M173" i="4"/>
  <c r="L173" i="4"/>
  <c r="M395" i="4"/>
  <c r="L395" i="4"/>
  <c r="M104" i="4"/>
  <c r="L104" i="4"/>
  <c r="M371" i="4"/>
  <c r="L371" i="4"/>
  <c r="M250" i="4"/>
  <c r="L250" i="4"/>
  <c r="M305" i="4"/>
  <c r="L305" i="4"/>
  <c r="M215" i="4"/>
  <c r="L215" i="4"/>
  <c r="M40" i="4"/>
  <c r="L40" i="4"/>
  <c r="M317" i="4"/>
  <c r="L317" i="4"/>
  <c r="M211" i="4"/>
  <c r="L211" i="4"/>
  <c r="M403" i="4"/>
  <c r="L403" i="4"/>
  <c r="M241" i="4"/>
  <c r="L241" i="4"/>
  <c r="M330" i="4"/>
  <c r="L330" i="4"/>
  <c r="M274" i="4"/>
  <c r="L274" i="4"/>
  <c r="M145" i="4"/>
  <c r="L145" i="4"/>
  <c r="M65" i="4"/>
  <c r="L65" i="4"/>
  <c r="M283" i="4"/>
  <c r="L283" i="4"/>
  <c r="M401" i="4"/>
  <c r="L401" i="4"/>
  <c r="M357" i="4"/>
  <c r="L357" i="4"/>
  <c r="M123" i="4"/>
  <c r="L123" i="4"/>
  <c r="M334" i="4"/>
  <c r="L334" i="4"/>
  <c r="M287" i="4"/>
  <c r="L287" i="4"/>
  <c r="M277" i="4"/>
  <c r="L277" i="4"/>
  <c r="M258" i="4"/>
  <c r="L258" i="4"/>
  <c r="M426" i="4"/>
  <c r="L426" i="4"/>
  <c r="M301" i="4"/>
  <c r="L301" i="4"/>
  <c r="M268" i="4"/>
  <c r="L268" i="4"/>
  <c r="M82" i="4"/>
  <c r="L82" i="4"/>
  <c r="M428" i="4"/>
  <c r="L428" i="4"/>
  <c r="M383" i="4"/>
  <c r="L383" i="4"/>
  <c r="M291" i="4"/>
  <c r="L291" i="4"/>
  <c r="M209" i="4"/>
  <c r="L209" i="4"/>
  <c r="M347" i="4"/>
  <c r="L347" i="4"/>
  <c r="M130" i="4"/>
  <c r="L130" i="4"/>
  <c r="M231" i="4"/>
  <c r="L231" i="4"/>
  <c r="M307" i="4"/>
  <c r="L307" i="4"/>
  <c r="M69" i="4"/>
  <c r="L69" i="4"/>
  <c r="M112" i="4"/>
  <c r="L112" i="4"/>
  <c r="M24" i="4"/>
  <c r="L24" i="4"/>
  <c r="M297" i="4"/>
  <c r="L297" i="4"/>
  <c r="M332" i="4"/>
  <c r="L332" i="4"/>
  <c r="M195" i="4"/>
  <c r="L195" i="4"/>
  <c r="M226" i="4"/>
  <c r="L226" i="4"/>
  <c r="M352" i="4"/>
  <c r="L352" i="4"/>
  <c r="M35" i="4"/>
  <c r="L35" i="4"/>
  <c r="M143" i="4"/>
  <c r="L143" i="4"/>
  <c r="M288" i="4"/>
  <c r="L288" i="4"/>
  <c r="M19" i="4"/>
  <c r="L19" i="4"/>
  <c r="M375" i="4"/>
  <c r="L375" i="4"/>
  <c r="M427" i="4"/>
  <c r="L427" i="4"/>
  <c r="M127" i="4"/>
  <c r="L127" i="4"/>
  <c r="M32" i="4"/>
  <c r="L32" i="4"/>
  <c r="M246" i="4"/>
  <c r="L246" i="4"/>
  <c r="M64" i="4"/>
  <c r="L64" i="4"/>
  <c r="M273" i="4"/>
  <c r="L273" i="4"/>
  <c r="M302" i="4"/>
  <c r="L302" i="4"/>
  <c r="M255" i="4"/>
  <c r="L255" i="4"/>
  <c r="M26" i="4"/>
  <c r="L26" i="4"/>
  <c r="M189" i="4"/>
  <c r="L189" i="4"/>
  <c r="M404" i="4"/>
  <c r="L404" i="4"/>
  <c r="M22" i="4"/>
  <c r="L22" i="4"/>
  <c r="M119" i="4"/>
  <c r="L119" i="4"/>
  <c r="M107" i="4"/>
  <c r="L107" i="4"/>
  <c r="M197" i="4"/>
  <c r="L197" i="4"/>
  <c r="M159" i="4"/>
  <c r="L159" i="4"/>
  <c r="M242" i="4"/>
  <c r="L242" i="4"/>
  <c r="M151" i="4"/>
  <c r="L151" i="4"/>
  <c r="M77" i="4"/>
  <c r="L77" i="4"/>
  <c r="M94" i="4"/>
  <c r="L94" i="4"/>
  <c r="M101" i="4"/>
  <c r="L101" i="4"/>
  <c r="M194" i="4"/>
  <c r="L194" i="4"/>
  <c r="M272" i="4"/>
  <c r="L272" i="4"/>
  <c r="M417" i="4"/>
  <c r="L417" i="4"/>
  <c r="M8" i="4"/>
  <c r="L8" i="4"/>
  <c r="M147" i="4"/>
  <c r="L147" i="4"/>
  <c r="M415" i="4"/>
  <c r="L415" i="4"/>
  <c r="M56" i="4"/>
  <c r="L56" i="4"/>
  <c r="M290" i="4"/>
  <c r="L290" i="4"/>
  <c r="M396" i="4"/>
  <c r="L396" i="4"/>
  <c r="M309" i="4"/>
  <c r="L309" i="4"/>
  <c r="M33" i="4"/>
  <c r="L33" i="4"/>
  <c r="M278" i="4"/>
  <c r="L278" i="4"/>
  <c r="M432" i="4"/>
  <c r="L432" i="4"/>
  <c r="M313" i="4"/>
  <c r="L313" i="4"/>
  <c r="M83" i="4"/>
  <c r="L83" i="4"/>
  <c r="M240" i="4"/>
  <c r="L240" i="4"/>
  <c r="M359" i="4"/>
  <c r="L359" i="4"/>
  <c r="M319" i="4"/>
  <c r="L319" i="4"/>
  <c r="M348" i="4"/>
  <c r="L348" i="4"/>
  <c r="M219" i="4"/>
  <c r="L219" i="4"/>
  <c r="M167" i="4"/>
  <c r="L167" i="4"/>
  <c r="M7" i="4"/>
  <c r="L7" i="4"/>
  <c r="M73" i="4"/>
  <c r="L73" i="4"/>
  <c r="M201" i="4"/>
  <c r="L201" i="4"/>
  <c r="M142" i="4"/>
  <c r="L142" i="4"/>
  <c r="M299" i="4"/>
  <c r="L299" i="4"/>
  <c r="M115" i="4"/>
  <c r="L115" i="4"/>
  <c r="M249" i="4"/>
  <c r="L249" i="4"/>
  <c r="M381" i="4"/>
  <c r="L381" i="4"/>
  <c r="M380" i="4"/>
  <c r="L380" i="4"/>
  <c r="M346" i="4"/>
  <c r="L346" i="4"/>
  <c r="M318" i="4"/>
  <c r="L318" i="4"/>
  <c r="M86" i="4"/>
  <c r="L86" i="4"/>
  <c r="M188" i="4"/>
  <c r="L188" i="4"/>
  <c r="M276" i="4"/>
  <c r="L276" i="4"/>
  <c r="M259" i="4"/>
  <c r="L259" i="4"/>
  <c r="M9" i="4"/>
  <c r="L9" i="4"/>
  <c r="M70" i="4"/>
  <c r="L70" i="4"/>
  <c r="M89" i="4"/>
  <c r="L89" i="4"/>
  <c r="M386" i="4"/>
  <c r="L386" i="4"/>
  <c r="M84" i="4"/>
  <c r="L84" i="4"/>
  <c r="M78" i="4"/>
  <c r="L78" i="4"/>
  <c r="M394" i="4"/>
  <c r="L394" i="4"/>
  <c r="M47" i="4"/>
  <c r="L47" i="4"/>
  <c r="M210" i="4"/>
  <c r="L210" i="4"/>
  <c r="M156" i="4"/>
  <c r="L156" i="4"/>
  <c r="M275" i="4"/>
  <c r="L275" i="4"/>
  <c r="M218" i="4"/>
  <c r="L218" i="4"/>
  <c r="M59" i="4"/>
  <c r="L59" i="4"/>
  <c r="M312" i="4"/>
  <c r="L312" i="4"/>
  <c r="M172" i="4"/>
  <c r="L172" i="4"/>
  <c r="M300" i="4"/>
  <c r="L300" i="4"/>
  <c r="M315" i="4"/>
  <c r="L315" i="4"/>
  <c r="M335" i="4"/>
  <c r="L335" i="4"/>
  <c r="M239" i="4"/>
  <c r="L239" i="4"/>
  <c r="M253" i="4"/>
  <c r="L253" i="4"/>
  <c r="M109" i="4"/>
  <c r="L109" i="4"/>
  <c r="M366" i="4"/>
  <c r="L366" i="4"/>
  <c r="M397" i="4"/>
  <c r="L397" i="4"/>
  <c r="M368" i="4"/>
  <c r="L368" i="4"/>
  <c r="M62" i="4"/>
  <c r="L62" i="4"/>
  <c r="M191" i="4"/>
  <c r="L191" i="4"/>
  <c r="M3" i="4"/>
  <c r="L3" i="4"/>
  <c r="M166" i="4"/>
  <c r="L166" i="4"/>
  <c r="M140" i="4"/>
  <c r="L140" i="4"/>
  <c r="M238" i="4"/>
  <c r="L238" i="4"/>
  <c r="M200" i="4"/>
  <c r="L200" i="4"/>
  <c r="M414" i="4"/>
  <c r="L414" i="4"/>
  <c r="K39" i="4"/>
  <c r="J39" i="4"/>
  <c r="K178" i="4"/>
  <c r="J178" i="4"/>
  <c r="K405" i="4"/>
  <c r="J405" i="4"/>
  <c r="K179" i="4"/>
  <c r="J179" i="4"/>
  <c r="K14" i="4"/>
  <c r="J14" i="4"/>
  <c r="K122" i="4"/>
  <c r="J122" i="4"/>
  <c r="K137" i="4"/>
  <c r="J137" i="4"/>
  <c r="K19" i="4"/>
  <c r="J19" i="4"/>
  <c r="K375" i="4"/>
  <c r="J375" i="4"/>
  <c r="K83" i="4"/>
  <c r="J83" i="4"/>
  <c r="K240" i="4"/>
  <c r="J240" i="4"/>
  <c r="K359" i="4"/>
  <c r="J359" i="4"/>
  <c r="K319" i="4"/>
  <c r="J319" i="4"/>
  <c r="K348" i="4"/>
  <c r="J348" i="4"/>
  <c r="K219" i="4"/>
  <c r="J219" i="4"/>
  <c r="K47" i="4"/>
  <c r="J47" i="4"/>
  <c r="K210" i="4"/>
  <c r="J210" i="4"/>
  <c r="K156" i="4"/>
  <c r="J156" i="4"/>
  <c r="K170" i="4"/>
  <c r="J170" i="4"/>
  <c r="K344" i="4"/>
  <c r="J344" i="4"/>
  <c r="K25" i="4"/>
  <c r="J25" i="4"/>
  <c r="K254" i="4"/>
  <c r="J254" i="4"/>
  <c r="K85" i="4"/>
  <c r="J85" i="4"/>
  <c r="K90" i="4"/>
  <c r="J90" i="4"/>
  <c r="K284" i="4"/>
  <c r="J284" i="4"/>
  <c r="K303" i="4"/>
  <c r="J303" i="4"/>
  <c r="K204" i="4"/>
  <c r="J204" i="4"/>
  <c r="K434" i="4"/>
  <c r="J434" i="4"/>
  <c r="K387" i="4"/>
  <c r="J387" i="4"/>
  <c r="K353" i="4"/>
  <c r="J353" i="4"/>
  <c r="K384" i="4"/>
  <c r="J384" i="4"/>
  <c r="K289" i="4"/>
  <c r="J289" i="4"/>
  <c r="K110" i="4"/>
  <c r="J110" i="4"/>
  <c r="K370" i="4"/>
  <c r="J370" i="4"/>
  <c r="K279" i="4"/>
  <c r="J279" i="4"/>
  <c r="K333" i="4"/>
  <c r="J333" i="4"/>
  <c r="K222" i="4"/>
  <c r="J222" i="4"/>
  <c r="K214" i="4"/>
  <c r="J214" i="4"/>
  <c r="K133" i="4"/>
  <c r="J133" i="4"/>
  <c r="K18" i="4"/>
  <c r="J18" i="4"/>
  <c r="K51" i="4"/>
  <c r="J51" i="4"/>
  <c r="K125" i="4"/>
  <c r="J125" i="4"/>
  <c r="K235" i="4"/>
  <c r="J235" i="4"/>
  <c r="K53" i="4"/>
  <c r="J53" i="4"/>
  <c r="K2" i="4"/>
  <c r="J2" i="4"/>
  <c r="K363" i="4"/>
  <c r="J363" i="4"/>
  <c r="K262" i="4"/>
  <c r="J262" i="4"/>
  <c r="K92" i="4"/>
  <c r="J92" i="4"/>
  <c r="K337" i="4"/>
  <c r="J337" i="4"/>
  <c r="K153" i="4"/>
  <c r="J153" i="4"/>
  <c r="K269" i="4"/>
  <c r="J269" i="4"/>
  <c r="K354" i="4"/>
  <c r="J354" i="4"/>
  <c r="K91" i="4"/>
  <c r="J91" i="4"/>
  <c r="K42" i="4"/>
  <c r="J42" i="4"/>
  <c r="K362" i="4"/>
  <c r="J362" i="4"/>
  <c r="K217" i="4"/>
  <c r="J217" i="4"/>
  <c r="K55" i="4"/>
  <c r="J55" i="4"/>
  <c r="K248" i="4"/>
  <c r="J248" i="4"/>
  <c r="K15" i="4"/>
  <c r="J15" i="4"/>
  <c r="K286" i="4"/>
  <c r="J286" i="4"/>
  <c r="K96" i="4"/>
  <c r="J96" i="4"/>
  <c r="K392" i="4"/>
  <c r="J392" i="4"/>
  <c r="K10" i="4"/>
  <c r="J10" i="4"/>
  <c r="K270" i="4"/>
  <c r="J270" i="4"/>
  <c r="K148" i="4"/>
  <c r="J148" i="4"/>
  <c r="K225" i="4"/>
  <c r="J225" i="4"/>
  <c r="K158" i="4"/>
  <c r="J158" i="4"/>
  <c r="K203" i="4"/>
  <c r="J203" i="4"/>
  <c r="K113" i="4"/>
  <c r="J113" i="4"/>
  <c r="K343" i="4"/>
  <c r="J343" i="4"/>
  <c r="K356" i="4"/>
  <c r="J356" i="4"/>
  <c r="K324" i="4"/>
  <c r="J324" i="4"/>
  <c r="K81" i="4"/>
  <c r="J81" i="4"/>
  <c r="K44" i="4"/>
  <c r="J44" i="4"/>
  <c r="K422" i="4"/>
  <c r="J422" i="4"/>
  <c r="K223" i="4"/>
  <c r="J223" i="4"/>
  <c r="K202" i="4"/>
  <c r="J202" i="4"/>
  <c r="K187" i="4"/>
  <c r="J187" i="4"/>
  <c r="K76" i="4"/>
  <c r="J76" i="4"/>
  <c r="K350" i="4"/>
  <c r="J350" i="4"/>
  <c r="K261" i="4"/>
  <c r="J261" i="4"/>
  <c r="K306" i="4"/>
  <c r="J306" i="4"/>
  <c r="K164" i="4"/>
  <c r="J164" i="4"/>
  <c r="K247" i="4"/>
  <c r="J247" i="4"/>
  <c r="K402" i="4"/>
  <c r="J402" i="4"/>
  <c r="K165" i="4"/>
  <c r="J165" i="4"/>
  <c r="K420" i="4"/>
  <c r="J420" i="4"/>
  <c r="K37" i="4"/>
  <c r="J37" i="4"/>
  <c r="K233" i="4"/>
  <c r="J233" i="4"/>
  <c r="K327" i="4"/>
  <c r="J327" i="4"/>
  <c r="K54" i="4"/>
  <c r="J54" i="4"/>
  <c r="K139" i="4"/>
  <c r="J139" i="4"/>
  <c r="K341" i="4"/>
  <c r="J341" i="4"/>
  <c r="K234" i="4"/>
  <c r="J234" i="4"/>
  <c r="K412" i="4"/>
  <c r="J412" i="4"/>
  <c r="K316" i="4"/>
  <c r="J316" i="4"/>
  <c r="K116" i="4"/>
  <c r="J116" i="4"/>
  <c r="K389" i="4"/>
  <c r="J389" i="4"/>
  <c r="K281" i="4"/>
  <c r="J281" i="4"/>
  <c r="K163" i="4"/>
  <c r="J163" i="4"/>
  <c r="K228" i="4"/>
  <c r="J228" i="4"/>
  <c r="K271" i="4"/>
  <c r="J271" i="4"/>
  <c r="K391" i="4"/>
  <c r="J391" i="4"/>
  <c r="K314" i="4"/>
  <c r="J314" i="4"/>
  <c r="K285" i="4"/>
  <c r="J285" i="4"/>
  <c r="K409" i="4"/>
  <c r="J409" i="4"/>
  <c r="K260" i="4"/>
  <c r="J260" i="4"/>
  <c r="K308" i="4"/>
  <c r="J308" i="4"/>
  <c r="K45" i="4"/>
  <c r="J45" i="4"/>
  <c r="K120" i="4"/>
  <c r="J120" i="4"/>
  <c r="K118" i="4"/>
  <c r="J118" i="4"/>
  <c r="K227" i="4"/>
  <c r="J227" i="4"/>
  <c r="K114" i="4"/>
  <c r="J114" i="4"/>
  <c r="K407" i="4"/>
  <c r="J407" i="4"/>
  <c r="K424" i="4"/>
  <c r="J424" i="4"/>
  <c r="K419" i="4"/>
  <c r="J419" i="4"/>
  <c r="K295" i="4"/>
  <c r="J295" i="4"/>
  <c r="K221" i="4"/>
  <c r="J221" i="4"/>
  <c r="K57" i="4"/>
  <c r="J57" i="4"/>
  <c r="K382" i="4"/>
  <c r="J382" i="4"/>
  <c r="K430" i="4"/>
  <c r="J430" i="4"/>
  <c r="K205" i="4"/>
  <c r="J205" i="4"/>
  <c r="K329" i="4"/>
  <c r="J329" i="4"/>
  <c r="K105" i="4"/>
  <c r="J105" i="4"/>
  <c r="K144" i="4"/>
  <c r="J144" i="4"/>
  <c r="K237" i="4"/>
  <c r="J237" i="4"/>
  <c r="K108" i="4"/>
  <c r="J108" i="4"/>
  <c r="K74" i="4"/>
  <c r="J74" i="4"/>
  <c r="K193" i="4"/>
  <c r="J193" i="4"/>
  <c r="K367" i="4"/>
  <c r="J367" i="4"/>
  <c r="K28" i="4"/>
  <c r="J28" i="4"/>
  <c r="K129" i="4"/>
  <c r="J129" i="4"/>
  <c r="K198" i="4"/>
  <c r="J198" i="4"/>
  <c r="K175" i="4"/>
  <c r="J175" i="4"/>
  <c r="K79" i="4"/>
  <c r="J79" i="4"/>
  <c r="K416" i="4"/>
  <c r="J416" i="4"/>
  <c r="K220" i="4"/>
  <c r="J220" i="4"/>
  <c r="K338" i="4"/>
  <c r="J338" i="4"/>
  <c r="K433" i="4"/>
  <c r="J433" i="4"/>
  <c r="K103" i="4"/>
  <c r="J103" i="4"/>
  <c r="K293" i="4"/>
  <c r="J293" i="4"/>
  <c r="K71" i="4"/>
  <c r="J71" i="4"/>
  <c r="K425" i="4"/>
  <c r="J425" i="4"/>
  <c r="K265" i="4"/>
  <c r="J265" i="4"/>
  <c r="K280" i="4"/>
  <c r="J280" i="4"/>
  <c r="K388" i="4"/>
  <c r="J388" i="4"/>
  <c r="K232" i="4"/>
  <c r="J232" i="4"/>
  <c r="K155" i="4"/>
  <c r="J155" i="4"/>
  <c r="K48" i="4"/>
  <c r="J48" i="4"/>
  <c r="K29" i="4"/>
  <c r="J29" i="4"/>
  <c r="K67" i="4"/>
  <c r="J67" i="4"/>
  <c r="K390" i="4"/>
  <c r="J390" i="4"/>
  <c r="K294" i="4"/>
  <c r="J294" i="4"/>
  <c r="K342" i="4"/>
  <c r="J342" i="4"/>
  <c r="K180" i="4"/>
  <c r="J180" i="4"/>
  <c r="K310" i="4"/>
  <c r="J310" i="4"/>
  <c r="K365" i="4"/>
  <c r="J365" i="4"/>
  <c r="K423" i="4"/>
  <c r="J423" i="4"/>
  <c r="K328" i="4"/>
  <c r="J328" i="4"/>
  <c r="K322" i="4"/>
  <c r="J322" i="4"/>
  <c r="K31" i="4"/>
  <c r="J31" i="4"/>
  <c r="K126" i="4"/>
  <c r="J126" i="4"/>
  <c r="K58" i="4"/>
  <c r="J58" i="4"/>
  <c r="K97" i="4"/>
  <c r="J97" i="4"/>
  <c r="K418" i="4"/>
  <c r="J418" i="4"/>
  <c r="K304" i="4"/>
  <c r="J304" i="4"/>
  <c r="K100" i="4"/>
  <c r="J100" i="4"/>
  <c r="K224" i="4"/>
  <c r="J224" i="4"/>
  <c r="K393" i="4"/>
  <c r="J393" i="4"/>
  <c r="K257" i="4"/>
  <c r="J257" i="4"/>
  <c r="K128" i="4"/>
  <c r="J128" i="4"/>
  <c r="K136" i="4"/>
  <c r="J136" i="4"/>
  <c r="K160" i="4"/>
  <c r="J160" i="4"/>
  <c r="K68" i="4"/>
  <c r="J68" i="4"/>
  <c r="K149" i="4"/>
  <c r="J149" i="4"/>
  <c r="K243" i="4"/>
  <c r="J243" i="4"/>
  <c r="K208" i="4"/>
  <c r="J208" i="4"/>
  <c r="K379" i="4"/>
  <c r="J379" i="4"/>
  <c r="K331" i="4"/>
  <c r="J331" i="4"/>
  <c r="K410" i="4"/>
  <c r="J410" i="4"/>
  <c r="K398" i="4"/>
  <c r="J398" i="4"/>
  <c r="K256" i="4"/>
  <c r="J256" i="4"/>
  <c r="K121" i="4"/>
  <c r="J121" i="4"/>
  <c r="K339" i="4"/>
  <c r="J339" i="4"/>
  <c r="K38" i="4"/>
  <c r="J38" i="4"/>
  <c r="K13" i="4"/>
  <c r="J13" i="4"/>
  <c r="K429" i="4"/>
  <c r="J429" i="4"/>
  <c r="K244" i="4"/>
  <c r="J244" i="4"/>
  <c r="K154" i="4"/>
  <c r="J154" i="4"/>
  <c r="K23" i="4"/>
  <c r="J23" i="4"/>
  <c r="K174" i="4"/>
  <c r="J174" i="4"/>
  <c r="K431" i="4"/>
  <c r="J431" i="4"/>
  <c r="K11" i="4"/>
  <c r="J11" i="4"/>
  <c r="K17" i="4"/>
  <c r="J17" i="4"/>
  <c r="K52" i="4"/>
  <c r="J52" i="4"/>
  <c r="K60" i="4"/>
  <c r="J60" i="4"/>
  <c r="K326" i="4"/>
  <c r="J326" i="4"/>
  <c r="K152" i="4"/>
  <c r="J152" i="4"/>
  <c r="K369" i="4"/>
  <c r="J369" i="4"/>
  <c r="K186" i="4"/>
  <c r="J186" i="4"/>
  <c r="K263" i="4"/>
  <c r="J263" i="4"/>
  <c r="K34" i="4"/>
  <c r="J34" i="4"/>
  <c r="K72" i="4"/>
  <c r="J72" i="4"/>
  <c r="K196" i="4"/>
  <c r="J196" i="4"/>
  <c r="K27" i="4"/>
  <c r="J27" i="4"/>
  <c r="K12" i="4"/>
  <c r="J12" i="4"/>
  <c r="K20" i="4"/>
  <c r="J20" i="4"/>
  <c r="K95" i="4"/>
  <c r="J95" i="4"/>
  <c r="K199" i="4"/>
  <c r="J199" i="4"/>
  <c r="K282" i="4"/>
  <c r="J282" i="4"/>
  <c r="K378" i="4"/>
  <c r="J378" i="4"/>
  <c r="K358" i="4"/>
  <c r="J358" i="4"/>
  <c r="K376" i="4"/>
  <c r="J376" i="4"/>
  <c r="K134" i="4"/>
  <c r="J134" i="4"/>
  <c r="K361" i="4"/>
  <c r="J361" i="4"/>
  <c r="K336" i="4"/>
  <c r="J336" i="4"/>
  <c r="K98" i="4"/>
  <c r="J98" i="4"/>
  <c r="K102" i="4"/>
  <c r="J102" i="4"/>
  <c r="K141" i="4"/>
  <c r="J141" i="4"/>
  <c r="K266" i="4"/>
  <c r="J266" i="4"/>
  <c r="K146" i="4"/>
  <c r="J146" i="4"/>
  <c r="K212" i="4"/>
  <c r="J212" i="4"/>
  <c r="K99" i="4"/>
  <c r="J99" i="4"/>
  <c r="K131" i="4"/>
  <c r="J131" i="4"/>
  <c r="K351" i="4"/>
  <c r="J351" i="4"/>
  <c r="K43" i="4"/>
  <c r="J43" i="4"/>
  <c r="K264" i="4"/>
  <c r="J264" i="4"/>
  <c r="K364" i="4"/>
  <c r="J364" i="4"/>
  <c r="K192" i="4"/>
  <c r="J192" i="4"/>
  <c r="K355" i="4"/>
  <c r="J355" i="4"/>
  <c r="K213" i="4"/>
  <c r="J213" i="4"/>
  <c r="K41" i="4"/>
  <c r="J41" i="4"/>
  <c r="K171" i="4"/>
  <c r="J171" i="4"/>
  <c r="K169" i="4"/>
  <c r="J169" i="4"/>
  <c r="K183" i="4"/>
  <c r="J183" i="4"/>
  <c r="K229" i="4"/>
  <c r="J229" i="4"/>
  <c r="K182" i="4"/>
  <c r="J182" i="4"/>
  <c r="K16" i="4"/>
  <c r="J16" i="4"/>
  <c r="K111" i="4"/>
  <c r="J111" i="4"/>
  <c r="K298" i="4"/>
  <c r="J298" i="4"/>
  <c r="K377" i="4"/>
  <c r="J377" i="4"/>
  <c r="K168" i="4"/>
  <c r="J168" i="4"/>
  <c r="K135" i="4"/>
  <c r="J135" i="4"/>
  <c r="K385" i="4"/>
  <c r="J385" i="4"/>
  <c r="K311" i="4"/>
  <c r="J311" i="4"/>
  <c r="K30" i="4"/>
  <c r="J30" i="4"/>
  <c r="K46" i="4"/>
  <c r="J46" i="4"/>
  <c r="K206" i="4"/>
  <c r="J206" i="4"/>
  <c r="K292" i="4"/>
  <c r="J292" i="4"/>
  <c r="K349" i="4"/>
  <c r="J349" i="4"/>
  <c r="K373" i="4"/>
  <c r="J373" i="4"/>
  <c r="K82" i="4"/>
  <c r="J82" i="4"/>
  <c r="K181" i="4"/>
  <c r="J181" i="4"/>
  <c r="K428" i="4"/>
  <c r="J428" i="4"/>
  <c r="K383" i="4"/>
  <c r="J383" i="4"/>
  <c r="K291" i="4"/>
  <c r="J291" i="4"/>
  <c r="K209" i="4"/>
  <c r="J209" i="4"/>
  <c r="K21" i="4"/>
  <c r="J21" i="4"/>
  <c r="K360" i="4"/>
  <c r="J360" i="4"/>
  <c r="K296" i="4"/>
  <c r="J296" i="4"/>
  <c r="K399" i="4"/>
  <c r="J399" i="4"/>
  <c r="K150" i="4"/>
  <c r="J150" i="4"/>
  <c r="K36" i="4"/>
  <c r="J36" i="4"/>
  <c r="K50" i="4"/>
  <c r="J50" i="4"/>
  <c r="K49" i="4"/>
  <c r="J49" i="4"/>
  <c r="K176" i="4"/>
  <c r="J176" i="4"/>
  <c r="K184" i="4"/>
  <c r="J184" i="4"/>
  <c r="K406" i="4"/>
  <c r="J406" i="4"/>
  <c r="K138" i="4"/>
  <c r="J138" i="4"/>
  <c r="K216" i="4"/>
  <c r="J216" i="4"/>
  <c r="K323" i="4"/>
  <c r="J323" i="4"/>
  <c r="K267" i="4"/>
  <c r="J267" i="4"/>
  <c r="K400" i="4"/>
  <c r="J400" i="4"/>
  <c r="K66" i="4"/>
  <c r="J66" i="4"/>
  <c r="K75" i="4"/>
  <c r="J75" i="4"/>
  <c r="K320" i="4"/>
  <c r="J320" i="4"/>
  <c r="K161" i="4"/>
  <c r="J161" i="4"/>
  <c r="K251" i="4"/>
  <c r="J251" i="4"/>
  <c r="K245" i="4"/>
  <c r="J245" i="4"/>
  <c r="K173" i="4"/>
  <c r="J173" i="4"/>
  <c r="K395" i="4"/>
  <c r="J395" i="4"/>
  <c r="K104" i="4"/>
  <c r="J104" i="4"/>
  <c r="K371" i="4"/>
  <c r="J371" i="4"/>
  <c r="K250" i="4"/>
  <c r="J250" i="4"/>
  <c r="K305" i="4"/>
  <c r="J305" i="4"/>
  <c r="K215" i="4"/>
  <c r="J215" i="4"/>
  <c r="K40" i="4"/>
  <c r="J40" i="4"/>
  <c r="K317" i="4"/>
  <c r="J317" i="4"/>
  <c r="K211" i="4"/>
  <c r="J211" i="4"/>
  <c r="K403" i="4"/>
  <c r="J403" i="4"/>
  <c r="K241" i="4"/>
  <c r="J241" i="4"/>
  <c r="K330" i="4"/>
  <c r="J330" i="4"/>
  <c r="K274" i="4"/>
  <c r="J274" i="4"/>
  <c r="K145" i="4"/>
  <c r="J145" i="4"/>
  <c r="K65" i="4"/>
  <c r="J65" i="4"/>
  <c r="K283" i="4"/>
  <c r="J283" i="4"/>
  <c r="K401" i="4"/>
  <c r="J401" i="4"/>
  <c r="K357" i="4"/>
  <c r="J357" i="4"/>
  <c r="K123" i="4"/>
  <c r="J123" i="4"/>
  <c r="K334" i="4"/>
  <c r="J334" i="4"/>
  <c r="K287" i="4"/>
  <c r="J287" i="4"/>
  <c r="K277" i="4"/>
  <c r="J277" i="4"/>
  <c r="K258" i="4"/>
  <c r="J258" i="4"/>
  <c r="K426" i="4"/>
  <c r="J426" i="4"/>
  <c r="K301" i="4"/>
  <c r="J301" i="4"/>
  <c r="K268" i="4"/>
  <c r="J268" i="4"/>
  <c r="K132" i="4"/>
  <c r="J132" i="4"/>
  <c r="K63" i="4"/>
  <c r="J63" i="4"/>
  <c r="K411" i="4"/>
  <c r="J411" i="4"/>
  <c r="K162" i="4"/>
  <c r="J162" i="4"/>
  <c r="K6" i="4"/>
  <c r="J6" i="4"/>
  <c r="K230" i="4"/>
  <c r="J230" i="4"/>
  <c r="K117" i="4"/>
  <c r="J117" i="4"/>
  <c r="K61" i="4"/>
  <c r="J61" i="4"/>
  <c r="K321" i="4"/>
  <c r="J321" i="4"/>
  <c r="K157" i="4"/>
  <c r="J157" i="4"/>
  <c r="K87" i="4"/>
  <c r="J87" i="4"/>
  <c r="K88" i="4"/>
  <c r="J88" i="4"/>
  <c r="K190" i="4"/>
  <c r="J190" i="4"/>
  <c r="K325" i="4"/>
  <c r="J325" i="4"/>
  <c r="K207" i="4"/>
  <c r="J207" i="4"/>
  <c r="K252" i="4"/>
  <c r="J252" i="4"/>
  <c r="K185" i="4"/>
  <c r="J185" i="4"/>
  <c r="K374" i="4"/>
  <c r="J374" i="4"/>
  <c r="K413" i="4"/>
  <c r="J413" i="4"/>
  <c r="K236" i="4"/>
  <c r="J236" i="4"/>
  <c r="K427" i="4"/>
  <c r="J427" i="4"/>
  <c r="K93" i="4"/>
  <c r="J93" i="4"/>
  <c r="K127" i="4"/>
  <c r="J127" i="4"/>
  <c r="K340" i="4"/>
  <c r="J340" i="4"/>
  <c r="K32" i="4"/>
  <c r="J32" i="4"/>
  <c r="K246" i="4"/>
  <c r="J246" i="4"/>
  <c r="K64" i="4"/>
  <c r="J64" i="4"/>
  <c r="K347" i="4"/>
  <c r="J347" i="4"/>
  <c r="K273" i="4"/>
  <c r="J273" i="4"/>
  <c r="K302" i="4"/>
  <c r="J302" i="4"/>
  <c r="K255" i="4"/>
  <c r="J255" i="4"/>
  <c r="K26" i="4"/>
  <c r="J26" i="4"/>
  <c r="K189" i="4"/>
  <c r="J189" i="4"/>
  <c r="K404" i="4"/>
  <c r="J404" i="4"/>
  <c r="K22" i="4"/>
  <c r="J22" i="4"/>
  <c r="K119" i="4"/>
  <c r="J119" i="4"/>
  <c r="K107" i="4"/>
  <c r="J107" i="4"/>
  <c r="K197" i="4"/>
  <c r="J197" i="4"/>
  <c r="K159" i="4"/>
  <c r="J159" i="4"/>
  <c r="K242" i="4"/>
  <c r="J242" i="4"/>
  <c r="K151" i="4"/>
  <c r="J151" i="4"/>
  <c r="K77" i="4"/>
  <c r="J77" i="4"/>
  <c r="K94" i="4"/>
  <c r="J94" i="4"/>
  <c r="K101" i="4"/>
  <c r="J101" i="4"/>
  <c r="K194" i="4"/>
  <c r="J194" i="4"/>
  <c r="K272" i="4"/>
  <c r="J272" i="4"/>
  <c r="K417" i="4"/>
  <c r="J417" i="4"/>
  <c r="K8" i="4"/>
  <c r="J8" i="4"/>
  <c r="K147" i="4"/>
  <c r="J147" i="4"/>
  <c r="K415" i="4"/>
  <c r="J415" i="4"/>
  <c r="K56" i="4"/>
  <c r="J56" i="4"/>
  <c r="K290" i="4"/>
  <c r="J290" i="4"/>
  <c r="K396" i="4"/>
  <c r="J396" i="4"/>
  <c r="K309" i="4"/>
  <c r="J309" i="4"/>
  <c r="K33" i="4"/>
  <c r="J33" i="4"/>
  <c r="K278" i="4"/>
  <c r="J278" i="4"/>
  <c r="K432" i="4"/>
  <c r="J432" i="4"/>
  <c r="K313" i="4"/>
  <c r="J313" i="4"/>
  <c r="K130" i="4"/>
  <c r="J130" i="4"/>
  <c r="K231" i="4"/>
  <c r="J231" i="4"/>
  <c r="K307" i="4"/>
  <c r="J307" i="4"/>
  <c r="K69" i="4"/>
  <c r="J69" i="4"/>
  <c r="K112" i="4"/>
  <c r="J112" i="4"/>
  <c r="K24" i="4"/>
  <c r="J24" i="4"/>
  <c r="K297" i="4"/>
  <c r="J297" i="4"/>
  <c r="K332" i="4"/>
  <c r="J332" i="4"/>
  <c r="K195" i="4"/>
  <c r="J195" i="4"/>
  <c r="K226" i="4"/>
  <c r="J226" i="4"/>
  <c r="K352" i="4"/>
  <c r="J352" i="4"/>
  <c r="K35" i="4"/>
  <c r="J35" i="4"/>
  <c r="K143" i="4"/>
  <c r="J143" i="4"/>
  <c r="K288" i="4"/>
  <c r="J288" i="4"/>
  <c r="K5" i="4"/>
  <c r="J5" i="4"/>
  <c r="K372" i="4"/>
  <c r="J372" i="4"/>
  <c r="K177" i="4"/>
  <c r="J177" i="4"/>
  <c r="K106" i="4"/>
  <c r="J106" i="4"/>
  <c r="K345" i="4"/>
  <c r="J345" i="4"/>
  <c r="K435" i="4"/>
  <c r="J435" i="4"/>
  <c r="K80" i="4"/>
  <c r="J80" i="4"/>
  <c r="K4" i="4"/>
  <c r="J4" i="4"/>
  <c r="K408" i="4"/>
  <c r="J408" i="4"/>
  <c r="K421" i="4"/>
  <c r="J421" i="4"/>
  <c r="K124" i="4"/>
  <c r="J124" i="4"/>
  <c r="K167" i="4"/>
  <c r="J167" i="4"/>
  <c r="K7" i="4"/>
  <c r="J7" i="4"/>
  <c r="K73" i="4"/>
  <c r="J73" i="4"/>
  <c r="K201" i="4"/>
  <c r="J201" i="4"/>
  <c r="K142" i="4"/>
  <c r="J142" i="4"/>
  <c r="K299" i="4"/>
  <c r="J299" i="4"/>
  <c r="K115" i="4"/>
  <c r="J115" i="4"/>
  <c r="K249" i="4"/>
  <c r="J249" i="4"/>
  <c r="K381" i="4"/>
  <c r="J381" i="4"/>
  <c r="K380" i="4"/>
  <c r="J380" i="4"/>
  <c r="K346" i="4"/>
  <c r="J346" i="4"/>
  <c r="K318" i="4"/>
  <c r="J318" i="4"/>
  <c r="K86" i="4"/>
  <c r="J86" i="4"/>
  <c r="K188" i="4"/>
  <c r="J188" i="4"/>
  <c r="K276" i="4"/>
  <c r="J276" i="4"/>
  <c r="K259" i="4"/>
  <c r="J259" i="4"/>
  <c r="K9" i="4"/>
  <c r="J9" i="4"/>
  <c r="K70" i="4"/>
  <c r="J70" i="4"/>
  <c r="K89" i="4"/>
  <c r="J89" i="4"/>
  <c r="K386" i="4"/>
  <c r="J386" i="4"/>
  <c r="K84" i="4"/>
  <c r="J84" i="4"/>
  <c r="K78" i="4"/>
  <c r="J78" i="4"/>
  <c r="K394" i="4"/>
  <c r="J394" i="4"/>
  <c r="K275" i="4"/>
  <c r="J275" i="4"/>
  <c r="K218" i="4"/>
  <c r="J218" i="4"/>
  <c r="K59" i="4"/>
  <c r="J59" i="4"/>
  <c r="K312" i="4"/>
  <c r="J312" i="4"/>
  <c r="K172" i="4"/>
  <c r="J172" i="4"/>
  <c r="K300" i="4"/>
  <c r="J300" i="4"/>
  <c r="K315" i="4"/>
  <c r="J315" i="4"/>
  <c r="K335" i="4"/>
  <c r="J335" i="4"/>
  <c r="K239" i="4"/>
  <c r="J239" i="4"/>
  <c r="K253" i="4"/>
  <c r="J253" i="4"/>
  <c r="K109" i="4"/>
  <c r="J109" i="4"/>
  <c r="K366" i="4"/>
  <c r="J366" i="4"/>
  <c r="K397" i="4"/>
  <c r="J397" i="4"/>
  <c r="K368" i="4"/>
  <c r="J368" i="4"/>
  <c r="K62" i="4"/>
  <c r="J62" i="4"/>
  <c r="K191" i="4"/>
  <c r="J191" i="4"/>
  <c r="K3" i="4"/>
  <c r="J3" i="4"/>
  <c r="K166" i="4"/>
  <c r="J166" i="4"/>
  <c r="K140" i="4"/>
  <c r="J140" i="4"/>
  <c r="K238" i="4"/>
  <c r="J238" i="4"/>
  <c r="K200" i="4"/>
  <c r="J200" i="4"/>
  <c r="K414" i="4"/>
  <c r="J414" i="4"/>
  <c r="I82" i="4"/>
  <c r="I19" i="4"/>
  <c r="I222" i="4"/>
  <c r="I214" i="4"/>
  <c r="I133" i="4"/>
  <c r="I235" i="4"/>
  <c r="I53" i="4"/>
  <c r="I2" i="4"/>
  <c r="I363" i="4"/>
  <c r="I262" i="4"/>
  <c r="I92" i="4"/>
  <c r="I337" i="4"/>
  <c r="I153" i="4"/>
  <c r="I269" i="4"/>
  <c r="I91" i="4"/>
  <c r="I42" i="4"/>
  <c r="I362" i="4"/>
  <c r="I217" i="4"/>
  <c r="I55" i="4"/>
  <c r="I248" i="4"/>
  <c r="I15" i="4"/>
  <c r="I286" i="4"/>
  <c r="I96" i="4"/>
  <c r="I392" i="4"/>
  <c r="I10" i="4"/>
  <c r="I270" i="4"/>
  <c r="I148" i="4"/>
  <c r="I225" i="4"/>
  <c r="I158" i="4"/>
  <c r="I203" i="4"/>
  <c r="I113" i="4"/>
  <c r="I343" i="4"/>
  <c r="I356" i="4"/>
  <c r="I324" i="4"/>
  <c r="I93" i="4"/>
  <c r="I64" i="4"/>
  <c r="I90" i="4"/>
  <c r="I284" i="4"/>
  <c r="I387" i="4"/>
  <c r="I353" i="4"/>
  <c r="I384" i="4"/>
  <c r="I289" i="4"/>
  <c r="I110" i="4"/>
  <c r="I370" i="4"/>
  <c r="I279" i="4"/>
  <c r="I333" i="4"/>
  <c r="I18" i="4"/>
  <c r="I51" i="4"/>
  <c r="I125" i="4"/>
  <c r="I354" i="4"/>
  <c r="I81" i="4"/>
  <c r="I5" i="4"/>
  <c r="I44" i="4"/>
  <c r="I422" i="4"/>
  <c r="I223" i="4"/>
  <c r="I202" i="4"/>
  <c r="I187" i="4"/>
  <c r="I76" i="4"/>
  <c r="I41" i="4"/>
  <c r="I171" i="4"/>
  <c r="I169" i="4"/>
  <c r="I183" i="4"/>
  <c r="I229" i="4"/>
  <c r="I182" i="4"/>
  <c r="I16" i="4"/>
  <c r="I132" i="4"/>
  <c r="I39" i="4"/>
  <c r="I260" i="4"/>
  <c r="I178" i="4"/>
  <c r="I63" i="4"/>
  <c r="I308" i="4"/>
  <c r="I111" i="4"/>
  <c r="I350" i="4"/>
  <c r="I261" i="4"/>
  <c r="I306" i="4"/>
  <c r="I164" i="4"/>
  <c r="I247" i="4"/>
  <c r="I402" i="4"/>
  <c r="I165" i="4"/>
  <c r="I420" i="4"/>
  <c r="I37" i="4"/>
  <c r="I233" i="4"/>
  <c r="I327" i="4"/>
  <c r="I54" i="4"/>
  <c r="I139" i="4"/>
  <c r="I341" i="4"/>
  <c r="I45" i="4"/>
  <c r="I120" i="4"/>
  <c r="I118" i="4"/>
  <c r="I234" i="4"/>
  <c r="I227" i="4"/>
  <c r="I114" i="4"/>
  <c r="I412" i="4"/>
  <c r="I316" i="4"/>
  <c r="I116" i="4"/>
  <c r="I389" i="4"/>
  <c r="I281" i="4"/>
  <c r="I163" i="4"/>
  <c r="I228" i="4"/>
  <c r="I271" i="4"/>
  <c r="I391" i="4"/>
  <c r="I314" i="4"/>
  <c r="I285" i="4"/>
  <c r="I409" i="4"/>
  <c r="I25" i="4"/>
  <c r="I85" i="4"/>
  <c r="I28" i="4"/>
  <c r="I175" i="4"/>
  <c r="I79" i="4"/>
  <c r="I416" i="4"/>
  <c r="I220" i="4"/>
  <c r="I338" i="4"/>
  <c r="I433" i="4"/>
  <c r="I103" i="4"/>
  <c r="I293" i="4"/>
  <c r="I71" i="4"/>
  <c r="I425" i="4"/>
  <c r="I265" i="4"/>
  <c r="I280" i="4"/>
  <c r="I388" i="4"/>
  <c r="I232" i="4"/>
  <c r="I155" i="4"/>
  <c r="I48" i="4"/>
  <c r="I29" i="4"/>
  <c r="I67" i="4"/>
  <c r="I390" i="4"/>
  <c r="I294" i="4"/>
  <c r="I342" i="4"/>
  <c r="I180" i="4"/>
  <c r="I310" i="4"/>
  <c r="I365" i="4"/>
  <c r="I423" i="4"/>
  <c r="I328" i="4"/>
  <c r="I322" i="4"/>
  <c r="I31" i="4"/>
  <c r="I126" i="4"/>
  <c r="I58" i="4"/>
  <c r="I97" i="4"/>
  <c r="I418" i="4"/>
  <c r="I304" i="4"/>
  <c r="I100" i="4"/>
  <c r="I427" i="4"/>
  <c r="I340" i="4"/>
  <c r="I108" i="4"/>
  <c r="I74" i="4"/>
  <c r="I193" i="4"/>
  <c r="I367" i="4"/>
  <c r="I298" i="4"/>
  <c r="I372" i="4"/>
  <c r="I377" i="4"/>
  <c r="I162" i="4"/>
  <c r="I106" i="4"/>
  <c r="I6" i="4"/>
  <c r="I168" i="4"/>
  <c r="I345" i="4"/>
  <c r="I405" i="4"/>
  <c r="I230" i="4"/>
  <c r="I117" i="4"/>
  <c r="I61" i="4"/>
  <c r="I321" i="4"/>
  <c r="I157" i="4"/>
  <c r="I87" i="4"/>
  <c r="I88" i="4"/>
  <c r="I190" i="4"/>
  <c r="I325" i="4"/>
  <c r="I207" i="4"/>
  <c r="I17" i="4"/>
  <c r="I52" i="4"/>
  <c r="I60" i="4"/>
  <c r="I224" i="4"/>
  <c r="I252" i="4"/>
  <c r="I393" i="4"/>
  <c r="I257" i="4"/>
  <c r="I185" i="4"/>
  <c r="I326" i="4"/>
  <c r="I128" i="4"/>
  <c r="I136" i="4"/>
  <c r="I160" i="4"/>
  <c r="I152" i="4"/>
  <c r="I68" i="4"/>
  <c r="I149" i="4"/>
  <c r="I243" i="4"/>
  <c r="I208" i="4"/>
  <c r="I379" i="4"/>
  <c r="I331" i="4"/>
  <c r="I410" i="4"/>
  <c r="I398" i="4"/>
  <c r="I256" i="4"/>
  <c r="I121" i="4"/>
  <c r="I339" i="4"/>
  <c r="I38" i="4"/>
  <c r="I13" i="4"/>
  <c r="I429" i="4"/>
  <c r="I244" i="4"/>
  <c r="I154" i="4"/>
  <c r="I23" i="4"/>
  <c r="I174" i="4"/>
  <c r="I431" i="4"/>
  <c r="I11" i="4"/>
  <c r="I181" i="4"/>
  <c r="I127" i="4"/>
  <c r="I32" i="4"/>
  <c r="I246" i="4"/>
  <c r="I347" i="4"/>
  <c r="I170" i="4"/>
  <c r="I344" i="4"/>
  <c r="I254" i="4"/>
  <c r="I303" i="4"/>
  <c r="I204" i="4"/>
  <c r="I434" i="4"/>
  <c r="I407" i="4"/>
  <c r="I424" i="4"/>
  <c r="I419" i="4"/>
  <c r="I295" i="4"/>
  <c r="I221" i="4"/>
  <c r="I57" i="4"/>
  <c r="I382" i="4"/>
  <c r="I430" i="4"/>
  <c r="I205" i="4"/>
  <c r="I329" i="4"/>
  <c r="I105" i="4"/>
  <c r="I144" i="4"/>
  <c r="I237" i="4"/>
  <c r="I129" i="4"/>
  <c r="I198" i="4"/>
  <c r="I411" i="4"/>
  <c r="I177" i="4"/>
  <c r="I369" i="4"/>
  <c r="I435" i="4"/>
  <c r="I135" i="4"/>
  <c r="I80" i="4"/>
  <c r="I385" i="4"/>
  <c r="I4" i="4"/>
  <c r="I311" i="4"/>
  <c r="I408" i="4"/>
  <c r="I30" i="4"/>
  <c r="I46" i="4"/>
  <c r="I421" i="4"/>
  <c r="I206" i="4"/>
  <c r="I292" i="4"/>
  <c r="I124" i="4"/>
  <c r="I179" i="4"/>
  <c r="I14" i="4"/>
  <c r="I122" i="4"/>
  <c r="I186" i="4"/>
  <c r="I263" i="4"/>
  <c r="I374" i="4"/>
  <c r="I413" i="4"/>
  <c r="I236" i="4"/>
  <c r="I34" i="4"/>
  <c r="I137" i="4"/>
  <c r="I72" i="4"/>
  <c r="I196" i="4"/>
  <c r="I27" i="4"/>
  <c r="I12" i="4"/>
  <c r="I20" i="4"/>
  <c r="I95" i="4"/>
  <c r="I349" i="4"/>
  <c r="I373" i="4"/>
  <c r="I199" i="4"/>
  <c r="I282" i="4"/>
  <c r="I378" i="4"/>
  <c r="I358" i="4"/>
  <c r="I376" i="4"/>
  <c r="I134" i="4"/>
  <c r="I361" i="4"/>
  <c r="I336" i="4"/>
  <c r="I98" i="4"/>
  <c r="I102" i="4"/>
  <c r="I141" i="4"/>
  <c r="I266" i="4"/>
  <c r="I146" i="4"/>
  <c r="I212" i="4"/>
  <c r="I99" i="4"/>
  <c r="I131" i="4"/>
  <c r="I351" i="4"/>
  <c r="I43" i="4"/>
  <c r="I264" i="4"/>
  <c r="I364" i="4"/>
  <c r="I192" i="4"/>
  <c r="I355" i="4"/>
  <c r="I213" i="4"/>
  <c r="I428" i="4"/>
  <c r="I383" i="4"/>
  <c r="I291" i="4"/>
  <c r="I209" i="4"/>
  <c r="I21" i="4"/>
  <c r="I360" i="4"/>
  <c r="I296" i="4"/>
  <c r="I399" i="4"/>
  <c r="I150" i="4"/>
  <c r="I36" i="4"/>
  <c r="I50" i="4"/>
  <c r="I49" i="4"/>
  <c r="I176" i="4"/>
  <c r="I184" i="4"/>
  <c r="I406" i="4"/>
  <c r="I138" i="4"/>
  <c r="I216" i="4"/>
  <c r="I323" i="4"/>
  <c r="I267" i="4"/>
  <c r="I400" i="4"/>
  <c r="I66" i="4"/>
  <c r="I75" i="4"/>
  <c r="I320" i="4"/>
  <c r="I161" i="4"/>
  <c r="I251" i="4"/>
  <c r="I245" i="4"/>
  <c r="I173" i="4"/>
  <c r="I395" i="4"/>
  <c r="I104" i="4"/>
  <c r="I371" i="4"/>
  <c r="I250" i="4"/>
  <c r="I305" i="4"/>
  <c r="I215" i="4"/>
  <c r="I40" i="4"/>
  <c r="I317" i="4"/>
  <c r="I211" i="4"/>
  <c r="I403" i="4"/>
  <c r="I241" i="4"/>
  <c r="I330" i="4"/>
  <c r="I274" i="4"/>
  <c r="I145" i="4"/>
  <c r="I65" i="4"/>
  <c r="I283" i="4"/>
  <c r="I401" i="4"/>
  <c r="I357" i="4"/>
  <c r="I123" i="4"/>
  <c r="I334" i="4"/>
  <c r="I287" i="4"/>
  <c r="I277" i="4"/>
  <c r="I258" i="4"/>
  <c r="I426" i="4"/>
  <c r="I301" i="4"/>
  <c r="I268" i="4"/>
  <c r="I273" i="4"/>
  <c r="I302" i="4"/>
  <c r="I255" i="4"/>
  <c r="I26" i="4"/>
  <c r="I189" i="4"/>
  <c r="I404" i="4"/>
  <c r="I22" i="4"/>
  <c r="I119" i="4"/>
  <c r="I107" i="4"/>
  <c r="I197" i="4"/>
  <c r="I159" i="4"/>
  <c r="I242" i="4"/>
  <c r="I77" i="4"/>
  <c r="I94" i="4"/>
  <c r="I101" i="4"/>
  <c r="I194" i="4"/>
  <c r="I272" i="4"/>
  <c r="I417" i="4"/>
  <c r="I8" i="4"/>
  <c r="I147" i="4"/>
  <c r="I415" i="4"/>
  <c r="I56" i="4"/>
  <c r="I290" i="4"/>
  <c r="I396" i="4"/>
  <c r="I309" i="4"/>
  <c r="I33" i="4"/>
  <c r="I278" i="4"/>
  <c r="I432" i="4"/>
  <c r="I313" i="4"/>
  <c r="I130" i="4"/>
  <c r="I231" i="4"/>
  <c r="I307" i="4"/>
  <c r="I69" i="4"/>
  <c r="I112" i="4"/>
  <c r="I24" i="4"/>
  <c r="I297" i="4"/>
  <c r="I332" i="4"/>
  <c r="I195" i="4"/>
  <c r="I226" i="4"/>
  <c r="I352" i="4"/>
  <c r="I35" i="4"/>
  <c r="I143" i="4"/>
  <c r="I288" i="4"/>
  <c r="I375" i="4"/>
  <c r="I151" i="4"/>
  <c r="I83" i="4"/>
  <c r="I240" i="4"/>
  <c r="I359" i="4"/>
  <c r="I319" i="4"/>
  <c r="I348" i="4"/>
  <c r="I219" i="4"/>
  <c r="I167" i="4"/>
  <c r="I7" i="4"/>
  <c r="I73" i="4"/>
  <c r="I201" i="4"/>
  <c r="I142" i="4"/>
  <c r="I299" i="4"/>
  <c r="I115" i="4"/>
  <c r="I249" i="4"/>
  <c r="I381" i="4"/>
  <c r="I380" i="4"/>
  <c r="I346" i="4"/>
  <c r="I318" i="4"/>
  <c r="I86" i="4"/>
  <c r="I188" i="4"/>
  <c r="I276" i="4"/>
  <c r="I259" i="4"/>
  <c r="I9" i="4"/>
  <c r="I70" i="4"/>
  <c r="I89" i="4"/>
  <c r="I386" i="4"/>
  <c r="I84" i="4"/>
  <c r="I78" i="4"/>
  <c r="I394" i="4"/>
  <c r="I47" i="4"/>
  <c r="I210" i="4"/>
  <c r="I156" i="4"/>
  <c r="I275" i="4"/>
  <c r="I218" i="4"/>
  <c r="I59" i="4"/>
  <c r="I312" i="4"/>
  <c r="I172" i="4"/>
  <c r="I300" i="4"/>
  <c r="I315" i="4"/>
  <c r="I335" i="4"/>
  <c r="I239" i="4"/>
  <c r="I253" i="4"/>
  <c r="I109" i="4"/>
  <c r="I366" i="4"/>
  <c r="I397" i="4"/>
  <c r="I368" i="4"/>
  <c r="I62" i="4"/>
  <c r="I191" i="4"/>
  <c r="I3" i="4"/>
  <c r="I166" i="4"/>
  <c r="I140" i="4"/>
  <c r="I238" i="4"/>
  <c r="I200" i="4"/>
  <c r="I414" i="4"/>
  <c r="P520" i="1" l="1"/>
  <c r="P524" i="1"/>
  <c r="P776" i="1"/>
  <c r="P220" i="1"/>
  <c r="P65" i="1"/>
  <c r="P81" i="1"/>
  <c r="P499" i="1"/>
  <c r="P162" i="1"/>
  <c r="P326" i="1"/>
  <c r="P371" i="1"/>
  <c r="P247" i="1"/>
  <c r="P257" i="1"/>
  <c r="P821" i="1"/>
  <c r="P662" i="1"/>
  <c r="P716" i="1"/>
  <c r="P309" i="1"/>
  <c r="P130" i="1"/>
  <c r="P935" i="1"/>
  <c r="P852" i="1"/>
  <c r="P545" i="1"/>
  <c r="P302" i="1"/>
  <c r="P466" i="1"/>
  <c r="P3" i="1"/>
  <c r="P241" i="1"/>
  <c r="P337" i="1"/>
  <c r="P638" i="1"/>
  <c r="P149" i="1"/>
  <c r="P240" i="1"/>
  <c r="P88" i="1"/>
  <c r="P354" i="1"/>
  <c r="P234" i="1"/>
  <c r="P809" i="1"/>
  <c r="P563" i="1"/>
  <c r="P700" i="1"/>
  <c r="P765" i="1"/>
  <c r="P402" i="1"/>
  <c r="P929" i="1"/>
  <c r="P589" i="1"/>
  <c r="P1000" i="1"/>
  <c r="P970" i="1"/>
  <c r="P894" i="1"/>
  <c r="P355" i="1"/>
  <c r="P141" i="1"/>
  <c r="P242" i="1"/>
  <c r="P745" i="1"/>
  <c r="P403" i="1"/>
  <c r="P949" i="1"/>
  <c r="P610" i="1"/>
  <c r="P853" i="1"/>
  <c r="P580" i="1"/>
  <c r="P534" i="1"/>
  <c r="P171" i="1"/>
  <c r="P793" i="1"/>
  <c r="P248" i="1"/>
  <c r="P338" i="1"/>
  <c r="P668" i="1"/>
  <c r="P360" i="1"/>
  <c r="P791" i="1"/>
  <c r="P318" i="1"/>
  <c r="P746" i="1"/>
  <c r="P177" i="1"/>
  <c r="P611" i="1"/>
  <c r="P783" i="1"/>
  <c r="P25" i="1"/>
  <c r="P409" i="1"/>
  <c r="P901" i="1"/>
  <c r="P212" i="1"/>
  <c r="P260" i="1"/>
  <c r="P760" i="1"/>
  <c r="P625" i="1"/>
  <c r="P410" i="1"/>
  <c r="P229" i="1"/>
  <c r="P930" i="1"/>
  <c r="P597" i="1"/>
  <c r="P592" i="1"/>
  <c r="P82" i="1"/>
  <c r="P530" i="1"/>
  <c r="P221" i="1"/>
  <c r="P990" i="1"/>
  <c r="P707" i="1"/>
  <c r="P822" i="1"/>
  <c r="P535" i="1"/>
  <c r="P142" i="1"/>
  <c r="P342" i="1"/>
  <c r="P361" i="1"/>
  <c r="P839" i="1"/>
  <c r="P708" i="1"/>
  <c r="P4" i="1"/>
  <c r="P188" i="1"/>
  <c r="P772" i="1"/>
  <c r="P773" i="1"/>
  <c r="P593" i="1"/>
  <c r="P93" i="1"/>
  <c r="P672" i="1"/>
  <c r="P536" i="1"/>
  <c r="P566" i="1"/>
  <c r="P941" i="1"/>
  <c r="P590" i="1"/>
  <c r="P424" i="1"/>
  <c r="P89" i="1"/>
  <c r="P136" i="1"/>
  <c r="P693" i="1"/>
  <c r="P732" i="1"/>
  <c r="P40" i="1"/>
  <c r="P673" i="1"/>
  <c r="P218" i="1"/>
  <c r="P512" i="1"/>
  <c r="P172" i="1"/>
  <c r="P123" i="1"/>
  <c r="P717" i="1"/>
  <c r="P810" i="1"/>
  <c r="P722" i="1"/>
  <c r="P118" i="1"/>
  <c r="P546" i="1"/>
  <c r="P343" i="1"/>
  <c r="P956" i="1"/>
  <c r="P874" i="1"/>
  <c r="P438" i="1"/>
  <c r="P421" i="1"/>
  <c r="P415" i="1"/>
  <c r="P902" i="1"/>
  <c r="P567" i="1"/>
  <c r="P733" i="1"/>
  <c r="P5" i="1"/>
  <c r="P344" i="1"/>
  <c r="P920" i="1"/>
  <c r="P425" i="1"/>
  <c r="P41" i="1"/>
  <c r="P203" i="1"/>
  <c r="P54" i="1"/>
  <c r="P490" i="1"/>
  <c r="P982" i="1"/>
  <c r="P921" i="1"/>
  <c r="P75" i="1"/>
  <c r="P60" i="1"/>
  <c r="P163" i="1"/>
  <c r="P830" i="1"/>
  <c r="P594" i="1"/>
  <c r="P906" i="1"/>
  <c r="P854" i="1"/>
  <c r="P747" i="1"/>
  <c r="P864" i="1"/>
  <c r="P568" i="1"/>
  <c r="P6" i="1"/>
  <c r="P674" i="1"/>
  <c r="P42" i="1"/>
  <c r="P709" i="1"/>
  <c r="P268" i="1"/>
  <c r="P233" i="1"/>
  <c r="P173" i="1"/>
  <c r="P761" i="1"/>
  <c r="P434" i="1"/>
  <c r="P293" i="1"/>
  <c r="P883" i="1"/>
  <c r="P204" i="1"/>
  <c r="P26" i="1"/>
  <c r="P800" i="1"/>
  <c r="P467" i="1"/>
  <c r="P689" i="1"/>
  <c r="P7" i="1"/>
  <c r="P612" i="1"/>
  <c r="P993" i="1"/>
  <c r="P291" i="1"/>
  <c r="P762" i="1"/>
  <c r="P369" i="1"/>
  <c r="P356" i="1"/>
  <c r="P581" i="1"/>
  <c r="P468" i="1"/>
  <c r="P748" i="1"/>
  <c r="P476" i="1"/>
  <c r="P495" i="1"/>
  <c r="P985" i="1"/>
  <c r="P926" i="1"/>
  <c r="P213" i="1"/>
  <c r="P759" i="1"/>
  <c r="P603" i="1"/>
  <c r="P379" i="1"/>
  <c r="P388" i="1"/>
  <c r="P690" i="1"/>
  <c r="P936" i="1"/>
  <c r="P811" i="1"/>
  <c r="P155" i="1"/>
  <c r="P90" i="1"/>
  <c r="P537" i="1"/>
  <c r="P331" i="1"/>
  <c r="P27" i="1"/>
  <c r="P884" i="1"/>
  <c r="P823" i="1"/>
  <c r="P178" i="1"/>
  <c r="P214" i="1"/>
  <c r="P116" i="1"/>
  <c r="P653" i="1"/>
  <c r="P626" i="1"/>
  <c r="P538" i="1"/>
  <c r="P319" i="1"/>
  <c r="P19" i="1"/>
  <c r="P139" i="1"/>
  <c r="P669" i="1"/>
  <c r="P547" i="1"/>
  <c r="P598" i="1"/>
  <c r="P357" i="1"/>
  <c r="P539" i="1"/>
  <c r="P294" i="1"/>
  <c r="P404" i="1"/>
  <c r="P885" i="1"/>
  <c r="P496" i="1"/>
  <c r="P840" i="1"/>
  <c r="P702" i="1"/>
  <c r="P243" i="1"/>
  <c r="P979" i="1"/>
  <c r="P599" i="1"/>
  <c r="P663" i="1"/>
  <c r="P644" i="1"/>
  <c r="P43" i="1"/>
  <c r="P332" i="1"/>
  <c r="P143" i="1"/>
  <c r="P913" i="1"/>
  <c r="P281" i="1"/>
  <c r="P106" i="1"/>
  <c r="P411" i="1"/>
  <c r="P991" i="1"/>
  <c r="P582" i="1"/>
  <c r="P525" i="1"/>
  <c r="P207" i="1"/>
  <c r="P961" i="1"/>
  <c r="P20" i="1"/>
  <c r="P237" i="1"/>
  <c r="P710" i="1"/>
  <c r="P812" i="1"/>
  <c r="P174" i="1"/>
  <c r="P28" i="1"/>
  <c r="P675" i="1"/>
  <c r="P459" i="1"/>
  <c r="P187" i="1"/>
  <c r="P29" i="1"/>
  <c r="P179" i="1"/>
  <c r="P249" i="1"/>
  <c r="P749" i="1"/>
  <c r="P855" i="1"/>
  <c r="P583" i="1"/>
  <c r="P914" i="1"/>
  <c r="P777" i="1"/>
  <c r="P888" i="1"/>
  <c r="P150" i="1"/>
  <c r="P83" i="1"/>
  <c r="P295" i="1"/>
  <c r="P824" i="1"/>
  <c r="P21" i="1"/>
  <c r="P8" i="1"/>
  <c r="P622" i="1"/>
  <c r="P397" i="1"/>
  <c r="P574" i="1"/>
  <c r="P405" i="1"/>
  <c r="P654" i="1"/>
  <c r="P679" i="1"/>
  <c r="P477" i="1"/>
  <c r="P103" i="1"/>
  <c r="P794" i="1"/>
  <c r="P516" i="1"/>
  <c r="P137" i="1"/>
  <c r="P358" i="1"/>
  <c r="P296" i="1"/>
  <c r="P235" i="1"/>
  <c r="P950" i="1"/>
  <c r="P159" i="1"/>
  <c r="P71" i="1"/>
  <c r="P252" i="1"/>
  <c r="P94" i="1"/>
  <c r="P227" i="1"/>
  <c r="P53" i="1"/>
  <c r="P841" i="1"/>
  <c r="P2" i="1"/>
  <c r="P718" i="1"/>
  <c r="P131" i="1"/>
  <c r="P30" i="1"/>
  <c r="P548" i="1"/>
  <c r="P856" i="1"/>
  <c r="P329" i="1"/>
  <c r="P117" i="1"/>
  <c r="P895" i="1"/>
  <c r="P813" i="1"/>
  <c r="P680" i="1"/>
  <c r="P994" i="1"/>
  <c r="P896" i="1"/>
  <c r="P230" i="1"/>
  <c r="P827" i="1"/>
  <c r="P454" i="1"/>
  <c r="P282" i="1"/>
  <c r="P750" i="1"/>
  <c r="P865" i="1"/>
  <c r="P169" i="1"/>
  <c r="P353" i="1"/>
  <c r="P469" i="1"/>
  <c r="P298" i="1"/>
  <c r="P613" i="1"/>
  <c r="P455" i="1"/>
  <c r="P828" i="1"/>
  <c r="P208" i="1"/>
  <c r="P422" i="1"/>
  <c r="P351" i="1"/>
  <c r="P107" i="1"/>
  <c r="P426" i="1"/>
  <c r="P144" i="1"/>
  <c r="P261" i="1"/>
  <c r="P145" i="1"/>
  <c r="P889" i="1"/>
  <c r="P825" i="1"/>
  <c r="P362" i="1"/>
  <c r="P330" i="1"/>
  <c r="P95" i="1"/>
  <c r="P857" i="1"/>
  <c r="P132" i="1"/>
  <c r="P217" i="1"/>
  <c r="P31" i="1"/>
  <c r="P387" i="1"/>
  <c r="P915" i="1"/>
  <c r="P560" i="1"/>
  <c r="P363" i="1"/>
  <c r="P345" i="1"/>
  <c r="P676" i="1"/>
  <c r="P391" i="1"/>
  <c r="P269" i="1"/>
  <c r="P740" i="1"/>
  <c r="P845" i="1"/>
  <c r="P22" i="1"/>
  <c r="P192" i="1"/>
  <c r="P283" i="1"/>
  <c r="P398" i="1"/>
  <c r="P995" i="1"/>
  <c r="P787" i="1"/>
  <c r="P694" i="1"/>
  <c r="P531" i="1"/>
  <c r="P922" i="1"/>
  <c r="P549" i="1"/>
  <c r="P831" i="1"/>
  <c r="P927" i="1"/>
  <c r="P303" i="1"/>
  <c r="P201" i="1"/>
  <c r="P526" i="1"/>
  <c r="P244" i="1"/>
  <c r="P606" i="1"/>
  <c r="P487" i="1"/>
  <c r="P310" i="1"/>
  <c r="P258" i="1"/>
  <c r="P723" i="1"/>
  <c r="P842" i="1"/>
  <c r="P614" i="1"/>
  <c r="P788" i="1"/>
  <c r="P576" i="1"/>
  <c r="P339" i="1"/>
  <c r="P394" i="1"/>
  <c r="P57" i="1"/>
  <c r="P696" i="1"/>
  <c r="P738" i="1"/>
  <c r="P627" i="1"/>
  <c r="P279" i="1"/>
  <c r="P119" i="1"/>
  <c r="P655" i="1"/>
  <c r="P939" i="1"/>
  <c r="P628" i="1"/>
  <c r="P263" i="1"/>
  <c r="P897" i="1"/>
  <c r="P621" i="1"/>
  <c r="P72" i="1"/>
  <c r="P964" i="1"/>
  <c r="P577" i="1"/>
  <c r="P584" i="1"/>
  <c r="P629" i="1"/>
  <c r="P751" i="1"/>
  <c r="P180" i="1"/>
  <c r="P712" i="1"/>
  <c r="P44" i="1"/>
  <c r="P561" i="1"/>
  <c r="P284" i="1"/>
  <c r="P67" i="1"/>
  <c r="P478" i="1"/>
  <c r="P513" i="1"/>
  <c r="P196" i="1"/>
  <c r="P886" i="1"/>
  <c r="P862" i="1"/>
  <c r="P957" i="1"/>
  <c r="P916" i="1"/>
  <c r="P996" i="1"/>
  <c r="P752" i="1"/>
  <c r="P274" i="1"/>
  <c r="P903" i="1"/>
  <c r="P364" i="1"/>
  <c r="P814" i="1"/>
  <c r="P250" i="1"/>
  <c r="P992" i="1"/>
  <c r="P697" i="1"/>
  <c r="P32" i="1"/>
  <c r="P987" i="1"/>
  <c r="P976" i="1"/>
  <c r="P650" i="1"/>
  <c r="P724" i="1"/>
  <c r="P320" i="1"/>
  <c r="P946" i="1"/>
  <c r="P389" i="1"/>
  <c r="P299" i="1"/>
  <c r="P479" i="1"/>
  <c r="P156" i="1"/>
  <c r="P104" i="1"/>
  <c r="P836" i="1"/>
  <c r="P96" i="1"/>
  <c r="P160" i="1"/>
  <c r="P923" i="1"/>
  <c r="P997" i="1"/>
  <c r="P480" i="1"/>
  <c r="P222" i="1"/>
  <c r="P607" i="1"/>
  <c r="P437" i="1"/>
  <c r="P719" i="1"/>
  <c r="P311" i="1"/>
  <c r="P372" i="1"/>
  <c r="P373" i="1"/>
  <c r="P193" i="1"/>
  <c r="P152" i="1"/>
  <c r="P231" i="1"/>
  <c r="P550" i="1"/>
  <c r="P464" i="1"/>
  <c r="P670" i="1"/>
  <c r="P380" i="1"/>
  <c r="P205" i="1"/>
  <c r="P416" i="1"/>
  <c r="P300" i="1"/>
  <c r="P91" i="1"/>
  <c r="P928" i="1"/>
  <c r="P517" i="1"/>
  <c r="P645" i="1"/>
  <c r="P720" i="1"/>
  <c r="P73" i="1"/>
  <c r="P876" i="1"/>
  <c r="P890" i="1"/>
  <c r="P209" i="1"/>
  <c r="P600" i="1"/>
  <c r="P858" i="1"/>
  <c r="P656" i="1"/>
  <c r="P443" i="1"/>
  <c r="P532" i="1"/>
  <c r="P741" i="1"/>
  <c r="P444" i="1"/>
  <c r="P624" i="1"/>
  <c r="P189" i="1"/>
  <c r="P540" i="1"/>
  <c r="P972" i="1"/>
  <c r="P253" i="1"/>
  <c r="P507" i="1"/>
  <c r="P399" i="1"/>
  <c r="P164" i="1"/>
  <c r="P423" i="1"/>
  <c r="P962" i="1"/>
  <c r="P514" i="1"/>
  <c r="P541" i="1"/>
  <c r="P801" i="1"/>
  <c r="P753" i="1"/>
  <c r="P998" i="1"/>
  <c r="P789" i="1"/>
  <c r="P359" i="1"/>
  <c r="P285" i="1"/>
  <c r="P684" i="1"/>
  <c r="P947" i="1"/>
  <c r="P417" i="1"/>
  <c r="P846" i="1"/>
  <c r="P527" i="1"/>
  <c r="P465" i="1"/>
  <c r="P515" i="1"/>
  <c r="P734" i="1"/>
  <c r="P374" i="1"/>
  <c r="P898" i="1"/>
  <c r="P165" i="1"/>
  <c r="P460" i="1"/>
  <c r="P58" i="1"/>
  <c r="P84" i="1"/>
  <c r="P181" i="1"/>
  <c r="P206" i="1"/>
  <c r="P569" i="1"/>
  <c r="P778" i="1"/>
  <c r="P951" i="1"/>
  <c r="P138" i="1"/>
  <c r="P461" i="1"/>
  <c r="P891" i="1"/>
  <c r="P245" i="1"/>
  <c r="P551" i="1"/>
  <c r="P304" i="1"/>
  <c r="P33" i="1"/>
  <c r="P980" i="1"/>
  <c r="P721" i="1"/>
  <c r="P542" i="1"/>
  <c r="P85" i="1"/>
  <c r="P859" i="1"/>
  <c r="P45" i="1"/>
  <c r="P210" i="1"/>
  <c r="P725" i="1"/>
  <c r="P562" i="1"/>
  <c r="P34" i="1"/>
  <c r="P657" i="1"/>
  <c r="P197" i="1"/>
  <c r="P983" i="1"/>
  <c r="P552" i="1"/>
  <c r="P312" i="1"/>
  <c r="P907" i="1"/>
  <c r="P958" i="1"/>
  <c r="P211" i="1"/>
  <c r="P166" i="1"/>
  <c r="P832" i="1"/>
  <c r="P76" i="1"/>
  <c r="P456" i="1"/>
  <c r="P321" i="1"/>
  <c r="P61" i="1"/>
  <c r="P153" i="1"/>
  <c r="P604" i="1"/>
  <c r="P664" i="1"/>
  <c r="P167" i="1"/>
  <c r="P128" i="1"/>
  <c r="P485" i="1"/>
  <c r="P381" i="1"/>
  <c r="P489" i="1"/>
  <c r="P837" i="1"/>
  <c r="P223" i="1"/>
  <c r="P313" i="1"/>
  <c r="P435" i="1"/>
  <c r="P615" i="1"/>
  <c r="P802" i="1"/>
  <c r="P62" i="1"/>
  <c r="P893" i="1"/>
  <c r="P270" i="1"/>
  <c r="P101" i="1"/>
  <c r="P445" i="1"/>
  <c r="P726" i="1"/>
  <c r="P112" i="1"/>
  <c r="P124" i="1"/>
  <c r="P129" i="1"/>
  <c r="P508" i="1"/>
  <c r="P642" i="1"/>
  <c r="P543" i="1"/>
  <c r="P254" i="1"/>
  <c r="P446" i="1"/>
  <c r="P931" i="1"/>
  <c r="P815" i="1"/>
  <c r="P335" i="1"/>
  <c r="P224" i="1"/>
  <c r="P713" i="1"/>
  <c r="P833" i="1"/>
  <c r="P701" i="1"/>
  <c r="P154" i="1"/>
  <c r="P427" i="1"/>
  <c r="P9" i="1"/>
  <c r="P779" i="1"/>
  <c r="P382" i="1"/>
  <c r="P108" i="1"/>
  <c r="P899" i="1"/>
  <c r="P766" i="1"/>
  <c r="P737" i="1"/>
  <c r="P544" i="1"/>
  <c r="P305" i="1"/>
  <c r="P785" i="1"/>
  <c r="P959" i="1"/>
  <c r="P942" i="1"/>
  <c r="P570" i="1"/>
  <c r="P447" i="1"/>
  <c r="P973" i="1"/>
  <c r="P392" i="1"/>
  <c r="P275" i="1"/>
  <c r="P462" i="1"/>
  <c r="P120" i="1"/>
  <c r="P754" i="1"/>
  <c r="P35" i="1"/>
  <c r="P198" i="1"/>
  <c r="P900" i="1"/>
  <c r="P908" i="1"/>
  <c r="P528" i="1"/>
  <c r="P125" i="1"/>
  <c r="P509" i="1"/>
  <c r="P133" i="1"/>
  <c r="P999" i="1"/>
  <c r="P866" i="1"/>
  <c r="P39" i="1"/>
  <c r="P658" i="1"/>
  <c r="P102" i="1"/>
  <c r="P97" i="1"/>
  <c r="P276" i="1"/>
  <c r="P77" i="1"/>
  <c r="P286" i="1"/>
  <c r="P448" i="1"/>
  <c r="P510" i="1"/>
  <c r="P843" i="1"/>
  <c r="P795" i="1"/>
  <c r="P960" i="1"/>
  <c r="P691" i="1"/>
  <c r="P202" i="1"/>
  <c r="P367" i="1"/>
  <c r="P182" i="1"/>
  <c r="P608" i="1"/>
  <c r="P601" i="1"/>
  <c r="P46" i="1"/>
  <c r="P844" i="1"/>
  <c r="P113" i="1"/>
  <c r="P322" i="1"/>
  <c r="P429" i="1"/>
  <c r="P986" i="1"/>
  <c r="P500" i="1"/>
  <c r="P151" i="1"/>
  <c r="P55" i="1"/>
  <c r="P945" i="1"/>
  <c r="P50" i="1"/>
  <c r="P170" i="1"/>
  <c r="P867" i="1"/>
  <c r="P430" i="1"/>
  <c r="P571" i="1"/>
  <c r="P909" i="1"/>
  <c r="P297" i="1"/>
  <c r="P449" i="1"/>
  <c r="P803" i="1"/>
  <c r="P78" i="1"/>
  <c r="P952" i="1"/>
  <c r="P470" i="1"/>
  <c r="P781" i="1"/>
  <c r="P98" i="1"/>
  <c r="P105" i="1"/>
  <c r="P439" i="1"/>
  <c r="P917" i="1"/>
  <c r="P774" i="1"/>
  <c r="P981" i="1"/>
  <c r="P948" i="1"/>
  <c r="P114" i="1"/>
  <c r="P659" i="1"/>
  <c r="P585" i="1"/>
  <c r="P767" i="1"/>
  <c r="P529" i="1"/>
  <c r="P727" i="1"/>
  <c r="P481" i="1"/>
  <c r="P287" i="1"/>
  <c r="P457" i="1"/>
  <c r="P225" i="1"/>
  <c r="P63" i="1"/>
  <c r="P640" i="1"/>
  <c r="P316" i="1"/>
  <c r="P238" i="1"/>
  <c r="P264" i="1"/>
  <c r="P868" i="1"/>
  <c r="P383" i="1"/>
  <c r="P521" i="1"/>
  <c r="P246" i="1"/>
  <c r="P630" i="1"/>
  <c r="P586" i="1"/>
  <c r="P877" i="1"/>
  <c r="P146" i="1"/>
  <c r="P239" i="1"/>
  <c r="P646" i="1"/>
  <c r="P728" i="1"/>
  <c r="P47" i="1"/>
  <c r="P698" i="1"/>
  <c r="P23" i="1"/>
  <c r="P755" i="1"/>
  <c r="P838" i="1"/>
  <c r="P431" i="1"/>
  <c r="P110" i="1"/>
  <c r="P59" i="1"/>
  <c r="P756" i="1"/>
  <c r="P395" i="1"/>
  <c r="P340" i="1"/>
  <c r="P323" i="1"/>
  <c r="P86" i="1"/>
  <c r="P482" i="1"/>
  <c r="P937" i="1"/>
  <c r="P501" i="1"/>
  <c r="P370" i="1"/>
  <c r="P677" i="1"/>
  <c r="P506" i="1"/>
  <c r="P488" i="1"/>
  <c r="P288" i="1"/>
  <c r="P68" i="1"/>
  <c r="P483" i="1"/>
  <c r="P199" i="1"/>
  <c r="P56" i="1"/>
  <c r="P595" i="1"/>
  <c r="P232" i="1"/>
  <c r="P641" i="1"/>
  <c r="P111" i="1"/>
  <c r="P396" i="1"/>
  <c r="P757" i="1"/>
  <c r="P910" i="1"/>
  <c r="P346" i="1"/>
  <c r="P79" i="1"/>
  <c r="P796" i="1"/>
  <c r="P10" i="1"/>
  <c r="P602" i="1"/>
  <c r="P412" i="1"/>
  <c r="P36" i="1"/>
  <c r="P375" i="1"/>
  <c r="P347" i="1"/>
  <c r="P932" i="1"/>
  <c r="P924" i="1"/>
  <c r="P847" i="1"/>
  <c r="P122" i="1"/>
  <c r="P11" i="1"/>
  <c r="P519" i="1"/>
  <c r="P440" i="1"/>
  <c r="P704" i="1"/>
  <c r="P769" i="1"/>
  <c r="P376" i="1"/>
  <c r="P277" i="1"/>
  <c r="P873" i="1"/>
  <c r="P471" i="1"/>
  <c r="P665" i="1"/>
  <c r="P651" i="1"/>
  <c r="P816" i="1"/>
  <c r="P695" i="1"/>
  <c r="P418" i="1"/>
  <c r="P817" i="1"/>
  <c r="P289" i="1"/>
  <c r="P587" i="1"/>
  <c r="P190" i="1"/>
  <c r="P553" i="1"/>
  <c r="P687" i="1"/>
  <c r="P327" i="1"/>
  <c r="P87" i="1"/>
  <c r="P869" i="1"/>
  <c r="P491" i="1"/>
  <c r="P969" i="1"/>
  <c r="P37" i="1"/>
  <c r="P631" i="1"/>
  <c r="P953" i="1"/>
  <c r="P328" i="1"/>
  <c r="P988" i="1"/>
  <c r="P797" i="1"/>
  <c r="P474" i="1"/>
  <c r="P48" i="1"/>
  <c r="P200" i="1"/>
  <c r="P616" i="1"/>
  <c r="P419" i="1"/>
  <c r="P450" i="1"/>
  <c r="P407" i="1"/>
  <c r="P617" i="1"/>
  <c r="P643" i="1"/>
  <c r="P368" i="1"/>
  <c r="P790" i="1"/>
  <c r="P954" i="1"/>
  <c r="P647" i="1"/>
  <c r="P324" i="1"/>
  <c r="P348" i="1"/>
  <c r="P134" i="1"/>
  <c r="P660" i="1"/>
  <c r="P639" i="1"/>
  <c r="P763" i="1"/>
  <c r="P51" i="1"/>
  <c r="P365" i="1"/>
  <c r="P782" i="1"/>
  <c r="P484" i="1"/>
  <c r="P191" i="1"/>
  <c r="P804" i="1"/>
  <c r="P848" i="1"/>
  <c r="P805" i="1"/>
  <c r="P271" i="1"/>
  <c r="P161" i="1"/>
  <c r="P183" i="1"/>
  <c r="P618" i="1"/>
  <c r="P974" i="1"/>
  <c r="P52" i="1"/>
  <c r="P492" i="1"/>
  <c r="P49" i="1"/>
  <c r="P938" i="1"/>
  <c r="P966" i="1"/>
  <c r="P918" i="1"/>
  <c r="P977" i="1"/>
  <c r="P432" i="1"/>
  <c r="P666" i="1"/>
  <c r="P158" i="1"/>
  <c r="P215" i="1"/>
  <c r="P325" i="1"/>
  <c r="P648" i="1"/>
  <c r="P798" i="1"/>
  <c r="P226" i="1"/>
  <c r="P66" i="1"/>
  <c r="P472" i="1"/>
  <c r="P572" i="1"/>
  <c r="P306" i="1"/>
  <c r="P502" i="1"/>
  <c r="P511" i="1"/>
  <c r="P554" i="1"/>
  <c r="P671" i="1"/>
  <c r="P494" i="1"/>
  <c r="P881" i="1"/>
  <c r="P408" i="1"/>
  <c r="P522" i="1"/>
  <c r="P265" i="1"/>
  <c r="P564" i="1"/>
  <c r="P451" i="1"/>
  <c r="P573" i="1"/>
  <c r="P272" i="1"/>
  <c r="P555" i="1"/>
  <c r="P278" i="1"/>
  <c r="P784" i="1"/>
  <c r="P473" i="1"/>
  <c r="P878" i="1"/>
  <c r="P556" i="1"/>
  <c r="P703" i="1"/>
  <c r="P911" i="1"/>
  <c r="P99" i="1"/>
  <c r="P818" i="1"/>
  <c r="P875" i="1"/>
  <c r="P806" i="1"/>
  <c r="P575" i="1"/>
  <c r="P770" i="1"/>
  <c r="P849" i="1"/>
  <c r="P236" i="1"/>
  <c r="P850" i="1"/>
  <c r="P623" i="1"/>
  <c r="P377" i="1"/>
  <c r="P735" i="1"/>
  <c r="P742" i="1"/>
  <c r="P826" i="1"/>
  <c r="P307" i="1"/>
  <c r="P12" i="1"/>
  <c r="P262" i="1"/>
  <c r="P588" i="1"/>
  <c r="P349" i="1"/>
  <c r="P458" i="1"/>
  <c r="P175" i="1"/>
  <c r="P967" i="1"/>
  <c r="P333" i="1"/>
  <c r="P984" i="1"/>
  <c r="P685" i="1"/>
  <c r="P315" i="1"/>
  <c r="P860" i="1"/>
  <c r="P497" i="1"/>
  <c r="P609" i="1"/>
  <c r="P280" i="1"/>
  <c r="P807" i="1"/>
  <c r="P350" i="1"/>
  <c r="P384" i="1"/>
  <c r="P965" i="1"/>
  <c r="P904" i="1"/>
  <c r="P100" i="1"/>
  <c r="P441" i="1"/>
  <c r="P714" i="1"/>
  <c r="P147" i="1"/>
  <c r="P255" i="1"/>
  <c r="P533" i="1"/>
  <c r="P578" i="1"/>
  <c r="P336" i="1"/>
  <c r="P968" i="1"/>
  <c r="P341" i="1"/>
  <c r="P69" i="1"/>
  <c r="P385" i="1"/>
  <c r="P18" i="1"/>
  <c r="P975" i="1"/>
  <c r="P882" i="1"/>
  <c r="P715" i="1"/>
  <c r="P879" i="1"/>
  <c r="P475" i="1"/>
  <c r="P688" i="1"/>
  <c r="P652" i="1"/>
  <c r="P184" i="1"/>
  <c r="P420" i="1"/>
  <c r="P686" i="1"/>
  <c r="P273" i="1"/>
  <c r="P126" i="1"/>
  <c r="P905" i="1"/>
  <c r="P632" i="1"/>
  <c r="P503" i="1"/>
  <c r="P565" i="1"/>
  <c r="P216" i="1"/>
  <c r="P943" i="1"/>
  <c r="P157" i="1"/>
  <c r="P228" i="1"/>
  <c r="P518" i="1"/>
  <c r="P301" i="1"/>
  <c r="P290" i="1"/>
  <c r="P880" i="1"/>
  <c r="P406" i="1"/>
  <c r="P13" i="1"/>
  <c r="P819" i="1"/>
  <c r="P413" i="1"/>
  <c r="P436" i="1"/>
  <c r="P452" i="1"/>
  <c r="P870" i="1"/>
  <c r="P378" i="1"/>
  <c r="P989" i="1"/>
  <c r="P775" i="1"/>
  <c r="P390" i="1"/>
  <c r="P523" i="1"/>
  <c r="P739" i="1"/>
  <c r="P619" i="1"/>
  <c r="P591" i="1"/>
  <c r="P605" i="1"/>
  <c r="P705" i="1"/>
  <c r="P74" i="1"/>
  <c r="P820" i="1"/>
  <c r="P185" i="1"/>
  <c r="P861" i="1"/>
  <c r="P504" i="1"/>
  <c r="P771" i="1"/>
  <c r="P579" i="1"/>
  <c r="P933" i="1"/>
  <c r="P557" i="1"/>
  <c r="P758" i="1"/>
  <c r="P829" i="1"/>
  <c r="P256" i="1"/>
  <c r="P493" i="1"/>
  <c r="P148" i="1"/>
  <c r="P971" i="1"/>
  <c r="P764" i="1"/>
  <c r="P792" i="1"/>
  <c r="P780" i="1"/>
  <c r="P863" i="1"/>
  <c r="P168" i="1"/>
  <c r="P1001" i="1"/>
  <c r="P266" i="1"/>
  <c r="P799" i="1"/>
  <c r="P366" i="1"/>
  <c r="P14" i="1"/>
  <c r="P711" i="1"/>
  <c r="P681" i="1"/>
  <c r="P808" i="1"/>
  <c r="P871" i="1"/>
  <c r="P109" i="1"/>
  <c r="P786" i="1"/>
  <c r="P699" i="1"/>
  <c r="P186" i="1"/>
  <c r="P386" i="1"/>
  <c r="P558" i="1"/>
  <c r="P64" i="1"/>
  <c r="P729" i="1"/>
  <c r="P433" i="1"/>
  <c r="P194" i="1"/>
  <c r="P92" i="1"/>
  <c r="P292" i="1"/>
  <c r="P219" i="1"/>
  <c r="P667" i="1"/>
  <c r="P308" i="1"/>
  <c r="P851" i="1"/>
  <c r="P736" i="1"/>
  <c r="P743" i="1"/>
  <c r="P633" i="1"/>
  <c r="P176" i="1"/>
  <c r="P400" i="1"/>
  <c r="P334" i="1"/>
  <c r="P15" i="1"/>
  <c r="P259" i="1"/>
  <c r="P661" i="1"/>
  <c r="P955" i="1"/>
  <c r="P505" i="1"/>
  <c r="P442" i="1"/>
  <c r="P963" i="1"/>
  <c r="P634" i="1"/>
  <c r="P428" i="1"/>
  <c r="P70" i="1"/>
  <c r="P24" i="1"/>
  <c r="P944" i="1"/>
  <c r="P135" i="1"/>
  <c r="P486" i="1"/>
  <c r="P127" i="1"/>
  <c r="P393" i="1"/>
  <c r="P678" i="1"/>
  <c r="P872" i="1"/>
  <c r="P635" i="1"/>
  <c r="P649" i="1"/>
  <c r="P401" i="1"/>
  <c r="P317" i="1"/>
  <c r="P414" i="1"/>
  <c r="P925" i="1"/>
  <c r="P978" i="1"/>
  <c r="P80" i="1"/>
  <c r="P834" i="1"/>
  <c r="P352" i="1"/>
  <c r="P314" i="1"/>
  <c r="P682" i="1"/>
  <c r="P692" i="1"/>
  <c r="P251" i="1"/>
  <c r="P887" i="1"/>
  <c r="P636" i="1"/>
  <c r="P912" i="1"/>
  <c r="P16" i="1"/>
  <c r="P453" i="1"/>
  <c r="P706" i="1"/>
  <c r="P683" i="1"/>
  <c r="P637" i="1"/>
  <c r="P934" i="1"/>
  <c r="P267" i="1"/>
  <c r="P768" i="1"/>
  <c r="P730" i="1"/>
  <c r="P892" i="1"/>
  <c r="P121" i="1"/>
  <c r="P115" i="1"/>
  <c r="P140" i="1"/>
  <c r="P596" i="1"/>
  <c r="P620" i="1"/>
  <c r="P731" i="1"/>
  <c r="P559" i="1"/>
  <c r="P463" i="1"/>
  <c r="P744" i="1"/>
  <c r="P940" i="1"/>
  <c r="P195" i="1"/>
  <c r="P919" i="1"/>
  <c r="P835" i="1"/>
  <c r="P38" i="1"/>
  <c r="P498" i="1"/>
  <c r="P17" i="1"/>
  <c r="G268" i="4"/>
  <c r="G213" i="4"/>
  <c r="G11" i="4"/>
  <c r="G100" i="4"/>
  <c r="G409" i="4"/>
  <c r="Q65" i="1" s="1"/>
  <c r="G324" i="4"/>
  <c r="G414" i="4"/>
  <c r="G288" i="4"/>
  <c r="G301" i="4"/>
  <c r="Q326" i="1" s="1"/>
  <c r="G355" i="4"/>
  <c r="G431" i="4"/>
  <c r="G304" i="4"/>
  <c r="Q257" i="1" s="1"/>
  <c r="G285" i="4"/>
  <c r="G356" i="4"/>
  <c r="G200" i="4"/>
  <c r="G143" i="4"/>
  <c r="G426" i="4"/>
  <c r="G192" i="4"/>
  <c r="G174" i="4"/>
  <c r="G418" i="4"/>
  <c r="G314" i="4"/>
  <c r="G343" i="4"/>
  <c r="G238" i="4"/>
  <c r="G35" i="4"/>
  <c r="G258" i="4"/>
  <c r="G364" i="4"/>
  <c r="G23" i="4"/>
  <c r="G97" i="4"/>
  <c r="Q240" i="1" s="1"/>
  <c r="G391" i="4"/>
  <c r="G113" i="4"/>
  <c r="Q354" i="1" s="1"/>
  <c r="G140" i="4"/>
  <c r="G352" i="4"/>
  <c r="G277" i="4"/>
  <c r="G264" i="4"/>
  <c r="G154" i="4"/>
  <c r="G58" i="4"/>
  <c r="G271" i="4"/>
  <c r="G203" i="4"/>
  <c r="G166" i="4"/>
  <c r="G226" i="4"/>
  <c r="G287" i="4"/>
  <c r="G43" i="4"/>
  <c r="G244" i="4"/>
  <c r="G126" i="4"/>
  <c r="G228" i="4"/>
  <c r="G158" i="4"/>
  <c r="G3" i="4"/>
  <c r="Q610" i="1" s="1"/>
  <c r="G195" i="4"/>
  <c r="G334" i="4"/>
  <c r="G351" i="4"/>
  <c r="G429" i="4"/>
  <c r="G31" i="4"/>
  <c r="G163" i="4"/>
  <c r="G225" i="4"/>
  <c r="G191" i="4"/>
  <c r="G332" i="4"/>
  <c r="G123" i="4"/>
  <c r="G131" i="4"/>
  <c r="Q177" i="1" s="1"/>
  <c r="G13" i="4"/>
  <c r="G322" i="4"/>
  <c r="G281" i="4"/>
  <c r="G148" i="4"/>
  <c r="G62" i="4"/>
  <c r="G297" i="4"/>
  <c r="G357" i="4"/>
  <c r="G99" i="4"/>
  <c r="G38" i="4"/>
  <c r="G328" i="4"/>
  <c r="Q410" i="1" s="1"/>
  <c r="G389" i="4"/>
  <c r="G270" i="4"/>
  <c r="G368" i="4"/>
  <c r="Q592" i="1" s="1"/>
  <c r="G24" i="4"/>
  <c r="G401" i="4"/>
  <c r="Q530" i="1" s="1"/>
  <c r="G212" i="4"/>
  <c r="G339" i="4"/>
  <c r="G423" i="4"/>
  <c r="G116" i="4"/>
  <c r="G10" i="4"/>
  <c r="G397" i="4"/>
  <c r="G112" i="4"/>
  <c r="G283" i="4"/>
  <c r="G146" i="4"/>
  <c r="G121" i="4"/>
  <c r="G365" i="4"/>
  <c r="Q772" i="1" s="1"/>
  <c r="G316" i="4"/>
  <c r="G392" i="4"/>
  <c r="G366" i="4"/>
  <c r="G69" i="4"/>
  <c r="G65" i="4"/>
  <c r="G266" i="4"/>
  <c r="G256" i="4"/>
  <c r="Q424" i="1" s="1"/>
  <c r="G310" i="4"/>
  <c r="G412" i="4"/>
  <c r="Q136" i="1" s="1"/>
  <c r="G96" i="4"/>
  <c r="G109" i="4"/>
  <c r="G307" i="4"/>
  <c r="G145" i="4"/>
  <c r="G141" i="4"/>
  <c r="G398" i="4"/>
  <c r="G180" i="4"/>
  <c r="Q172" i="1" s="1"/>
  <c r="G114" i="4"/>
  <c r="G286" i="4"/>
  <c r="G253" i="4"/>
  <c r="G231" i="4"/>
  <c r="G274" i="4"/>
  <c r="G102" i="4"/>
  <c r="G410" i="4"/>
  <c r="Q956" i="1" s="1"/>
  <c r="G342" i="4"/>
  <c r="G227" i="4"/>
  <c r="Q438" i="1" s="1"/>
  <c r="G15" i="4"/>
  <c r="G239" i="4"/>
  <c r="G130" i="4"/>
  <c r="G330" i="4"/>
  <c r="G98" i="4"/>
  <c r="Q920" i="1" s="1"/>
  <c r="G331" i="4"/>
  <c r="G294" i="4"/>
  <c r="G234" i="4"/>
  <c r="G248" i="4"/>
  <c r="G335" i="4"/>
  <c r="G313" i="4"/>
  <c r="G241" i="4"/>
  <c r="G336" i="4"/>
  <c r="G379" i="4"/>
  <c r="G390" i="4"/>
  <c r="G118" i="4"/>
  <c r="G55" i="4"/>
  <c r="G315" i="4"/>
  <c r="G432" i="4"/>
  <c r="G403" i="4"/>
  <c r="G361" i="4"/>
  <c r="G208" i="4"/>
  <c r="G67" i="4"/>
  <c r="Q268" i="1" s="1"/>
  <c r="G120" i="4"/>
  <c r="Q233" i="1" s="1"/>
  <c r="G217" i="4"/>
  <c r="G300" i="4"/>
  <c r="Q293" i="1" s="1"/>
  <c r="G278" i="4"/>
  <c r="G211" i="4"/>
  <c r="G134" i="4"/>
  <c r="G243" i="4"/>
  <c r="G29" i="4"/>
  <c r="G45" i="4"/>
  <c r="G362" i="4"/>
  <c r="G172" i="4"/>
  <c r="G33" i="4"/>
  <c r="G317" i="4"/>
  <c r="G376" i="4"/>
  <c r="G149" i="4"/>
  <c r="G48" i="4"/>
  <c r="G341" i="4"/>
  <c r="G42" i="4"/>
  <c r="Q213" i="1" s="1"/>
  <c r="G312" i="4"/>
  <c r="Q759" i="1" s="1"/>
  <c r="G309" i="4"/>
  <c r="G40" i="4"/>
  <c r="G358" i="4"/>
  <c r="G68" i="4"/>
  <c r="G155" i="4"/>
  <c r="Q155" i="1" s="1"/>
  <c r="G139" i="4"/>
  <c r="G91" i="4"/>
  <c r="G59" i="4"/>
  <c r="G396" i="4"/>
  <c r="G215" i="4"/>
  <c r="G378" i="4"/>
  <c r="G152" i="4"/>
  <c r="G232" i="4"/>
  <c r="G54" i="4"/>
  <c r="Q598" i="1" s="1"/>
  <c r="G354" i="4"/>
  <c r="G218" i="4"/>
  <c r="G290" i="4"/>
  <c r="G305" i="4"/>
  <c r="G282" i="4"/>
  <c r="G160" i="4"/>
  <c r="Q979" i="1" s="1"/>
  <c r="G388" i="4"/>
  <c r="G327" i="4"/>
  <c r="G269" i="4"/>
  <c r="G275" i="4"/>
  <c r="G56" i="4"/>
  <c r="G250" i="4"/>
  <c r="G199" i="4"/>
  <c r="G136" i="4"/>
  <c r="G280" i="4"/>
  <c r="G233" i="4"/>
  <c r="G153" i="4"/>
  <c r="G156" i="4"/>
  <c r="G415" i="4"/>
  <c r="G371" i="4"/>
  <c r="Q187" i="1" s="1"/>
  <c r="G373" i="4"/>
  <c r="Q179" i="1" s="1"/>
  <c r="G128" i="4"/>
  <c r="G265" i="4"/>
  <c r="G37" i="4"/>
  <c r="G337" i="4"/>
  <c r="G210" i="4"/>
  <c r="G147" i="4"/>
  <c r="Q397" i="1" s="1"/>
  <c r="G104" i="4"/>
  <c r="G349" i="4"/>
  <c r="G326" i="4"/>
  <c r="G425" i="4"/>
  <c r="Q103" i="1" s="1"/>
  <c r="G420" i="4"/>
  <c r="Q794" i="1" s="1"/>
  <c r="G92" i="4"/>
  <c r="G47" i="4"/>
  <c r="G8" i="4"/>
  <c r="G395" i="4"/>
  <c r="G95" i="4"/>
  <c r="G185" i="4"/>
  <c r="G71" i="4"/>
  <c r="G165" i="4"/>
  <c r="Q53" i="1" s="1"/>
  <c r="G262" i="4"/>
  <c r="Q2" i="1" s="1"/>
  <c r="G394" i="4"/>
  <c r="Q718" i="1" s="1"/>
  <c r="G417" i="4"/>
  <c r="G173" i="4"/>
  <c r="G20" i="4"/>
  <c r="G257" i="4"/>
  <c r="G293" i="4"/>
  <c r="G402" i="4"/>
  <c r="G363" i="4"/>
  <c r="G78" i="4"/>
  <c r="Q353" i="1" s="1"/>
  <c r="G272" i="4"/>
  <c r="G245" i="4"/>
  <c r="G12" i="4"/>
  <c r="G393" i="4"/>
  <c r="G103" i="4"/>
  <c r="Q351" i="1" s="1"/>
  <c r="G247" i="4"/>
  <c r="G2" i="4"/>
  <c r="G84" i="4"/>
  <c r="Q217" i="1" s="1"/>
  <c r="G194" i="4"/>
  <c r="Q387" i="1" s="1"/>
  <c r="G251" i="4"/>
  <c r="G27" i="4"/>
  <c r="G252" i="4"/>
  <c r="G433" i="4"/>
  <c r="G164" i="4"/>
  <c r="G53" i="4"/>
  <c r="G386" i="4"/>
  <c r="G101" i="4"/>
  <c r="G161" i="4"/>
  <c r="Q787" i="1" s="1"/>
  <c r="G196" i="4"/>
  <c r="Q531" i="1" s="1"/>
  <c r="G224" i="4"/>
  <c r="G338" i="4"/>
  <c r="G306" i="4"/>
  <c r="G235" i="4"/>
  <c r="G89" i="4"/>
  <c r="Q606" i="1" s="1"/>
  <c r="G94" i="4"/>
  <c r="G320" i="4"/>
  <c r="G72" i="4"/>
  <c r="Q258" i="1" s="1"/>
  <c r="G60" i="4"/>
  <c r="G220" i="4"/>
  <c r="G261" i="4"/>
  <c r="G125" i="4"/>
  <c r="Q394" i="1" s="1"/>
  <c r="G70" i="4"/>
  <c r="G77" i="4"/>
  <c r="Q696" i="1" s="1"/>
  <c r="G75" i="4"/>
  <c r="G137" i="4"/>
  <c r="G52" i="4"/>
  <c r="G416" i="4"/>
  <c r="G350" i="4"/>
  <c r="G51" i="4"/>
  <c r="G9" i="4"/>
  <c r="G151" i="4"/>
  <c r="Q621" i="1" s="1"/>
  <c r="G66" i="4"/>
  <c r="G34" i="4"/>
  <c r="G17" i="4"/>
  <c r="G79" i="4"/>
  <c r="G111" i="4"/>
  <c r="G18" i="4"/>
  <c r="G259" i="4"/>
  <c r="Q916" i="1" s="1"/>
  <c r="G242" i="4"/>
  <c r="Q996" i="1" s="1"/>
  <c r="G400" i="4"/>
  <c r="Q274" i="1" s="1"/>
  <c r="G236" i="4"/>
  <c r="Q992" i="1" s="1"/>
  <c r="G207" i="4"/>
  <c r="G175" i="4"/>
  <c r="Q987" i="1" s="1"/>
  <c r="G308" i="4"/>
  <c r="Q976" i="1" s="1"/>
  <c r="G133" i="4"/>
  <c r="G276" i="4"/>
  <c r="G159" i="4"/>
  <c r="G267" i="4"/>
  <c r="G413" i="4"/>
  <c r="Q389" i="1" s="1"/>
  <c r="G325" i="4"/>
  <c r="G198" i="4"/>
  <c r="G63" i="4"/>
  <c r="G214" i="4"/>
  <c r="G188" i="4"/>
  <c r="G197" i="4"/>
  <c r="Q997" i="1" s="1"/>
  <c r="G323" i="4"/>
  <c r="Q607" i="1" s="1"/>
  <c r="G374" i="4"/>
  <c r="Q437" i="1" s="1"/>
  <c r="G190" i="4"/>
  <c r="G129" i="4"/>
  <c r="G178" i="4"/>
  <c r="G222" i="4"/>
  <c r="G86" i="4"/>
  <c r="G107" i="4"/>
  <c r="G216" i="4"/>
  <c r="Q380" i="1" s="1"/>
  <c r="G263" i="4"/>
  <c r="Q416" i="1" s="1"/>
  <c r="G88" i="4"/>
  <c r="G28" i="4"/>
  <c r="G260" i="4"/>
  <c r="G333" i="4"/>
  <c r="Q890" i="1" s="1"/>
  <c r="G318" i="4"/>
  <c r="G119" i="4"/>
  <c r="G138" i="4"/>
  <c r="Q532" i="1" s="1"/>
  <c r="G186" i="4"/>
  <c r="G87" i="4"/>
  <c r="G367" i="4"/>
  <c r="Q624" i="1" s="1"/>
  <c r="G39" i="4"/>
  <c r="G279" i="4"/>
  <c r="G346" i="4"/>
  <c r="G22" i="4"/>
  <c r="Q399" i="1" s="1"/>
  <c r="G406" i="4"/>
  <c r="Q164" i="1" s="1"/>
  <c r="G122" i="4"/>
  <c r="G157" i="4"/>
  <c r="Q801" i="1" s="1"/>
  <c r="G193" i="4"/>
  <c r="G132" i="4"/>
  <c r="G370" i="4"/>
  <c r="Q789" i="1" s="1"/>
  <c r="G380" i="4"/>
  <c r="Q359" i="1" s="1"/>
  <c r="G404" i="4"/>
  <c r="G184" i="4"/>
  <c r="Q684" i="1" s="1"/>
  <c r="G14" i="4"/>
  <c r="G321" i="4"/>
  <c r="G74" i="4"/>
  <c r="G16" i="4"/>
  <c r="G110" i="4"/>
  <c r="G381" i="4"/>
  <c r="Q859" i="1" s="1"/>
  <c r="G189" i="4"/>
  <c r="G176" i="4"/>
  <c r="Q34" i="1" s="1"/>
  <c r="G179" i="4"/>
  <c r="Q128" i="1" s="1"/>
  <c r="G61" i="4"/>
  <c r="G108" i="4"/>
  <c r="G182" i="4"/>
  <c r="Q489" i="1" s="1"/>
  <c r="G289" i="4"/>
  <c r="G249" i="4"/>
  <c r="Q893" i="1" s="1"/>
  <c r="G26" i="4"/>
  <c r="G49" i="4"/>
  <c r="G124" i="4"/>
  <c r="Q124" i="1" s="1"/>
  <c r="G117" i="4"/>
  <c r="Q129" i="1" s="1"/>
  <c r="G237" i="4"/>
  <c r="G229" i="4"/>
  <c r="G384" i="4"/>
  <c r="Q335" i="1" s="1"/>
  <c r="G115" i="4"/>
  <c r="Q108" i="1" s="1"/>
  <c r="G255" i="4"/>
  <c r="Q737" i="1" s="1"/>
  <c r="G50" i="4"/>
  <c r="G292" i="4"/>
  <c r="G230" i="4"/>
  <c r="G144" i="4"/>
  <c r="G183" i="4"/>
  <c r="Q125" i="1" s="1"/>
  <c r="G353" i="4"/>
  <c r="G299" i="4"/>
  <c r="Q39" i="1" s="1"/>
  <c r="G302" i="4"/>
  <c r="Q843" i="1" s="1"/>
  <c r="G36" i="4"/>
  <c r="G206" i="4"/>
  <c r="G405" i="4"/>
  <c r="G105" i="4"/>
  <c r="Q322" i="1" s="1"/>
  <c r="G169" i="4"/>
  <c r="G387" i="4"/>
  <c r="Q945" i="1" s="1"/>
  <c r="G142" i="4"/>
  <c r="G273" i="4"/>
  <c r="Q867" i="1" s="1"/>
  <c r="G150" i="4"/>
  <c r="Q297" i="1" s="1"/>
  <c r="G421" i="4"/>
  <c r="G345" i="4"/>
  <c r="G329" i="4"/>
  <c r="G171" i="4"/>
  <c r="G434" i="4"/>
  <c r="G201" i="4"/>
  <c r="Q917" i="1" s="1"/>
  <c r="G347" i="4"/>
  <c r="G399" i="4"/>
  <c r="G46" i="4"/>
  <c r="G168" i="4"/>
  <c r="G205" i="4"/>
  <c r="G41" i="4"/>
  <c r="Q264" i="1" s="1"/>
  <c r="G204" i="4"/>
  <c r="G73" i="4"/>
  <c r="G64" i="4"/>
  <c r="G296" i="4"/>
  <c r="G30" i="4"/>
  <c r="Q482" i="1" s="1"/>
  <c r="G6" i="4"/>
  <c r="G430" i="4"/>
  <c r="Q501" i="1" s="1"/>
  <c r="G76" i="4"/>
  <c r="Q506" i="1" s="1"/>
  <c r="G303" i="4"/>
  <c r="Q56" i="1" s="1"/>
  <c r="G7" i="4"/>
  <c r="G246" i="4"/>
  <c r="Q412" i="1" s="1"/>
  <c r="G360" i="4"/>
  <c r="G408" i="4"/>
  <c r="G106" i="4"/>
  <c r="Q122" i="1" s="1"/>
  <c r="G382" i="4"/>
  <c r="Q519" i="1" s="1"/>
  <c r="G187" i="4"/>
  <c r="G284" i="4"/>
  <c r="G167" i="4"/>
  <c r="G32" i="4"/>
  <c r="Q376" i="1" s="1"/>
  <c r="G21" i="4"/>
  <c r="Q873" i="1" s="1"/>
  <c r="G311" i="4"/>
  <c r="G162" i="4"/>
  <c r="G57" i="4"/>
  <c r="G202" i="4"/>
  <c r="Q969" i="1" s="1"/>
  <c r="G90" i="4"/>
  <c r="G219" i="4"/>
  <c r="G340" i="4"/>
  <c r="G209" i="4"/>
  <c r="Q365" i="1" s="1"/>
  <c r="G4" i="4"/>
  <c r="Q271" i="1" s="1"/>
  <c r="G377" i="4"/>
  <c r="Q161" i="1" s="1"/>
  <c r="G221" i="4"/>
  <c r="G223" i="4"/>
  <c r="G85" i="4"/>
  <c r="Q918" i="1" s="1"/>
  <c r="G348" i="4"/>
  <c r="G127" i="4"/>
  <c r="Q158" i="1" s="1"/>
  <c r="G291" i="4"/>
  <c r="Q66" i="1" s="1"/>
  <c r="G385" i="4"/>
  <c r="G177" i="4"/>
  <c r="Q494" i="1" s="1"/>
  <c r="G295" i="4"/>
  <c r="G422" i="4"/>
  <c r="Q451" i="1" s="1"/>
  <c r="G254" i="4"/>
  <c r="G319" i="4"/>
  <c r="G93" i="4"/>
  <c r="Q770" i="1" s="1"/>
  <c r="G383" i="4"/>
  <c r="Q236" i="1" s="1"/>
  <c r="G80" i="4"/>
  <c r="G411" i="4"/>
  <c r="Q685" i="1" s="1"/>
  <c r="G419" i="4"/>
  <c r="Q315" i="1" s="1"/>
  <c r="G44" i="4"/>
  <c r="Q807" i="1" s="1"/>
  <c r="G25" i="4"/>
  <c r="G359" i="4"/>
  <c r="Q147" i="1" s="1"/>
  <c r="G427" i="4"/>
  <c r="Q533" i="1" s="1"/>
  <c r="G428" i="4"/>
  <c r="Q336" i="1" s="1"/>
  <c r="G135" i="4"/>
  <c r="Q18" i="1" s="1"/>
  <c r="G372" i="4"/>
  <c r="Q686" i="1" s="1"/>
  <c r="G424" i="4"/>
  <c r="Q503" i="1" s="1"/>
  <c r="G5" i="4"/>
  <c r="G344" i="4"/>
  <c r="Q579" i="1" s="1"/>
  <c r="G240" i="4"/>
  <c r="Q493" i="1" s="1"/>
  <c r="G375" i="4"/>
  <c r="Q764" i="1" s="1"/>
  <c r="G181" i="4"/>
  <c r="Q711" i="1" s="1"/>
  <c r="G435" i="4"/>
  <c r="G298" i="4"/>
  <c r="Q109" i="1" s="1"/>
  <c r="G407" i="4"/>
  <c r="Q259" i="1" s="1"/>
  <c r="G81" i="4"/>
  <c r="Q963" i="1" s="1"/>
  <c r="G170" i="4"/>
  <c r="G83" i="4"/>
  <c r="Q393" i="1" s="1"/>
  <c r="G19" i="4"/>
  <c r="Q352" i="1" s="1"/>
  <c r="G82" i="4"/>
  <c r="Q453" i="1" s="1"/>
  <c r="G369" i="4"/>
  <c r="Q768" i="1" s="1"/>
  <c r="N520" i="1"/>
  <c r="N524" i="1"/>
  <c r="N776" i="1"/>
  <c r="N220" i="1"/>
  <c r="N65" i="1"/>
  <c r="N81" i="1"/>
  <c r="N499" i="1"/>
  <c r="N162" i="1"/>
  <c r="N326" i="1"/>
  <c r="N371" i="1"/>
  <c r="N247" i="1"/>
  <c r="N257" i="1"/>
  <c r="N821" i="1"/>
  <c r="N662" i="1"/>
  <c r="N716" i="1"/>
  <c r="N309" i="1"/>
  <c r="N130" i="1"/>
  <c r="N935" i="1"/>
  <c r="N852" i="1"/>
  <c r="N545" i="1"/>
  <c r="N302" i="1"/>
  <c r="N466" i="1"/>
  <c r="N3" i="1"/>
  <c r="N241" i="1"/>
  <c r="N337" i="1"/>
  <c r="N638" i="1"/>
  <c r="N149" i="1"/>
  <c r="N240" i="1"/>
  <c r="N88" i="1"/>
  <c r="N354" i="1"/>
  <c r="N234" i="1"/>
  <c r="N809" i="1"/>
  <c r="N563" i="1"/>
  <c r="N700" i="1"/>
  <c r="N765" i="1"/>
  <c r="N402" i="1"/>
  <c r="N929" i="1"/>
  <c r="N589" i="1"/>
  <c r="N1000" i="1"/>
  <c r="N970" i="1"/>
  <c r="N894" i="1"/>
  <c r="N355" i="1"/>
  <c r="N141" i="1"/>
  <c r="N242" i="1"/>
  <c r="N745" i="1"/>
  <c r="N403" i="1"/>
  <c r="N949" i="1"/>
  <c r="N610" i="1"/>
  <c r="N853" i="1"/>
  <c r="N580" i="1"/>
  <c r="N534" i="1"/>
  <c r="N171" i="1"/>
  <c r="N793" i="1"/>
  <c r="N248" i="1"/>
  <c r="N338" i="1"/>
  <c r="N668" i="1"/>
  <c r="N360" i="1"/>
  <c r="N791" i="1"/>
  <c r="N318" i="1"/>
  <c r="N746" i="1"/>
  <c r="N177" i="1"/>
  <c r="N611" i="1"/>
  <c r="N783" i="1"/>
  <c r="N25" i="1"/>
  <c r="N409" i="1"/>
  <c r="N901" i="1"/>
  <c r="N212" i="1"/>
  <c r="N260" i="1"/>
  <c r="N760" i="1"/>
  <c r="N625" i="1"/>
  <c r="N410" i="1"/>
  <c r="N229" i="1"/>
  <c r="N930" i="1"/>
  <c r="N597" i="1"/>
  <c r="N592" i="1"/>
  <c r="N82" i="1"/>
  <c r="N530" i="1"/>
  <c r="N221" i="1"/>
  <c r="N990" i="1"/>
  <c r="N707" i="1"/>
  <c r="N822" i="1"/>
  <c r="N535" i="1"/>
  <c r="N142" i="1"/>
  <c r="N342" i="1"/>
  <c r="N361" i="1"/>
  <c r="N839" i="1"/>
  <c r="N708" i="1"/>
  <c r="N4" i="1"/>
  <c r="N188" i="1"/>
  <c r="N772" i="1"/>
  <c r="N773" i="1"/>
  <c r="N593" i="1"/>
  <c r="N93" i="1"/>
  <c r="N672" i="1"/>
  <c r="N536" i="1"/>
  <c r="N566" i="1"/>
  <c r="N941" i="1"/>
  <c r="N590" i="1"/>
  <c r="N424" i="1"/>
  <c r="N89" i="1"/>
  <c r="N136" i="1"/>
  <c r="N693" i="1"/>
  <c r="N732" i="1"/>
  <c r="N40" i="1"/>
  <c r="N673" i="1"/>
  <c r="N218" i="1"/>
  <c r="N512" i="1"/>
  <c r="N172" i="1"/>
  <c r="N123" i="1"/>
  <c r="N717" i="1"/>
  <c r="N810" i="1"/>
  <c r="N722" i="1"/>
  <c r="N118" i="1"/>
  <c r="N546" i="1"/>
  <c r="N343" i="1"/>
  <c r="N956" i="1"/>
  <c r="N874" i="1"/>
  <c r="N438" i="1"/>
  <c r="N421" i="1"/>
  <c r="N415" i="1"/>
  <c r="N902" i="1"/>
  <c r="N567" i="1"/>
  <c r="N733" i="1"/>
  <c r="N5" i="1"/>
  <c r="N344" i="1"/>
  <c r="N920" i="1"/>
  <c r="N425" i="1"/>
  <c r="N41" i="1"/>
  <c r="N203" i="1"/>
  <c r="N54" i="1"/>
  <c r="N490" i="1"/>
  <c r="N982" i="1"/>
  <c r="N921" i="1"/>
  <c r="N75" i="1"/>
  <c r="N60" i="1"/>
  <c r="N163" i="1"/>
  <c r="N830" i="1"/>
  <c r="N594" i="1"/>
  <c r="N906" i="1"/>
  <c r="N854" i="1"/>
  <c r="N747" i="1"/>
  <c r="N864" i="1"/>
  <c r="N568" i="1"/>
  <c r="N6" i="1"/>
  <c r="N674" i="1"/>
  <c r="N42" i="1"/>
  <c r="N709" i="1"/>
  <c r="N268" i="1"/>
  <c r="N233" i="1"/>
  <c r="N173" i="1"/>
  <c r="N761" i="1"/>
  <c r="N434" i="1"/>
  <c r="N293" i="1"/>
  <c r="N883" i="1"/>
  <c r="N204" i="1"/>
  <c r="N26" i="1"/>
  <c r="N800" i="1"/>
  <c r="N467" i="1"/>
  <c r="N689" i="1"/>
  <c r="N7" i="1"/>
  <c r="N612" i="1"/>
  <c r="N993" i="1"/>
  <c r="N291" i="1"/>
  <c r="N762" i="1"/>
  <c r="N369" i="1"/>
  <c r="N356" i="1"/>
  <c r="N581" i="1"/>
  <c r="N468" i="1"/>
  <c r="N748" i="1"/>
  <c r="N476" i="1"/>
  <c r="N495" i="1"/>
  <c r="N985" i="1"/>
  <c r="N926" i="1"/>
  <c r="N213" i="1"/>
  <c r="N759" i="1"/>
  <c r="N603" i="1"/>
  <c r="N379" i="1"/>
  <c r="N388" i="1"/>
  <c r="N690" i="1"/>
  <c r="N936" i="1"/>
  <c r="N811" i="1"/>
  <c r="N155" i="1"/>
  <c r="N90" i="1"/>
  <c r="N537" i="1"/>
  <c r="N331" i="1"/>
  <c r="N27" i="1"/>
  <c r="N884" i="1"/>
  <c r="N823" i="1"/>
  <c r="N178" i="1"/>
  <c r="N214" i="1"/>
  <c r="N116" i="1"/>
  <c r="N653" i="1"/>
  <c r="N626" i="1"/>
  <c r="N538" i="1"/>
  <c r="N319" i="1"/>
  <c r="N19" i="1"/>
  <c r="N139" i="1"/>
  <c r="N669" i="1"/>
  <c r="N547" i="1"/>
  <c r="N598" i="1"/>
  <c r="N357" i="1"/>
  <c r="N539" i="1"/>
  <c r="N294" i="1"/>
  <c r="N404" i="1"/>
  <c r="N885" i="1"/>
  <c r="N496" i="1"/>
  <c r="N840" i="1"/>
  <c r="N702" i="1"/>
  <c r="N243" i="1"/>
  <c r="N979" i="1"/>
  <c r="N599" i="1"/>
  <c r="N663" i="1"/>
  <c r="N644" i="1"/>
  <c r="N43" i="1"/>
  <c r="N332" i="1"/>
  <c r="N143" i="1"/>
  <c r="N913" i="1"/>
  <c r="N281" i="1"/>
  <c r="N106" i="1"/>
  <c r="N411" i="1"/>
  <c r="N991" i="1"/>
  <c r="N582" i="1"/>
  <c r="N525" i="1"/>
  <c r="N207" i="1"/>
  <c r="N961" i="1"/>
  <c r="N20" i="1"/>
  <c r="N237" i="1"/>
  <c r="N710" i="1"/>
  <c r="N812" i="1"/>
  <c r="N174" i="1"/>
  <c r="N28" i="1"/>
  <c r="N675" i="1"/>
  <c r="N459" i="1"/>
  <c r="N187" i="1"/>
  <c r="N29" i="1"/>
  <c r="N179" i="1"/>
  <c r="N249" i="1"/>
  <c r="N749" i="1"/>
  <c r="N855" i="1"/>
  <c r="N583" i="1"/>
  <c r="N914" i="1"/>
  <c r="N777" i="1"/>
  <c r="N888" i="1"/>
  <c r="N150" i="1"/>
  <c r="N83" i="1"/>
  <c r="N295" i="1"/>
  <c r="N824" i="1"/>
  <c r="N21" i="1"/>
  <c r="N8" i="1"/>
  <c r="N622" i="1"/>
  <c r="N397" i="1"/>
  <c r="N574" i="1"/>
  <c r="N405" i="1"/>
  <c r="N654" i="1"/>
  <c r="N679" i="1"/>
  <c r="N477" i="1"/>
  <c r="N103" i="1"/>
  <c r="N794" i="1"/>
  <c r="N516" i="1"/>
  <c r="N137" i="1"/>
  <c r="N358" i="1"/>
  <c r="N296" i="1"/>
  <c r="N235" i="1"/>
  <c r="N950" i="1"/>
  <c r="N159" i="1"/>
  <c r="N71" i="1"/>
  <c r="N252" i="1"/>
  <c r="N94" i="1"/>
  <c r="N227" i="1"/>
  <c r="N53" i="1"/>
  <c r="N841" i="1"/>
  <c r="N2" i="1"/>
  <c r="N718" i="1"/>
  <c r="N131" i="1"/>
  <c r="N30" i="1"/>
  <c r="N548" i="1"/>
  <c r="N856" i="1"/>
  <c r="N329" i="1"/>
  <c r="N117" i="1"/>
  <c r="N895" i="1"/>
  <c r="N813" i="1"/>
  <c r="N680" i="1"/>
  <c r="N994" i="1"/>
  <c r="N896" i="1"/>
  <c r="N230" i="1"/>
  <c r="N827" i="1"/>
  <c r="N454" i="1"/>
  <c r="N282" i="1"/>
  <c r="N750" i="1"/>
  <c r="N865" i="1"/>
  <c r="N169" i="1"/>
  <c r="N353" i="1"/>
  <c r="N469" i="1"/>
  <c r="N298" i="1"/>
  <c r="N613" i="1"/>
  <c r="N455" i="1"/>
  <c r="N828" i="1"/>
  <c r="N208" i="1"/>
  <c r="N422" i="1"/>
  <c r="N351" i="1"/>
  <c r="N107" i="1"/>
  <c r="N426" i="1"/>
  <c r="N144" i="1"/>
  <c r="N261" i="1"/>
  <c r="N145" i="1"/>
  <c r="N889" i="1"/>
  <c r="N825" i="1"/>
  <c r="N362" i="1"/>
  <c r="N330" i="1"/>
  <c r="N95" i="1"/>
  <c r="N857" i="1"/>
  <c r="N132" i="1"/>
  <c r="N217" i="1"/>
  <c r="N31" i="1"/>
  <c r="N387" i="1"/>
  <c r="N915" i="1"/>
  <c r="N560" i="1"/>
  <c r="N363" i="1"/>
  <c r="N345" i="1"/>
  <c r="N676" i="1"/>
  <c r="N391" i="1"/>
  <c r="N269" i="1"/>
  <c r="N740" i="1"/>
  <c r="N845" i="1"/>
  <c r="N22" i="1"/>
  <c r="N192" i="1"/>
  <c r="N283" i="1"/>
  <c r="N398" i="1"/>
  <c r="N995" i="1"/>
  <c r="N787" i="1"/>
  <c r="N694" i="1"/>
  <c r="N531" i="1"/>
  <c r="N922" i="1"/>
  <c r="N549" i="1"/>
  <c r="N831" i="1"/>
  <c r="N927" i="1"/>
  <c r="N303" i="1"/>
  <c r="N201" i="1"/>
  <c r="N526" i="1"/>
  <c r="N244" i="1"/>
  <c r="N606" i="1"/>
  <c r="N487" i="1"/>
  <c r="N310" i="1"/>
  <c r="N258" i="1"/>
  <c r="N723" i="1"/>
  <c r="N842" i="1"/>
  <c r="N614" i="1"/>
  <c r="N788" i="1"/>
  <c r="N576" i="1"/>
  <c r="N339" i="1"/>
  <c r="N394" i="1"/>
  <c r="N57" i="1"/>
  <c r="N696" i="1"/>
  <c r="N738" i="1"/>
  <c r="N627" i="1"/>
  <c r="N279" i="1"/>
  <c r="N119" i="1"/>
  <c r="N655" i="1"/>
  <c r="N939" i="1"/>
  <c r="N628" i="1"/>
  <c r="N263" i="1"/>
  <c r="N897" i="1"/>
  <c r="N621" i="1"/>
  <c r="N72" i="1"/>
  <c r="N964" i="1"/>
  <c r="N577" i="1"/>
  <c r="N584" i="1"/>
  <c r="N629" i="1"/>
  <c r="N751" i="1"/>
  <c r="N180" i="1"/>
  <c r="N712" i="1"/>
  <c r="N44" i="1"/>
  <c r="N561" i="1"/>
  <c r="N284" i="1"/>
  <c r="N67" i="1"/>
  <c r="N478" i="1"/>
  <c r="N513" i="1"/>
  <c r="N196" i="1"/>
  <c r="N886" i="1"/>
  <c r="N862" i="1"/>
  <c r="N957" i="1"/>
  <c r="N916" i="1"/>
  <c r="N996" i="1"/>
  <c r="N752" i="1"/>
  <c r="N274" i="1"/>
  <c r="N903" i="1"/>
  <c r="N364" i="1"/>
  <c r="N814" i="1"/>
  <c r="N250" i="1"/>
  <c r="N992" i="1"/>
  <c r="N697" i="1"/>
  <c r="N32" i="1"/>
  <c r="N987" i="1"/>
  <c r="N976" i="1"/>
  <c r="N650" i="1"/>
  <c r="N724" i="1"/>
  <c r="N320" i="1"/>
  <c r="N946" i="1"/>
  <c r="N389" i="1"/>
  <c r="N299" i="1"/>
  <c r="N479" i="1"/>
  <c r="N156" i="1"/>
  <c r="N104" i="1"/>
  <c r="N836" i="1"/>
  <c r="N96" i="1"/>
  <c r="N160" i="1"/>
  <c r="N923" i="1"/>
  <c r="N997" i="1"/>
  <c r="N480" i="1"/>
  <c r="N222" i="1"/>
  <c r="N607" i="1"/>
  <c r="N437" i="1"/>
  <c r="N719" i="1"/>
  <c r="N311" i="1"/>
  <c r="N372" i="1"/>
  <c r="N373" i="1"/>
  <c r="N193" i="1"/>
  <c r="N152" i="1"/>
  <c r="N231" i="1"/>
  <c r="N550" i="1"/>
  <c r="N464" i="1"/>
  <c r="N670" i="1"/>
  <c r="N380" i="1"/>
  <c r="N205" i="1"/>
  <c r="N416" i="1"/>
  <c r="N300" i="1"/>
  <c r="N91" i="1"/>
  <c r="N928" i="1"/>
  <c r="N517" i="1"/>
  <c r="N645" i="1"/>
  <c r="N720" i="1"/>
  <c r="N73" i="1"/>
  <c r="N876" i="1"/>
  <c r="N890" i="1"/>
  <c r="N209" i="1"/>
  <c r="N600" i="1"/>
  <c r="N858" i="1"/>
  <c r="N656" i="1"/>
  <c r="N443" i="1"/>
  <c r="N532" i="1"/>
  <c r="N741" i="1"/>
  <c r="N444" i="1"/>
  <c r="N624" i="1"/>
  <c r="N189" i="1"/>
  <c r="N540" i="1"/>
  <c r="N972" i="1"/>
  <c r="N253" i="1"/>
  <c r="N507" i="1"/>
  <c r="N399" i="1"/>
  <c r="N164" i="1"/>
  <c r="N423" i="1"/>
  <c r="N962" i="1"/>
  <c r="N514" i="1"/>
  <c r="N541" i="1"/>
  <c r="N801" i="1"/>
  <c r="N753" i="1"/>
  <c r="N998" i="1"/>
  <c r="N789" i="1"/>
  <c r="N359" i="1"/>
  <c r="N285" i="1"/>
  <c r="N684" i="1"/>
  <c r="N947" i="1"/>
  <c r="N417" i="1"/>
  <c r="N846" i="1"/>
  <c r="N527" i="1"/>
  <c r="N465" i="1"/>
  <c r="N515" i="1"/>
  <c r="N734" i="1"/>
  <c r="N374" i="1"/>
  <c r="N898" i="1"/>
  <c r="N165" i="1"/>
  <c r="N460" i="1"/>
  <c r="N58" i="1"/>
  <c r="N84" i="1"/>
  <c r="N181" i="1"/>
  <c r="N206" i="1"/>
  <c r="N569" i="1"/>
  <c r="N778" i="1"/>
  <c r="N951" i="1"/>
  <c r="N138" i="1"/>
  <c r="N461" i="1"/>
  <c r="N891" i="1"/>
  <c r="N245" i="1"/>
  <c r="N551" i="1"/>
  <c r="N304" i="1"/>
  <c r="N33" i="1"/>
  <c r="N980" i="1"/>
  <c r="N721" i="1"/>
  <c r="N542" i="1"/>
  <c r="N85" i="1"/>
  <c r="N859" i="1"/>
  <c r="N45" i="1"/>
  <c r="N210" i="1"/>
  <c r="N725" i="1"/>
  <c r="N562" i="1"/>
  <c r="N34" i="1"/>
  <c r="N657" i="1"/>
  <c r="N197" i="1"/>
  <c r="N983" i="1"/>
  <c r="N552" i="1"/>
  <c r="N312" i="1"/>
  <c r="N907" i="1"/>
  <c r="N958" i="1"/>
  <c r="N211" i="1"/>
  <c r="N166" i="1"/>
  <c r="N832" i="1"/>
  <c r="N76" i="1"/>
  <c r="N456" i="1"/>
  <c r="N321" i="1"/>
  <c r="N61" i="1"/>
  <c r="N153" i="1"/>
  <c r="N604" i="1"/>
  <c r="N664" i="1"/>
  <c r="N167" i="1"/>
  <c r="N128" i="1"/>
  <c r="N485" i="1"/>
  <c r="N381" i="1"/>
  <c r="N489" i="1"/>
  <c r="N837" i="1"/>
  <c r="N223" i="1"/>
  <c r="N313" i="1"/>
  <c r="N435" i="1"/>
  <c r="N615" i="1"/>
  <c r="N802" i="1"/>
  <c r="N62" i="1"/>
  <c r="N893" i="1"/>
  <c r="N270" i="1"/>
  <c r="N101" i="1"/>
  <c r="N445" i="1"/>
  <c r="N726" i="1"/>
  <c r="N112" i="1"/>
  <c r="N124" i="1"/>
  <c r="N129" i="1"/>
  <c r="N508" i="1"/>
  <c r="N642" i="1"/>
  <c r="N543" i="1"/>
  <c r="N254" i="1"/>
  <c r="N446" i="1"/>
  <c r="N931" i="1"/>
  <c r="N815" i="1"/>
  <c r="N335" i="1"/>
  <c r="N224" i="1"/>
  <c r="N713" i="1"/>
  <c r="N833" i="1"/>
  <c r="N701" i="1"/>
  <c r="N154" i="1"/>
  <c r="N427" i="1"/>
  <c r="N9" i="1"/>
  <c r="N779" i="1"/>
  <c r="N382" i="1"/>
  <c r="N108" i="1"/>
  <c r="N899" i="1"/>
  <c r="N766" i="1"/>
  <c r="N737" i="1"/>
  <c r="N544" i="1"/>
  <c r="N305" i="1"/>
  <c r="N785" i="1"/>
  <c r="N959" i="1"/>
  <c r="N942" i="1"/>
  <c r="N570" i="1"/>
  <c r="N447" i="1"/>
  <c r="N973" i="1"/>
  <c r="N392" i="1"/>
  <c r="N275" i="1"/>
  <c r="N462" i="1"/>
  <c r="N120" i="1"/>
  <c r="N754" i="1"/>
  <c r="N35" i="1"/>
  <c r="N198" i="1"/>
  <c r="N900" i="1"/>
  <c r="N908" i="1"/>
  <c r="N528" i="1"/>
  <c r="N125" i="1"/>
  <c r="N509" i="1"/>
  <c r="N133" i="1"/>
  <c r="N999" i="1"/>
  <c r="N866" i="1"/>
  <c r="N39" i="1"/>
  <c r="N658" i="1"/>
  <c r="N102" i="1"/>
  <c r="N97" i="1"/>
  <c r="N276" i="1"/>
  <c r="N77" i="1"/>
  <c r="N286" i="1"/>
  <c r="N448" i="1"/>
  <c r="N510" i="1"/>
  <c r="N843" i="1"/>
  <c r="N795" i="1"/>
  <c r="N960" i="1"/>
  <c r="N691" i="1"/>
  <c r="N202" i="1"/>
  <c r="N367" i="1"/>
  <c r="N182" i="1"/>
  <c r="N608" i="1"/>
  <c r="N601" i="1"/>
  <c r="N46" i="1"/>
  <c r="N844" i="1"/>
  <c r="N113" i="1"/>
  <c r="N322" i="1"/>
  <c r="N429" i="1"/>
  <c r="N986" i="1"/>
  <c r="N500" i="1"/>
  <c r="N151" i="1"/>
  <c r="N55" i="1"/>
  <c r="N945" i="1"/>
  <c r="N50" i="1"/>
  <c r="N170" i="1"/>
  <c r="N867" i="1"/>
  <c r="N430" i="1"/>
  <c r="N571" i="1"/>
  <c r="N909" i="1"/>
  <c r="N297" i="1"/>
  <c r="N449" i="1"/>
  <c r="N803" i="1"/>
  <c r="N78" i="1"/>
  <c r="N952" i="1"/>
  <c r="N470" i="1"/>
  <c r="N781" i="1"/>
  <c r="N98" i="1"/>
  <c r="N105" i="1"/>
  <c r="N439" i="1"/>
  <c r="N917" i="1"/>
  <c r="N774" i="1"/>
  <c r="N981" i="1"/>
  <c r="N948" i="1"/>
  <c r="N114" i="1"/>
  <c r="N659" i="1"/>
  <c r="N585" i="1"/>
  <c r="N767" i="1"/>
  <c r="N529" i="1"/>
  <c r="N727" i="1"/>
  <c r="N481" i="1"/>
  <c r="N287" i="1"/>
  <c r="N457" i="1"/>
  <c r="N225" i="1"/>
  <c r="N63" i="1"/>
  <c r="N640" i="1"/>
  <c r="N316" i="1"/>
  <c r="N238" i="1"/>
  <c r="N264" i="1"/>
  <c r="N868" i="1"/>
  <c r="N383" i="1"/>
  <c r="N521" i="1"/>
  <c r="N246" i="1"/>
  <c r="N630" i="1"/>
  <c r="N586" i="1"/>
  <c r="N877" i="1"/>
  <c r="N146" i="1"/>
  <c r="N239" i="1"/>
  <c r="N646" i="1"/>
  <c r="N728" i="1"/>
  <c r="N47" i="1"/>
  <c r="N698" i="1"/>
  <c r="N23" i="1"/>
  <c r="N755" i="1"/>
  <c r="N838" i="1"/>
  <c r="N431" i="1"/>
  <c r="N110" i="1"/>
  <c r="N59" i="1"/>
  <c r="N756" i="1"/>
  <c r="N395" i="1"/>
  <c r="N340" i="1"/>
  <c r="N323" i="1"/>
  <c r="N86" i="1"/>
  <c r="N482" i="1"/>
  <c r="N937" i="1"/>
  <c r="N501" i="1"/>
  <c r="N370" i="1"/>
  <c r="N677" i="1"/>
  <c r="N506" i="1"/>
  <c r="N488" i="1"/>
  <c r="N288" i="1"/>
  <c r="N68" i="1"/>
  <c r="N483" i="1"/>
  <c r="N199" i="1"/>
  <c r="N56" i="1"/>
  <c r="N595" i="1"/>
  <c r="N232" i="1"/>
  <c r="N641" i="1"/>
  <c r="N111" i="1"/>
  <c r="N396" i="1"/>
  <c r="N757" i="1"/>
  <c r="N910" i="1"/>
  <c r="N346" i="1"/>
  <c r="N79" i="1"/>
  <c r="N796" i="1"/>
  <c r="N10" i="1"/>
  <c r="N602" i="1"/>
  <c r="N412" i="1"/>
  <c r="N36" i="1"/>
  <c r="N375" i="1"/>
  <c r="N347" i="1"/>
  <c r="N932" i="1"/>
  <c r="N924" i="1"/>
  <c r="N847" i="1"/>
  <c r="N122" i="1"/>
  <c r="N11" i="1"/>
  <c r="N519" i="1"/>
  <c r="N440" i="1"/>
  <c r="N704" i="1"/>
  <c r="N769" i="1"/>
  <c r="N376" i="1"/>
  <c r="N277" i="1"/>
  <c r="N873" i="1"/>
  <c r="N471" i="1"/>
  <c r="N665" i="1"/>
  <c r="N651" i="1"/>
  <c r="N816" i="1"/>
  <c r="N695" i="1"/>
  <c r="N418" i="1"/>
  <c r="N817" i="1"/>
  <c r="N289" i="1"/>
  <c r="N587" i="1"/>
  <c r="N190" i="1"/>
  <c r="N553" i="1"/>
  <c r="N687" i="1"/>
  <c r="N327" i="1"/>
  <c r="N87" i="1"/>
  <c r="N869" i="1"/>
  <c r="N491" i="1"/>
  <c r="N969" i="1"/>
  <c r="N37" i="1"/>
  <c r="N631" i="1"/>
  <c r="N953" i="1"/>
  <c r="N328" i="1"/>
  <c r="N988" i="1"/>
  <c r="N797" i="1"/>
  <c r="N474" i="1"/>
  <c r="N48" i="1"/>
  <c r="N200" i="1"/>
  <c r="N616" i="1"/>
  <c r="N419" i="1"/>
  <c r="N450" i="1"/>
  <c r="N407" i="1"/>
  <c r="N617" i="1"/>
  <c r="N643" i="1"/>
  <c r="N368" i="1"/>
  <c r="N790" i="1"/>
  <c r="N954" i="1"/>
  <c r="N647" i="1"/>
  <c r="N324" i="1"/>
  <c r="N348" i="1"/>
  <c r="N134" i="1"/>
  <c r="N660" i="1"/>
  <c r="N639" i="1"/>
  <c r="N763" i="1"/>
  <c r="N51" i="1"/>
  <c r="N365" i="1"/>
  <c r="N782" i="1"/>
  <c r="N484" i="1"/>
  <c r="N191" i="1"/>
  <c r="N804" i="1"/>
  <c r="N848" i="1"/>
  <c r="N805" i="1"/>
  <c r="N271" i="1"/>
  <c r="N161" i="1"/>
  <c r="N183" i="1"/>
  <c r="N618" i="1"/>
  <c r="N974" i="1"/>
  <c r="N52" i="1"/>
  <c r="N492" i="1"/>
  <c r="N49" i="1"/>
  <c r="N938" i="1"/>
  <c r="N966" i="1"/>
  <c r="N918" i="1"/>
  <c r="N977" i="1"/>
  <c r="N432" i="1"/>
  <c r="N666" i="1"/>
  <c r="N158" i="1"/>
  <c r="N215" i="1"/>
  <c r="N325" i="1"/>
  <c r="N648" i="1"/>
  <c r="N798" i="1"/>
  <c r="N226" i="1"/>
  <c r="N66" i="1"/>
  <c r="N472" i="1"/>
  <c r="N572" i="1"/>
  <c r="N306" i="1"/>
  <c r="N502" i="1"/>
  <c r="N511" i="1"/>
  <c r="N554" i="1"/>
  <c r="N671" i="1"/>
  <c r="N494" i="1"/>
  <c r="N881" i="1"/>
  <c r="N408" i="1"/>
  <c r="N522" i="1"/>
  <c r="N265" i="1"/>
  <c r="N564" i="1"/>
  <c r="N451" i="1"/>
  <c r="N573" i="1"/>
  <c r="N272" i="1"/>
  <c r="N555" i="1"/>
  <c r="N278" i="1"/>
  <c r="N784" i="1"/>
  <c r="N473" i="1"/>
  <c r="N878" i="1"/>
  <c r="N556" i="1"/>
  <c r="N703" i="1"/>
  <c r="N911" i="1"/>
  <c r="N99" i="1"/>
  <c r="N818" i="1"/>
  <c r="N875" i="1"/>
  <c r="N806" i="1"/>
  <c r="N575" i="1"/>
  <c r="N770" i="1"/>
  <c r="N849" i="1"/>
  <c r="N236" i="1"/>
  <c r="N850" i="1"/>
  <c r="N623" i="1"/>
  <c r="N377" i="1"/>
  <c r="N735" i="1"/>
  <c r="N742" i="1"/>
  <c r="N826" i="1"/>
  <c r="N307" i="1"/>
  <c r="N12" i="1"/>
  <c r="N262" i="1"/>
  <c r="N588" i="1"/>
  <c r="N349" i="1"/>
  <c r="N458" i="1"/>
  <c r="N175" i="1"/>
  <c r="N967" i="1"/>
  <c r="N333" i="1"/>
  <c r="N984" i="1"/>
  <c r="N685" i="1"/>
  <c r="N315" i="1"/>
  <c r="N860" i="1"/>
  <c r="N497" i="1"/>
  <c r="N609" i="1"/>
  <c r="N280" i="1"/>
  <c r="N807" i="1"/>
  <c r="N350" i="1"/>
  <c r="N384" i="1"/>
  <c r="N965" i="1"/>
  <c r="N904" i="1"/>
  <c r="N100" i="1"/>
  <c r="N441" i="1"/>
  <c r="N714" i="1"/>
  <c r="N147" i="1"/>
  <c r="N255" i="1"/>
  <c r="N533" i="1"/>
  <c r="N578" i="1"/>
  <c r="N336" i="1"/>
  <c r="N968" i="1"/>
  <c r="N341" i="1"/>
  <c r="N69" i="1"/>
  <c r="N385" i="1"/>
  <c r="N18" i="1"/>
  <c r="N975" i="1"/>
  <c r="N882" i="1"/>
  <c r="N715" i="1"/>
  <c r="N879" i="1"/>
  <c r="N475" i="1"/>
  <c r="N688" i="1"/>
  <c r="N652" i="1"/>
  <c r="N184" i="1"/>
  <c r="N420" i="1"/>
  <c r="N686" i="1"/>
  <c r="N273" i="1"/>
  <c r="N126" i="1"/>
  <c r="N905" i="1"/>
  <c r="N632" i="1"/>
  <c r="N503" i="1"/>
  <c r="N565" i="1"/>
  <c r="N216" i="1"/>
  <c r="N943" i="1"/>
  <c r="N157" i="1"/>
  <c r="N228" i="1"/>
  <c r="N518" i="1"/>
  <c r="N301" i="1"/>
  <c r="N290" i="1"/>
  <c r="N880" i="1"/>
  <c r="N406" i="1"/>
  <c r="N13" i="1"/>
  <c r="N819" i="1"/>
  <c r="N413" i="1"/>
  <c r="N436" i="1"/>
  <c r="N452" i="1"/>
  <c r="N870" i="1"/>
  <c r="N378" i="1"/>
  <c r="N989" i="1"/>
  <c r="N775" i="1"/>
  <c r="N390" i="1"/>
  <c r="N523" i="1"/>
  <c r="N739" i="1"/>
  <c r="N619" i="1"/>
  <c r="N591" i="1"/>
  <c r="N605" i="1"/>
  <c r="N705" i="1"/>
  <c r="N74" i="1"/>
  <c r="N820" i="1"/>
  <c r="N185" i="1"/>
  <c r="N861" i="1"/>
  <c r="N504" i="1"/>
  <c r="N771" i="1"/>
  <c r="N579" i="1"/>
  <c r="N933" i="1"/>
  <c r="N557" i="1"/>
  <c r="N758" i="1"/>
  <c r="N829" i="1"/>
  <c r="N256" i="1"/>
  <c r="N493" i="1"/>
  <c r="N148" i="1"/>
  <c r="N971" i="1"/>
  <c r="N764" i="1"/>
  <c r="N792" i="1"/>
  <c r="N780" i="1"/>
  <c r="N863" i="1"/>
  <c r="N168" i="1"/>
  <c r="N1001" i="1"/>
  <c r="N266" i="1"/>
  <c r="N799" i="1"/>
  <c r="N366" i="1"/>
  <c r="N14" i="1"/>
  <c r="N711" i="1"/>
  <c r="N681" i="1"/>
  <c r="N808" i="1"/>
  <c r="N871" i="1"/>
  <c r="N109" i="1"/>
  <c r="N786" i="1"/>
  <c r="N699" i="1"/>
  <c r="N186" i="1"/>
  <c r="N386" i="1"/>
  <c r="N558" i="1"/>
  <c r="N64" i="1"/>
  <c r="N729" i="1"/>
  <c r="N433" i="1"/>
  <c r="N194" i="1"/>
  <c r="N92" i="1"/>
  <c r="N292" i="1"/>
  <c r="N219" i="1"/>
  <c r="N667" i="1"/>
  <c r="N308" i="1"/>
  <c r="N851" i="1"/>
  <c r="N736" i="1"/>
  <c r="N743" i="1"/>
  <c r="N633" i="1"/>
  <c r="N176" i="1"/>
  <c r="N400" i="1"/>
  <c r="N334" i="1"/>
  <c r="N15" i="1"/>
  <c r="N259" i="1"/>
  <c r="N661" i="1"/>
  <c r="N955" i="1"/>
  <c r="N505" i="1"/>
  <c r="N442" i="1"/>
  <c r="N963" i="1"/>
  <c r="N634" i="1"/>
  <c r="N428" i="1"/>
  <c r="N70" i="1"/>
  <c r="N24" i="1"/>
  <c r="N944" i="1"/>
  <c r="N135" i="1"/>
  <c r="N486" i="1"/>
  <c r="N127" i="1"/>
  <c r="N393" i="1"/>
  <c r="N678" i="1"/>
  <c r="N872" i="1"/>
  <c r="N635" i="1"/>
  <c r="N649" i="1"/>
  <c r="N401" i="1"/>
  <c r="N317" i="1"/>
  <c r="N414" i="1"/>
  <c r="N925" i="1"/>
  <c r="N978" i="1"/>
  <c r="N80" i="1"/>
  <c r="N834" i="1"/>
  <c r="N352" i="1"/>
  <c r="N314" i="1"/>
  <c r="N682" i="1"/>
  <c r="N692" i="1"/>
  <c r="N251" i="1"/>
  <c r="N887" i="1"/>
  <c r="N636" i="1"/>
  <c r="N912" i="1"/>
  <c r="N16" i="1"/>
  <c r="N453" i="1"/>
  <c r="N706" i="1"/>
  <c r="N683" i="1"/>
  <c r="N637" i="1"/>
  <c r="N934" i="1"/>
  <c r="N267" i="1"/>
  <c r="N768" i="1"/>
  <c r="N730" i="1"/>
  <c r="N892" i="1"/>
  <c r="N121" i="1"/>
  <c r="N115" i="1"/>
  <c r="N140" i="1"/>
  <c r="N596" i="1"/>
  <c r="N620" i="1"/>
  <c r="N731" i="1"/>
  <c r="N559" i="1"/>
  <c r="N463" i="1"/>
  <c r="N744" i="1"/>
  <c r="N940" i="1"/>
  <c r="N195" i="1"/>
  <c r="N919" i="1"/>
  <c r="N835" i="1"/>
  <c r="N38" i="1"/>
  <c r="N498" i="1"/>
  <c r="N17" i="1"/>
  <c r="L520" i="1"/>
  <c r="L524" i="1"/>
  <c r="L776" i="1"/>
  <c r="L220" i="1"/>
  <c r="L65" i="1"/>
  <c r="L81" i="1"/>
  <c r="L499" i="1"/>
  <c r="L162" i="1"/>
  <c r="L326" i="1"/>
  <c r="L371" i="1"/>
  <c r="L247" i="1"/>
  <c r="L257" i="1"/>
  <c r="L821" i="1"/>
  <c r="L662" i="1"/>
  <c r="L716" i="1"/>
  <c r="L309" i="1"/>
  <c r="L130" i="1"/>
  <c r="L935" i="1"/>
  <c r="L852" i="1"/>
  <c r="L545" i="1"/>
  <c r="L302" i="1"/>
  <c r="L466" i="1"/>
  <c r="L3" i="1"/>
  <c r="L241" i="1"/>
  <c r="L337" i="1"/>
  <c r="L638" i="1"/>
  <c r="L149" i="1"/>
  <c r="L240" i="1"/>
  <c r="L88" i="1"/>
  <c r="L354" i="1"/>
  <c r="L234" i="1"/>
  <c r="L809" i="1"/>
  <c r="L563" i="1"/>
  <c r="L700" i="1"/>
  <c r="L765" i="1"/>
  <c r="L402" i="1"/>
  <c r="L929" i="1"/>
  <c r="L589" i="1"/>
  <c r="L1000" i="1"/>
  <c r="L970" i="1"/>
  <c r="L894" i="1"/>
  <c r="L355" i="1"/>
  <c r="L141" i="1"/>
  <c r="L242" i="1"/>
  <c r="L745" i="1"/>
  <c r="L403" i="1"/>
  <c r="L949" i="1"/>
  <c r="L610" i="1"/>
  <c r="L853" i="1"/>
  <c r="L580" i="1"/>
  <c r="L534" i="1"/>
  <c r="L171" i="1"/>
  <c r="L793" i="1"/>
  <c r="L248" i="1"/>
  <c r="L338" i="1"/>
  <c r="L668" i="1"/>
  <c r="L360" i="1"/>
  <c r="L791" i="1"/>
  <c r="L318" i="1"/>
  <c r="L746" i="1"/>
  <c r="L177" i="1"/>
  <c r="L611" i="1"/>
  <c r="L783" i="1"/>
  <c r="L25" i="1"/>
  <c r="L409" i="1"/>
  <c r="L901" i="1"/>
  <c r="L212" i="1"/>
  <c r="L260" i="1"/>
  <c r="L760" i="1"/>
  <c r="L625" i="1"/>
  <c r="L410" i="1"/>
  <c r="L229" i="1"/>
  <c r="L930" i="1"/>
  <c r="L597" i="1"/>
  <c r="L592" i="1"/>
  <c r="L82" i="1"/>
  <c r="L530" i="1"/>
  <c r="L221" i="1"/>
  <c r="L990" i="1"/>
  <c r="L707" i="1"/>
  <c r="L822" i="1"/>
  <c r="L535" i="1"/>
  <c r="L142" i="1"/>
  <c r="L342" i="1"/>
  <c r="L361" i="1"/>
  <c r="L839" i="1"/>
  <c r="L708" i="1"/>
  <c r="L4" i="1"/>
  <c r="L188" i="1"/>
  <c r="L772" i="1"/>
  <c r="L773" i="1"/>
  <c r="L593" i="1"/>
  <c r="L93" i="1"/>
  <c r="L672" i="1"/>
  <c r="L536" i="1"/>
  <c r="L566" i="1"/>
  <c r="L941" i="1"/>
  <c r="L590" i="1"/>
  <c r="L424" i="1"/>
  <c r="L89" i="1"/>
  <c r="L136" i="1"/>
  <c r="L693" i="1"/>
  <c r="L732" i="1"/>
  <c r="L40" i="1"/>
  <c r="L673" i="1"/>
  <c r="L218" i="1"/>
  <c r="L512" i="1"/>
  <c r="L172" i="1"/>
  <c r="L123" i="1"/>
  <c r="L717" i="1"/>
  <c r="L810" i="1"/>
  <c r="L722" i="1"/>
  <c r="L118" i="1"/>
  <c r="L546" i="1"/>
  <c r="L343" i="1"/>
  <c r="L956" i="1"/>
  <c r="L874" i="1"/>
  <c r="L438" i="1"/>
  <c r="L421" i="1"/>
  <c r="L415" i="1"/>
  <c r="L902" i="1"/>
  <c r="L567" i="1"/>
  <c r="L733" i="1"/>
  <c r="L5" i="1"/>
  <c r="L344" i="1"/>
  <c r="L920" i="1"/>
  <c r="L425" i="1"/>
  <c r="L41" i="1"/>
  <c r="L203" i="1"/>
  <c r="L54" i="1"/>
  <c r="L490" i="1"/>
  <c r="L982" i="1"/>
  <c r="L921" i="1"/>
  <c r="L75" i="1"/>
  <c r="L60" i="1"/>
  <c r="L163" i="1"/>
  <c r="L830" i="1"/>
  <c r="L594" i="1"/>
  <c r="L906" i="1"/>
  <c r="L854" i="1"/>
  <c r="L747" i="1"/>
  <c r="L864" i="1"/>
  <c r="L568" i="1"/>
  <c r="L6" i="1"/>
  <c r="L674" i="1"/>
  <c r="L42" i="1"/>
  <c r="L709" i="1"/>
  <c r="L268" i="1"/>
  <c r="L233" i="1"/>
  <c r="L173" i="1"/>
  <c r="L761" i="1"/>
  <c r="L434" i="1"/>
  <c r="L293" i="1"/>
  <c r="L883" i="1"/>
  <c r="L204" i="1"/>
  <c r="L26" i="1"/>
  <c r="L800" i="1"/>
  <c r="L467" i="1"/>
  <c r="L689" i="1"/>
  <c r="L7" i="1"/>
  <c r="L612" i="1"/>
  <c r="L993" i="1"/>
  <c r="L291" i="1"/>
  <c r="L762" i="1"/>
  <c r="L369" i="1"/>
  <c r="L356" i="1"/>
  <c r="L581" i="1"/>
  <c r="L468" i="1"/>
  <c r="L748" i="1"/>
  <c r="L476" i="1"/>
  <c r="L495" i="1"/>
  <c r="L985" i="1"/>
  <c r="L926" i="1"/>
  <c r="L213" i="1"/>
  <c r="L759" i="1"/>
  <c r="L603" i="1"/>
  <c r="L379" i="1"/>
  <c r="L388" i="1"/>
  <c r="L690" i="1"/>
  <c r="L936" i="1"/>
  <c r="L811" i="1"/>
  <c r="L155" i="1"/>
  <c r="L90" i="1"/>
  <c r="L537" i="1"/>
  <c r="L331" i="1"/>
  <c r="L27" i="1"/>
  <c r="L884" i="1"/>
  <c r="L823" i="1"/>
  <c r="L178" i="1"/>
  <c r="L214" i="1"/>
  <c r="L116" i="1"/>
  <c r="L653" i="1"/>
  <c r="L626" i="1"/>
  <c r="L538" i="1"/>
  <c r="L319" i="1"/>
  <c r="L19" i="1"/>
  <c r="L139" i="1"/>
  <c r="L669" i="1"/>
  <c r="L547" i="1"/>
  <c r="L598" i="1"/>
  <c r="L357" i="1"/>
  <c r="L539" i="1"/>
  <c r="L294" i="1"/>
  <c r="L404" i="1"/>
  <c r="L885" i="1"/>
  <c r="L496" i="1"/>
  <c r="L840" i="1"/>
  <c r="L702" i="1"/>
  <c r="L243" i="1"/>
  <c r="L979" i="1"/>
  <c r="L599" i="1"/>
  <c r="L663" i="1"/>
  <c r="L644" i="1"/>
  <c r="L43" i="1"/>
  <c r="L332" i="1"/>
  <c r="L143" i="1"/>
  <c r="L913" i="1"/>
  <c r="L281" i="1"/>
  <c r="L106" i="1"/>
  <c r="L411" i="1"/>
  <c r="L991" i="1"/>
  <c r="L582" i="1"/>
  <c r="L525" i="1"/>
  <c r="L207" i="1"/>
  <c r="L961" i="1"/>
  <c r="L20" i="1"/>
  <c r="L237" i="1"/>
  <c r="L710" i="1"/>
  <c r="L812" i="1"/>
  <c r="L174" i="1"/>
  <c r="L28" i="1"/>
  <c r="L675" i="1"/>
  <c r="L459" i="1"/>
  <c r="L187" i="1"/>
  <c r="L29" i="1"/>
  <c r="L179" i="1"/>
  <c r="L249" i="1"/>
  <c r="L749" i="1"/>
  <c r="L855" i="1"/>
  <c r="L583" i="1"/>
  <c r="L914" i="1"/>
  <c r="L777" i="1"/>
  <c r="L888" i="1"/>
  <c r="L150" i="1"/>
  <c r="L83" i="1"/>
  <c r="L295" i="1"/>
  <c r="L824" i="1"/>
  <c r="L21" i="1"/>
  <c r="L8" i="1"/>
  <c r="L622" i="1"/>
  <c r="L397" i="1"/>
  <c r="L574" i="1"/>
  <c r="L405" i="1"/>
  <c r="L654" i="1"/>
  <c r="L679" i="1"/>
  <c r="L477" i="1"/>
  <c r="L103" i="1"/>
  <c r="L794" i="1"/>
  <c r="L516" i="1"/>
  <c r="L137" i="1"/>
  <c r="L358" i="1"/>
  <c r="L296" i="1"/>
  <c r="L235" i="1"/>
  <c r="L950" i="1"/>
  <c r="L159" i="1"/>
  <c r="L71" i="1"/>
  <c r="L252" i="1"/>
  <c r="L94" i="1"/>
  <c r="L227" i="1"/>
  <c r="L53" i="1"/>
  <c r="L841" i="1"/>
  <c r="L2" i="1"/>
  <c r="L718" i="1"/>
  <c r="L131" i="1"/>
  <c r="L30" i="1"/>
  <c r="L548" i="1"/>
  <c r="L856" i="1"/>
  <c r="L329" i="1"/>
  <c r="L117" i="1"/>
  <c r="L895" i="1"/>
  <c r="L813" i="1"/>
  <c r="L680" i="1"/>
  <c r="L994" i="1"/>
  <c r="L896" i="1"/>
  <c r="L230" i="1"/>
  <c r="L827" i="1"/>
  <c r="L454" i="1"/>
  <c r="L282" i="1"/>
  <c r="L750" i="1"/>
  <c r="L865" i="1"/>
  <c r="L169" i="1"/>
  <c r="L353" i="1"/>
  <c r="L469" i="1"/>
  <c r="L298" i="1"/>
  <c r="L613" i="1"/>
  <c r="L455" i="1"/>
  <c r="L828" i="1"/>
  <c r="L208" i="1"/>
  <c r="L422" i="1"/>
  <c r="L351" i="1"/>
  <c r="L107" i="1"/>
  <c r="L426" i="1"/>
  <c r="L144" i="1"/>
  <c r="L261" i="1"/>
  <c r="L145" i="1"/>
  <c r="L889" i="1"/>
  <c r="L825" i="1"/>
  <c r="L362" i="1"/>
  <c r="L330" i="1"/>
  <c r="L95" i="1"/>
  <c r="L857" i="1"/>
  <c r="L132" i="1"/>
  <c r="L217" i="1"/>
  <c r="L31" i="1"/>
  <c r="L387" i="1"/>
  <c r="L915" i="1"/>
  <c r="L560" i="1"/>
  <c r="L363" i="1"/>
  <c r="L345" i="1"/>
  <c r="L676" i="1"/>
  <c r="L391" i="1"/>
  <c r="L269" i="1"/>
  <c r="L740" i="1"/>
  <c r="L845" i="1"/>
  <c r="L22" i="1"/>
  <c r="L192" i="1"/>
  <c r="L283" i="1"/>
  <c r="L398" i="1"/>
  <c r="L995" i="1"/>
  <c r="L787" i="1"/>
  <c r="L694" i="1"/>
  <c r="L531" i="1"/>
  <c r="L922" i="1"/>
  <c r="L549" i="1"/>
  <c r="L831" i="1"/>
  <c r="L927" i="1"/>
  <c r="L303" i="1"/>
  <c r="L201" i="1"/>
  <c r="L526" i="1"/>
  <c r="L244" i="1"/>
  <c r="L606" i="1"/>
  <c r="L487" i="1"/>
  <c r="L310" i="1"/>
  <c r="L258" i="1"/>
  <c r="L723" i="1"/>
  <c r="L842" i="1"/>
  <c r="L614" i="1"/>
  <c r="L788" i="1"/>
  <c r="L576" i="1"/>
  <c r="L339" i="1"/>
  <c r="L394" i="1"/>
  <c r="L57" i="1"/>
  <c r="L696" i="1"/>
  <c r="L738" i="1"/>
  <c r="L627" i="1"/>
  <c r="L279" i="1"/>
  <c r="L119" i="1"/>
  <c r="L655" i="1"/>
  <c r="L939" i="1"/>
  <c r="L628" i="1"/>
  <c r="L263" i="1"/>
  <c r="L897" i="1"/>
  <c r="L621" i="1"/>
  <c r="L72" i="1"/>
  <c r="L964" i="1"/>
  <c r="L577" i="1"/>
  <c r="L584" i="1"/>
  <c r="L629" i="1"/>
  <c r="L751" i="1"/>
  <c r="L180" i="1"/>
  <c r="L712" i="1"/>
  <c r="L44" i="1"/>
  <c r="L561" i="1"/>
  <c r="L284" i="1"/>
  <c r="L67" i="1"/>
  <c r="L478" i="1"/>
  <c r="L513" i="1"/>
  <c r="L196" i="1"/>
  <c r="L886" i="1"/>
  <c r="L862" i="1"/>
  <c r="L957" i="1"/>
  <c r="L916" i="1"/>
  <c r="L996" i="1"/>
  <c r="L752" i="1"/>
  <c r="L274" i="1"/>
  <c r="L903" i="1"/>
  <c r="L364" i="1"/>
  <c r="L814" i="1"/>
  <c r="L250" i="1"/>
  <c r="L992" i="1"/>
  <c r="L697" i="1"/>
  <c r="L32" i="1"/>
  <c r="L987" i="1"/>
  <c r="L976" i="1"/>
  <c r="L650" i="1"/>
  <c r="L724" i="1"/>
  <c r="L320" i="1"/>
  <c r="L946" i="1"/>
  <c r="L389" i="1"/>
  <c r="L299" i="1"/>
  <c r="L479" i="1"/>
  <c r="L156" i="1"/>
  <c r="L104" i="1"/>
  <c r="L836" i="1"/>
  <c r="L96" i="1"/>
  <c r="L160" i="1"/>
  <c r="L923" i="1"/>
  <c r="L997" i="1"/>
  <c r="L480" i="1"/>
  <c r="L222" i="1"/>
  <c r="L607" i="1"/>
  <c r="L437" i="1"/>
  <c r="L719" i="1"/>
  <c r="L311" i="1"/>
  <c r="L372" i="1"/>
  <c r="L373" i="1"/>
  <c r="L193" i="1"/>
  <c r="L152" i="1"/>
  <c r="L231" i="1"/>
  <c r="L550" i="1"/>
  <c r="L464" i="1"/>
  <c r="L670" i="1"/>
  <c r="L380" i="1"/>
  <c r="L205" i="1"/>
  <c r="L416" i="1"/>
  <c r="L300" i="1"/>
  <c r="L91" i="1"/>
  <c r="L928" i="1"/>
  <c r="L517" i="1"/>
  <c r="L645" i="1"/>
  <c r="L720" i="1"/>
  <c r="L73" i="1"/>
  <c r="L876" i="1"/>
  <c r="L890" i="1"/>
  <c r="L209" i="1"/>
  <c r="L600" i="1"/>
  <c r="L858" i="1"/>
  <c r="L656" i="1"/>
  <c r="L443" i="1"/>
  <c r="L532" i="1"/>
  <c r="L741" i="1"/>
  <c r="L444" i="1"/>
  <c r="L624" i="1"/>
  <c r="L189" i="1"/>
  <c r="L540" i="1"/>
  <c r="L972" i="1"/>
  <c r="L253" i="1"/>
  <c r="L507" i="1"/>
  <c r="L399" i="1"/>
  <c r="L164" i="1"/>
  <c r="L423" i="1"/>
  <c r="L962" i="1"/>
  <c r="L514" i="1"/>
  <c r="L541" i="1"/>
  <c r="L801" i="1"/>
  <c r="L753" i="1"/>
  <c r="L998" i="1"/>
  <c r="L789" i="1"/>
  <c r="L359" i="1"/>
  <c r="L285" i="1"/>
  <c r="L684" i="1"/>
  <c r="L947" i="1"/>
  <c r="L417" i="1"/>
  <c r="L846" i="1"/>
  <c r="L527" i="1"/>
  <c r="L465" i="1"/>
  <c r="L515" i="1"/>
  <c r="L734" i="1"/>
  <c r="L374" i="1"/>
  <c r="L898" i="1"/>
  <c r="L165" i="1"/>
  <c r="L460" i="1"/>
  <c r="L58" i="1"/>
  <c r="L84" i="1"/>
  <c r="L181" i="1"/>
  <c r="L206" i="1"/>
  <c r="L569" i="1"/>
  <c r="L778" i="1"/>
  <c r="L951" i="1"/>
  <c r="L138" i="1"/>
  <c r="L461" i="1"/>
  <c r="L891" i="1"/>
  <c r="L245" i="1"/>
  <c r="L551" i="1"/>
  <c r="L304" i="1"/>
  <c r="L33" i="1"/>
  <c r="L980" i="1"/>
  <c r="L721" i="1"/>
  <c r="L542" i="1"/>
  <c r="L85" i="1"/>
  <c r="L859" i="1"/>
  <c r="L45" i="1"/>
  <c r="L210" i="1"/>
  <c r="L725" i="1"/>
  <c r="L562" i="1"/>
  <c r="L34" i="1"/>
  <c r="L657" i="1"/>
  <c r="L197" i="1"/>
  <c r="L983" i="1"/>
  <c r="L552" i="1"/>
  <c r="L312" i="1"/>
  <c r="L907" i="1"/>
  <c r="L958" i="1"/>
  <c r="L211" i="1"/>
  <c r="L166" i="1"/>
  <c r="L832" i="1"/>
  <c r="L76" i="1"/>
  <c r="L456" i="1"/>
  <c r="L321" i="1"/>
  <c r="L61" i="1"/>
  <c r="L153" i="1"/>
  <c r="L604" i="1"/>
  <c r="L664" i="1"/>
  <c r="L167" i="1"/>
  <c r="L128" i="1"/>
  <c r="L485" i="1"/>
  <c r="L381" i="1"/>
  <c r="L489" i="1"/>
  <c r="L837" i="1"/>
  <c r="L223" i="1"/>
  <c r="L313" i="1"/>
  <c r="L435" i="1"/>
  <c r="L615" i="1"/>
  <c r="L802" i="1"/>
  <c r="L62" i="1"/>
  <c r="L893" i="1"/>
  <c r="L270" i="1"/>
  <c r="L101" i="1"/>
  <c r="L445" i="1"/>
  <c r="L726" i="1"/>
  <c r="L112" i="1"/>
  <c r="L124" i="1"/>
  <c r="L129" i="1"/>
  <c r="L508" i="1"/>
  <c r="L642" i="1"/>
  <c r="L543" i="1"/>
  <c r="L254" i="1"/>
  <c r="L446" i="1"/>
  <c r="L931" i="1"/>
  <c r="L815" i="1"/>
  <c r="L335" i="1"/>
  <c r="L224" i="1"/>
  <c r="L713" i="1"/>
  <c r="L833" i="1"/>
  <c r="L701" i="1"/>
  <c r="L154" i="1"/>
  <c r="L427" i="1"/>
  <c r="L9" i="1"/>
  <c r="L779" i="1"/>
  <c r="L382" i="1"/>
  <c r="L108" i="1"/>
  <c r="L899" i="1"/>
  <c r="L766" i="1"/>
  <c r="L737" i="1"/>
  <c r="L544" i="1"/>
  <c r="L305" i="1"/>
  <c r="L785" i="1"/>
  <c r="L959" i="1"/>
  <c r="L942" i="1"/>
  <c r="L570" i="1"/>
  <c r="L447" i="1"/>
  <c r="L973" i="1"/>
  <c r="L392" i="1"/>
  <c r="L275" i="1"/>
  <c r="L462" i="1"/>
  <c r="L120" i="1"/>
  <c r="L754" i="1"/>
  <c r="L35" i="1"/>
  <c r="L198" i="1"/>
  <c r="L900" i="1"/>
  <c r="L908" i="1"/>
  <c r="L528" i="1"/>
  <c r="L125" i="1"/>
  <c r="L509" i="1"/>
  <c r="L133" i="1"/>
  <c r="L999" i="1"/>
  <c r="L866" i="1"/>
  <c r="L39" i="1"/>
  <c r="L658" i="1"/>
  <c r="L102" i="1"/>
  <c r="L97" i="1"/>
  <c r="L276" i="1"/>
  <c r="L77" i="1"/>
  <c r="L286" i="1"/>
  <c r="L448" i="1"/>
  <c r="L510" i="1"/>
  <c r="L843" i="1"/>
  <c r="L795" i="1"/>
  <c r="L960" i="1"/>
  <c r="L691" i="1"/>
  <c r="L202" i="1"/>
  <c r="L367" i="1"/>
  <c r="L182" i="1"/>
  <c r="L608" i="1"/>
  <c r="L601" i="1"/>
  <c r="L46" i="1"/>
  <c r="L844" i="1"/>
  <c r="L113" i="1"/>
  <c r="L322" i="1"/>
  <c r="L429" i="1"/>
  <c r="L986" i="1"/>
  <c r="L500" i="1"/>
  <c r="L151" i="1"/>
  <c r="L55" i="1"/>
  <c r="L945" i="1"/>
  <c r="L50" i="1"/>
  <c r="L170" i="1"/>
  <c r="L867" i="1"/>
  <c r="L430" i="1"/>
  <c r="L571" i="1"/>
  <c r="L909" i="1"/>
  <c r="L297" i="1"/>
  <c r="L449" i="1"/>
  <c r="L803" i="1"/>
  <c r="L78" i="1"/>
  <c r="L952" i="1"/>
  <c r="L470" i="1"/>
  <c r="L781" i="1"/>
  <c r="L98" i="1"/>
  <c r="L105" i="1"/>
  <c r="L439" i="1"/>
  <c r="L917" i="1"/>
  <c r="L774" i="1"/>
  <c r="L981" i="1"/>
  <c r="L948" i="1"/>
  <c r="L114" i="1"/>
  <c r="L659" i="1"/>
  <c r="L585" i="1"/>
  <c r="L767" i="1"/>
  <c r="L529" i="1"/>
  <c r="L727" i="1"/>
  <c r="L481" i="1"/>
  <c r="L287" i="1"/>
  <c r="L457" i="1"/>
  <c r="L225" i="1"/>
  <c r="L63" i="1"/>
  <c r="L640" i="1"/>
  <c r="L316" i="1"/>
  <c r="L238" i="1"/>
  <c r="L264" i="1"/>
  <c r="L868" i="1"/>
  <c r="L383" i="1"/>
  <c r="L521" i="1"/>
  <c r="L246" i="1"/>
  <c r="L630" i="1"/>
  <c r="L586" i="1"/>
  <c r="L877" i="1"/>
  <c r="L146" i="1"/>
  <c r="L239" i="1"/>
  <c r="L646" i="1"/>
  <c r="L728" i="1"/>
  <c r="L47" i="1"/>
  <c r="L698" i="1"/>
  <c r="L23" i="1"/>
  <c r="L755" i="1"/>
  <c r="L838" i="1"/>
  <c r="L431" i="1"/>
  <c r="L110" i="1"/>
  <c r="L59" i="1"/>
  <c r="L756" i="1"/>
  <c r="L395" i="1"/>
  <c r="L340" i="1"/>
  <c r="L323" i="1"/>
  <c r="L86" i="1"/>
  <c r="L482" i="1"/>
  <c r="L937" i="1"/>
  <c r="L501" i="1"/>
  <c r="L370" i="1"/>
  <c r="L677" i="1"/>
  <c r="L506" i="1"/>
  <c r="L488" i="1"/>
  <c r="L288" i="1"/>
  <c r="L68" i="1"/>
  <c r="L483" i="1"/>
  <c r="L199" i="1"/>
  <c r="L56" i="1"/>
  <c r="L595" i="1"/>
  <c r="L232" i="1"/>
  <c r="L641" i="1"/>
  <c r="L111" i="1"/>
  <c r="L396" i="1"/>
  <c r="L757" i="1"/>
  <c r="L910" i="1"/>
  <c r="L346" i="1"/>
  <c r="L79" i="1"/>
  <c r="L796" i="1"/>
  <c r="L10" i="1"/>
  <c r="L602" i="1"/>
  <c r="L412" i="1"/>
  <c r="L36" i="1"/>
  <c r="L375" i="1"/>
  <c r="L347" i="1"/>
  <c r="L932" i="1"/>
  <c r="L924" i="1"/>
  <c r="L847" i="1"/>
  <c r="L122" i="1"/>
  <c r="L11" i="1"/>
  <c r="L519" i="1"/>
  <c r="L440" i="1"/>
  <c r="L704" i="1"/>
  <c r="L769" i="1"/>
  <c r="L376" i="1"/>
  <c r="L277" i="1"/>
  <c r="L873" i="1"/>
  <c r="L471" i="1"/>
  <c r="L665" i="1"/>
  <c r="L651" i="1"/>
  <c r="L816" i="1"/>
  <c r="L695" i="1"/>
  <c r="L418" i="1"/>
  <c r="L817" i="1"/>
  <c r="L289" i="1"/>
  <c r="L587" i="1"/>
  <c r="L190" i="1"/>
  <c r="L553" i="1"/>
  <c r="L687" i="1"/>
  <c r="L327" i="1"/>
  <c r="L87" i="1"/>
  <c r="L869" i="1"/>
  <c r="L491" i="1"/>
  <c r="L969" i="1"/>
  <c r="L37" i="1"/>
  <c r="L631" i="1"/>
  <c r="L953" i="1"/>
  <c r="L328" i="1"/>
  <c r="L988" i="1"/>
  <c r="L797" i="1"/>
  <c r="L474" i="1"/>
  <c r="L48" i="1"/>
  <c r="L200" i="1"/>
  <c r="L616" i="1"/>
  <c r="L419" i="1"/>
  <c r="L450" i="1"/>
  <c r="L407" i="1"/>
  <c r="L617" i="1"/>
  <c r="L643" i="1"/>
  <c r="L368" i="1"/>
  <c r="L790" i="1"/>
  <c r="L954" i="1"/>
  <c r="L647" i="1"/>
  <c r="L324" i="1"/>
  <c r="L348" i="1"/>
  <c r="L134" i="1"/>
  <c r="L660" i="1"/>
  <c r="L639" i="1"/>
  <c r="L763" i="1"/>
  <c r="L51" i="1"/>
  <c r="L365" i="1"/>
  <c r="L782" i="1"/>
  <c r="L484" i="1"/>
  <c r="L191" i="1"/>
  <c r="L804" i="1"/>
  <c r="L848" i="1"/>
  <c r="L805" i="1"/>
  <c r="L271" i="1"/>
  <c r="L161" i="1"/>
  <c r="L183" i="1"/>
  <c r="L618" i="1"/>
  <c r="L974" i="1"/>
  <c r="L52" i="1"/>
  <c r="L492" i="1"/>
  <c r="L49" i="1"/>
  <c r="L938" i="1"/>
  <c r="L966" i="1"/>
  <c r="L918" i="1"/>
  <c r="L977" i="1"/>
  <c r="L432" i="1"/>
  <c r="L666" i="1"/>
  <c r="L158" i="1"/>
  <c r="L215" i="1"/>
  <c r="L325" i="1"/>
  <c r="L648" i="1"/>
  <c r="L798" i="1"/>
  <c r="L226" i="1"/>
  <c r="L66" i="1"/>
  <c r="L472" i="1"/>
  <c r="L572" i="1"/>
  <c r="L306" i="1"/>
  <c r="L502" i="1"/>
  <c r="L511" i="1"/>
  <c r="L554" i="1"/>
  <c r="L671" i="1"/>
  <c r="L494" i="1"/>
  <c r="L881" i="1"/>
  <c r="L408" i="1"/>
  <c r="L522" i="1"/>
  <c r="L265" i="1"/>
  <c r="L564" i="1"/>
  <c r="L451" i="1"/>
  <c r="L573" i="1"/>
  <c r="L272" i="1"/>
  <c r="L555" i="1"/>
  <c r="L278" i="1"/>
  <c r="L784" i="1"/>
  <c r="L473" i="1"/>
  <c r="L878" i="1"/>
  <c r="L556" i="1"/>
  <c r="L703" i="1"/>
  <c r="L911" i="1"/>
  <c r="L99" i="1"/>
  <c r="L818" i="1"/>
  <c r="L875" i="1"/>
  <c r="L806" i="1"/>
  <c r="L575" i="1"/>
  <c r="L770" i="1"/>
  <c r="L849" i="1"/>
  <c r="L236" i="1"/>
  <c r="L850" i="1"/>
  <c r="L623" i="1"/>
  <c r="L377" i="1"/>
  <c r="L735" i="1"/>
  <c r="L742" i="1"/>
  <c r="L826" i="1"/>
  <c r="L307" i="1"/>
  <c r="L12" i="1"/>
  <c r="L262" i="1"/>
  <c r="L588" i="1"/>
  <c r="L349" i="1"/>
  <c r="L458" i="1"/>
  <c r="L175" i="1"/>
  <c r="L967" i="1"/>
  <c r="L333" i="1"/>
  <c r="L984" i="1"/>
  <c r="L685" i="1"/>
  <c r="L315" i="1"/>
  <c r="L860" i="1"/>
  <c r="L497" i="1"/>
  <c r="L609" i="1"/>
  <c r="L280" i="1"/>
  <c r="L807" i="1"/>
  <c r="L350" i="1"/>
  <c r="L384" i="1"/>
  <c r="L965" i="1"/>
  <c r="L904" i="1"/>
  <c r="L100" i="1"/>
  <c r="L441" i="1"/>
  <c r="L714" i="1"/>
  <c r="L147" i="1"/>
  <c r="L255" i="1"/>
  <c r="L533" i="1"/>
  <c r="L578" i="1"/>
  <c r="L336" i="1"/>
  <c r="L968" i="1"/>
  <c r="L341" i="1"/>
  <c r="L69" i="1"/>
  <c r="L385" i="1"/>
  <c r="L18" i="1"/>
  <c r="L975" i="1"/>
  <c r="L882" i="1"/>
  <c r="L715" i="1"/>
  <c r="L879" i="1"/>
  <c r="L475" i="1"/>
  <c r="L688" i="1"/>
  <c r="L652" i="1"/>
  <c r="L184" i="1"/>
  <c r="L420" i="1"/>
  <c r="L686" i="1"/>
  <c r="L273" i="1"/>
  <c r="L126" i="1"/>
  <c r="L905" i="1"/>
  <c r="L632" i="1"/>
  <c r="L503" i="1"/>
  <c r="L565" i="1"/>
  <c r="L216" i="1"/>
  <c r="L943" i="1"/>
  <c r="L157" i="1"/>
  <c r="L228" i="1"/>
  <c r="L518" i="1"/>
  <c r="L301" i="1"/>
  <c r="L290" i="1"/>
  <c r="L880" i="1"/>
  <c r="L406" i="1"/>
  <c r="L13" i="1"/>
  <c r="L819" i="1"/>
  <c r="L413" i="1"/>
  <c r="L436" i="1"/>
  <c r="L452" i="1"/>
  <c r="L870" i="1"/>
  <c r="L378" i="1"/>
  <c r="L989" i="1"/>
  <c r="L775" i="1"/>
  <c r="L390" i="1"/>
  <c r="L523" i="1"/>
  <c r="L739" i="1"/>
  <c r="L619" i="1"/>
  <c r="L591" i="1"/>
  <c r="L605" i="1"/>
  <c r="L705" i="1"/>
  <c r="L74" i="1"/>
  <c r="L820" i="1"/>
  <c r="L185" i="1"/>
  <c r="L861" i="1"/>
  <c r="L504" i="1"/>
  <c r="L771" i="1"/>
  <c r="L579" i="1"/>
  <c r="L933" i="1"/>
  <c r="L557" i="1"/>
  <c r="L758" i="1"/>
  <c r="L829" i="1"/>
  <c r="L256" i="1"/>
  <c r="L493" i="1"/>
  <c r="L148" i="1"/>
  <c r="L971" i="1"/>
  <c r="L764" i="1"/>
  <c r="L792" i="1"/>
  <c r="L780" i="1"/>
  <c r="L863" i="1"/>
  <c r="L168" i="1"/>
  <c r="L1001" i="1"/>
  <c r="L266" i="1"/>
  <c r="L799" i="1"/>
  <c r="L366" i="1"/>
  <c r="L14" i="1"/>
  <c r="L711" i="1"/>
  <c r="L681" i="1"/>
  <c r="L808" i="1"/>
  <c r="L871" i="1"/>
  <c r="L109" i="1"/>
  <c r="L786" i="1"/>
  <c r="L699" i="1"/>
  <c r="L186" i="1"/>
  <c r="L386" i="1"/>
  <c r="L558" i="1"/>
  <c r="L64" i="1"/>
  <c r="L729" i="1"/>
  <c r="L433" i="1"/>
  <c r="L194" i="1"/>
  <c r="L92" i="1"/>
  <c r="L292" i="1"/>
  <c r="L219" i="1"/>
  <c r="L667" i="1"/>
  <c r="L308" i="1"/>
  <c r="L851" i="1"/>
  <c r="L736" i="1"/>
  <c r="L743" i="1"/>
  <c r="L633" i="1"/>
  <c r="L176" i="1"/>
  <c r="L400" i="1"/>
  <c r="L334" i="1"/>
  <c r="L15" i="1"/>
  <c r="L259" i="1"/>
  <c r="L661" i="1"/>
  <c r="L955" i="1"/>
  <c r="L505" i="1"/>
  <c r="L442" i="1"/>
  <c r="L963" i="1"/>
  <c r="L634" i="1"/>
  <c r="L428" i="1"/>
  <c r="L70" i="1"/>
  <c r="L24" i="1"/>
  <c r="L944" i="1"/>
  <c r="L135" i="1"/>
  <c r="L486" i="1"/>
  <c r="L127" i="1"/>
  <c r="L393" i="1"/>
  <c r="L678" i="1"/>
  <c r="L872" i="1"/>
  <c r="L635" i="1"/>
  <c r="L649" i="1"/>
  <c r="L401" i="1"/>
  <c r="L317" i="1"/>
  <c r="L414" i="1"/>
  <c r="L925" i="1"/>
  <c r="L978" i="1"/>
  <c r="L80" i="1"/>
  <c r="L834" i="1"/>
  <c r="L352" i="1"/>
  <c r="L314" i="1"/>
  <c r="L682" i="1"/>
  <c r="L692" i="1"/>
  <c r="L251" i="1"/>
  <c r="L887" i="1"/>
  <c r="L636" i="1"/>
  <c r="L912" i="1"/>
  <c r="L16" i="1"/>
  <c r="L453" i="1"/>
  <c r="L706" i="1"/>
  <c r="L683" i="1"/>
  <c r="L637" i="1"/>
  <c r="L934" i="1"/>
  <c r="L267" i="1"/>
  <c r="L768" i="1"/>
  <c r="L730" i="1"/>
  <c r="L892" i="1"/>
  <c r="L121" i="1"/>
  <c r="L115" i="1"/>
  <c r="L140" i="1"/>
  <c r="L596" i="1"/>
  <c r="L620" i="1"/>
  <c r="L731" i="1"/>
  <c r="L559" i="1"/>
  <c r="L463" i="1"/>
  <c r="L744" i="1"/>
  <c r="L940" i="1"/>
  <c r="L195" i="1"/>
  <c r="L919" i="1"/>
  <c r="L835" i="1"/>
  <c r="L38" i="1"/>
  <c r="L498" i="1"/>
  <c r="L17" i="1"/>
  <c r="I520" i="1"/>
  <c r="I524" i="1"/>
  <c r="I776" i="1"/>
  <c r="I220" i="1"/>
  <c r="I65" i="1"/>
  <c r="I81" i="1"/>
  <c r="I499" i="1"/>
  <c r="I162" i="1"/>
  <c r="I326" i="1"/>
  <c r="I371" i="1"/>
  <c r="I247" i="1"/>
  <c r="I257" i="1"/>
  <c r="I821" i="1"/>
  <c r="I662" i="1"/>
  <c r="I716" i="1"/>
  <c r="I309" i="1"/>
  <c r="I130" i="1"/>
  <c r="I935" i="1"/>
  <c r="I852" i="1"/>
  <c r="I545" i="1"/>
  <c r="I302" i="1"/>
  <c r="I466" i="1"/>
  <c r="I3" i="1"/>
  <c r="I241" i="1"/>
  <c r="I337" i="1"/>
  <c r="I638" i="1"/>
  <c r="I149" i="1"/>
  <c r="I240" i="1"/>
  <c r="I88" i="1"/>
  <c r="I354" i="1"/>
  <c r="I234" i="1"/>
  <c r="I809" i="1"/>
  <c r="I563" i="1"/>
  <c r="I700" i="1"/>
  <c r="I765" i="1"/>
  <c r="I402" i="1"/>
  <c r="I929" i="1"/>
  <c r="I589" i="1"/>
  <c r="I1000" i="1"/>
  <c r="I970" i="1"/>
  <c r="I894" i="1"/>
  <c r="I355" i="1"/>
  <c r="I141" i="1"/>
  <c r="I242" i="1"/>
  <c r="I745" i="1"/>
  <c r="I403" i="1"/>
  <c r="I949" i="1"/>
  <c r="I610" i="1"/>
  <c r="I853" i="1"/>
  <c r="I580" i="1"/>
  <c r="I534" i="1"/>
  <c r="I171" i="1"/>
  <c r="I793" i="1"/>
  <c r="I248" i="1"/>
  <c r="I338" i="1"/>
  <c r="I668" i="1"/>
  <c r="I360" i="1"/>
  <c r="I791" i="1"/>
  <c r="I318" i="1"/>
  <c r="I746" i="1"/>
  <c r="I177" i="1"/>
  <c r="I611" i="1"/>
  <c r="I783" i="1"/>
  <c r="I25" i="1"/>
  <c r="I409" i="1"/>
  <c r="I901" i="1"/>
  <c r="I212" i="1"/>
  <c r="I260" i="1"/>
  <c r="I760" i="1"/>
  <c r="I625" i="1"/>
  <c r="I410" i="1"/>
  <c r="I229" i="1"/>
  <c r="I930" i="1"/>
  <c r="I597" i="1"/>
  <c r="I592" i="1"/>
  <c r="I82" i="1"/>
  <c r="I530" i="1"/>
  <c r="I221" i="1"/>
  <c r="I990" i="1"/>
  <c r="I707" i="1"/>
  <c r="I822" i="1"/>
  <c r="I535" i="1"/>
  <c r="I142" i="1"/>
  <c r="I342" i="1"/>
  <c r="I361" i="1"/>
  <c r="I839" i="1"/>
  <c r="I708" i="1"/>
  <c r="I4" i="1"/>
  <c r="I188" i="1"/>
  <c r="I772" i="1"/>
  <c r="I773" i="1"/>
  <c r="I593" i="1"/>
  <c r="I93" i="1"/>
  <c r="I672" i="1"/>
  <c r="I536" i="1"/>
  <c r="I566" i="1"/>
  <c r="I941" i="1"/>
  <c r="I590" i="1"/>
  <c r="I424" i="1"/>
  <c r="I89" i="1"/>
  <c r="I136" i="1"/>
  <c r="I693" i="1"/>
  <c r="I732" i="1"/>
  <c r="I40" i="1"/>
  <c r="I673" i="1"/>
  <c r="I218" i="1"/>
  <c r="I512" i="1"/>
  <c r="I172" i="1"/>
  <c r="I123" i="1"/>
  <c r="I717" i="1"/>
  <c r="I810" i="1"/>
  <c r="I722" i="1"/>
  <c r="I118" i="1"/>
  <c r="I546" i="1"/>
  <c r="I343" i="1"/>
  <c r="I956" i="1"/>
  <c r="I874" i="1"/>
  <c r="I438" i="1"/>
  <c r="I421" i="1"/>
  <c r="I415" i="1"/>
  <c r="I902" i="1"/>
  <c r="I567" i="1"/>
  <c r="I733" i="1"/>
  <c r="I5" i="1"/>
  <c r="I344" i="1"/>
  <c r="I920" i="1"/>
  <c r="I425" i="1"/>
  <c r="I41" i="1"/>
  <c r="I203" i="1"/>
  <c r="I54" i="1"/>
  <c r="I490" i="1"/>
  <c r="I982" i="1"/>
  <c r="I921" i="1"/>
  <c r="I75" i="1"/>
  <c r="I60" i="1"/>
  <c r="I163" i="1"/>
  <c r="I830" i="1"/>
  <c r="I594" i="1"/>
  <c r="I906" i="1"/>
  <c r="I854" i="1"/>
  <c r="I747" i="1"/>
  <c r="I864" i="1"/>
  <c r="I568" i="1"/>
  <c r="I6" i="1"/>
  <c r="I674" i="1"/>
  <c r="I42" i="1"/>
  <c r="I709" i="1"/>
  <c r="I268" i="1"/>
  <c r="I233" i="1"/>
  <c r="I173" i="1"/>
  <c r="I761" i="1"/>
  <c r="I434" i="1"/>
  <c r="I293" i="1"/>
  <c r="I883" i="1"/>
  <c r="I204" i="1"/>
  <c r="I26" i="1"/>
  <c r="I800" i="1"/>
  <c r="I467" i="1"/>
  <c r="I689" i="1"/>
  <c r="I7" i="1"/>
  <c r="I612" i="1"/>
  <c r="I993" i="1"/>
  <c r="I291" i="1"/>
  <c r="I762" i="1"/>
  <c r="I369" i="1"/>
  <c r="I356" i="1"/>
  <c r="I581" i="1"/>
  <c r="I468" i="1"/>
  <c r="I748" i="1"/>
  <c r="I476" i="1"/>
  <c r="I495" i="1"/>
  <c r="I985" i="1"/>
  <c r="I926" i="1"/>
  <c r="I213" i="1"/>
  <c r="I759" i="1"/>
  <c r="I603" i="1"/>
  <c r="I379" i="1"/>
  <c r="I388" i="1"/>
  <c r="I690" i="1"/>
  <c r="I936" i="1"/>
  <c r="I811" i="1"/>
  <c r="I155" i="1"/>
  <c r="I90" i="1"/>
  <c r="I537" i="1"/>
  <c r="I331" i="1"/>
  <c r="I27" i="1"/>
  <c r="I884" i="1"/>
  <c r="I823" i="1"/>
  <c r="I178" i="1"/>
  <c r="I214" i="1"/>
  <c r="I116" i="1"/>
  <c r="I653" i="1"/>
  <c r="I626" i="1"/>
  <c r="I538" i="1"/>
  <c r="I319" i="1"/>
  <c r="I19" i="1"/>
  <c r="I139" i="1"/>
  <c r="I669" i="1"/>
  <c r="I547" i="1"/>
  <c r="I598" i="1"/>
  <c r="I357" i="1"/>
  <c r="I539" i="1"/>
  <c r="I294" i="1"/>
  <c r="I404" i="1"/>
  <c r="I885" i="1"/>
  <c r="I496" i="1"/>
  <c r="I840" i="1"/>
  <c r="I702" i="1"/>
  <c r="I243" i="1"/>
  <c r="I979" i="1"/>
  <c r="I599" i="1"/>
  <c r="I663" i="1"/>
  <c r="I644" i="1"/>
  <c r="I43" i="1"/>
  <c r="I332" i="1"/>
  <c r="I143" i="1"/>
  <c r="I913" i="1"/>
  <c r="I281" i="1"/>
  <c r="I106" i="1"/>
  <c r="I411" i="1"/>
  <c r="I991" i="1"/>
  <c r="I582" i="1"/>
  <c r="I525" i="1"/>
  <c r="I207" i="1"/>
  <c r="I961" i="1"/>
  <c r="I20" i="1"/>
  <c r="I237" i="1"/>
  <c r="I710" i="1"/>
  <c r="I812" i="1"/>
  <c r="I174" i="1"/>
  <c r="I28" i="1"/>
  <c r="I675" i="1"/>
  <c r="I459" i="1"/>
  <c r="I187" i="1"/>
  <c r="I29" i="1"/>
  <c r="I179" i="1"/>
  <c r="I249" i="1"/>
  <c r="I749" i="1"/>
  <c r="I855" i="1"/>
  <c r="I583" i="1"/>
  <c r="I914" i="1"/>
  <c r="I777" i="1"/>
  <c r="I888" i="1"/>
  <c r="I150" i="1"/>
  <c r="I83" i="1"/>
  <c r="I295" i="1"/>
  <c r="I824" i="1"/>
  <c r="I21" i="1"/>
  <c r="I8" i="1"/>
  <c r="I622" i="1"/>
  <c r="I397" i="1"/>
  <c r="I574" i="1"/>
  <c r="I405" i="1"/>
  <c r="I654" i="1"/>
  <c r="I679" i="1"/>
  <c r="I477" i="1"/>
  <c r="I103" i="1"/>
  <c r="I794" i="1"/>
  <c r="I516" i="1"/>
  <c r="I137" i="1"/>
  <c r="I358" i="1"/>
  <c r="I296" i="1"/>
  <c r="I235" i="1"/>
  <c r="I950" i="1"/>
  <c r="I159" i="1"/>
  <c r="I71" i="1"/>
  <c r="I252" i="1"/>
  <c r="I94" i="1"/>
  <c r="I227" i="1"/>
  <c r="I53" i="1"/>
  <c r="I841" i="1"/>
  <c r="I2" i="1"/>
  <c r="I718" i="1"/>
  <c r="I131" i="1"/>
  <c r="I30" i="1"/>
  <c r="I548" i="1"/>
  <c r="I856" i="1"/>
  <c r="I329" i="1"/>
  <c r="I117" i="1"/>
  <c r="I895" i="1"/>
  <c r="I813" i="1"/>
  <c r="I680" i="1"/>
  <c r="I994" i="1"/>
  <c r="I896" i="1"/>
  <c r="I230" i="1"/>
  <c r="I827" i="1"/>
  <c r="I454" i="1"/>
  <c r="I282" i="1"/>
  <c r="I750" i="1"/>
  <c r="I865" i="1"/>
  <c r="I169" i="1"/>
  <c r="I353" i="1"/>
  <c r="I469" i="1"/>
  <c r="I298" i="1"/>
  <c r="I613" i="1"/>
  <c r="I455" i="1"/>
  <c r="I828" i="1"/>
  <c r="I208" i="1"/>
  <c r="I422" i="1"/>
  <c r="I351" i="1"/>
  <c r="I107" i="1"/>
  <c r="I426" i="1"/>
  <c r="I144" i="1"/>
  <c r="I261" i="1"/>
  <c r="I145" i="1"/>
  <c r="I889" i="1"/>
  <c r="I825" i="1"/>
  <c r="I362" i="1"/>
  <c r="I330" i="1"/>
  <c r="I95" i="1"/>
  <c r="I857" i="1"/>
  <c r="I132" i="1"/>
  <c r="I217" i="1"/>
  <c r="I31" i="1"/>
  <c r="I387" i="1"/>
  <c r="I915" i="1"/>
  <c r="I560" i="1"/>
  <c r="I363" i="1"/>
  <c r="I345" i="1"/>
  <c r="I676" i="1"/>
  <c r="I391" i="1"/>
  <c r="I269" i="1"/>
  <c r="I740" i="1"/>
  <c r="I845" i="1"/>
  <c r="I22" i="1"/>
  <c r="I192" i="1"/>
  <c r="I283" i="1"/>
  <c r="I398" i="1"/>
  <c r="I995" i="1"/>
  <c r="I787" i="1"/>
  <c r="I694" i="1"/>
  <c r="I531" i="1"/>
  <c r="I922" i="1"/>
  <c r="I549" i="1"/>
  <c r="I831" i="1"/>
  <c r="I927" i="1"/>
  <c r="I303" i="1"/>
  <c r="I201" i="1"/>
  <c r="I526" i="1"/>
  <c r="I244" i="1"/>
  <c r="I606" i="1"/>
  <c r="I487" i="1"/>
  <c r="I310" i="1"/>
  <c r="I258" i="1"/>
  <c r="I723" i="1"/>
  <c r="I842" i="1"/>
  <c r="I614" i="1"/>
  <c r="I788" i="1"/>
  <c r="I576" i="1"/>
  <c r="I339" i="1"/>
  <c r="I394" i="1"/>
  <c r="I57" i="1"/>
  <c r="I696" i="1"/>
  <c r="I738" i="1"/>
  <c r="I627" i="1"/>
  <c r="I279" i="1"/>
  <c r="I119" i="1"/>
  <c r="I655" i="1"/>
  <c r="I939" i="1"/>
  <c r="I628" i="1"/>
  <c r="I263" i="1"/>
  <c r="I897" i="1"/>
  <c r="I621" i="1"/>
  <c r="I72" i="1"/>
  <c r="I964" i="1"/>
  <c r="I577" i="1"/>
  <c r="I584" i="1"/>
  <c r="I629" i="1"/>
  <c r="I751" i="1"/>
  <c r="I180" i="1"/>
  <c r="I712" i="1"/>
  <c r="I44" i="1"/>
  <c r="I561" i="1"/>
  <c r="I284" i="1"/>
  <c r="I67" i="1"/>
  <c r="I478" i="1"/>
  <c r="I513" i="1"/>
  <c r="I196" i="1"/>
  <c r="I886" i="1"/>
  <c r="I862" i="1"/>
  <c r="I957" i="1"/>
  <c r="I916" i="1"/>
  <c r="I996" i="1"/>
  <c r="I752" i="1"/>
  <c r="I274" i="1"/>
  <c r="I903" i="1"/>
  <c r="I364" i="1"/>
  <c r="I814" i="1"/>
  <c r="I250" i="1"/>
  <c r="I992" i="1"/>
  <c r="I697" i="1"/>
  <c r="I32" i="1"/>
  <c r="I987" i="1"/>
  <c r="I976" i="1"/>
  <c r="I650" i="1"/>
  <c r="I724" i="1"/>
  <c r="I320" i="1"/>
  <c r="I946" i="1"/>
  <c r="I389" i="1"/>
  <c r="I299" i="1"/>
  <c r="I479" i="1"/>
  <c r="I156" i="1"/>
  <c r="I104" i="1"/>
  <c r="I836" i="1"/>
  <c r="I96" i="1"/>
  <c r="I160" i="1"/>
  <c r="I923" i="1"/>
  <c r="I997" i="1"/>
  <c r="I480" i="1"/>
  <c r="I222" i="1"/>
  <c r="I607" i="1"/>
  <c r="I437" i="1"/>
  <c r="I719" i="1"/>
  <c r="I311" i="1"/>
  <c r="I372" i="1"/>
  <c r="I373" i="1"/>
  <c r="I193" i="1"/>
  <c r="I152" i="1"/>
  <c r="I231" i="1"/>
  <c r="I550" i="1"/>
  <c r="I464" i="1"/>
  <c r="I670" i="1"/>
  <c r="I380" i="1"/>
  <c r="I205" i="1"/>
  <c r="I416" i="1"/>
  <c r="I300" i="1"/>
  <c r="I91" i="1"/>
  <c r="I928" i="1"/>
  <c r="I517" i="1"/>
  <c r="I645" i="1"/>
  <c r="I720" i="1"/>
  <c r="I73" i="1"/>
  <c r="I876" i="1"/>
  <c r="I890" i="1"/>
  <c r="I209" i="1"/>
  <c r="I600" i="1"/>
  <c r="I858" i="1"/>
  <c r="I656" i="1"/>
  <c r="I443" i="1"/>
  <c r="I532" i="1"/>
  <c r="I741" i="1"/>
  <c r="I444" i="1"/>
  <c r="I624" i="1"/>
  <c r="I189" i="1"/>
  <c r="I540" i="1"/>
  <c r="I972" i="1"/>
  <c r="I253" i="1"/>
  <c r="I507" i="1"/>
  <c r="I399" i="1"/>
  <c r="I164" i="1"/>
  <c r="I423" i="1"/>
  <c r="I962" i="1"/>
  <c r="I514" i="1"/>
  <c r="I541" i="1"/>
  <c r="I801" i="1"/>
  <c r="I753" i="1"/>
  <c r="I998" i="1"/>
  <c r="I789" i="1"/>
  <c r="I359" i="1"/>
  <c r="I285" i="1"/>
  <c r="I684" i="1"/>
  <c r="I947" i="1"/>
  <c r="I417" i="1"/>
  <c r="I846" i="1"/>
  <c r="I527" i="1"/>
  <c r="I465" i="1"/>
  <c r="I515" i="1"/>
  <c r="I734" i="1"/>
  <c r="I374" i="1"/>
  <c r="I898" i="1"/>
  <c r="I165" i="1"/>
  <c r="I460" i="1"/>
  <c r="I58" i="1"/>
  <c r="I84" i="1"/>
  <c r="I181" i="1"/>
  <c r="I206" i="1"/>
  <c r="I569" i="1"/>
  <c r="I778" i="1"/>
  <c r="I951" i="1"/>
  <c r="I138" i="1"/>
  <c r="I461" i="1"/>
  <c r="I891" i="1"/>
  <c r="I245" i="1"/>
  <c r="I551" i="1"/>
  <c r="I304" i="1"/>
  <c r="I33" i="1"/>
  <c r="I980" i="1"/>
  <c r="I721" i="1"/>
  <c r="I542" i="1"/>
  <c r="I85" i="1"/>
  <c r="I859" i="1"/>
  <c r="I45" i="1"/>
  <c r="I210" i="1"/>
  <c r="I725" i="1"/>
  <c r="I562" i="1"/>
  <c r="I34" i="1"/>
  <c r="I657" i="1"/>
  <c r="I197" i="1"/>
  <c r="I983" i="1"/>
  <c r="I552" i="1"/>
  <c r="I312" i="1"/>
  <c r="I907" i="1"/>
  <c r="I958" i="1"/>
  <c r="I211" i="1"/>
  <c r="I166" i="1"/>
  <c r="I832" i="1"/>
  <c r="I76" i="1"/>
  <c r="I456" i="1"/>
  <c r="I321" i="1"/>
  <c r="I61" i="1"/>
  <c r="I153" i="1"/>
  <c r="I604" i="1"/>
  <c r="I664" i="1"/>
  <c r="I167" i="1"/>
  <c r="I128" i="1"/>
  <c r="I485" i="1"/>
  <c r="I381" i="1"/>
  <c r="I489" i="1"/>
  <c r="I837" i="1"/>
  <c r="I223" i="1"/>
  <c r="I313" i="1"/>
  <c r="I435" i="1"/>
  <c r="I615" i="1"/>
  <c r="I802" i="1"/>
  <c r="I62" i="1"/>
  <c r="I893" i="1"/>
  <c r="I270" i="1"/>
  <c r="I101" i="1"/>
  <c r="I445" i="1"/>
  <c r="I726" i="1"/>
  <c r="I112" i="1"/>
  <c r="I124" i="1"/>
  <c r="I129" i="1"/>
  <c r="I508" i="1"/>
  <c r="I642" i="1"/>
  <c r="I543" i="1"/>
  <c r="I254" i="1"/>
  <c r="I446" i="1"/>
  <c r="I931" i="1"/>
  <c r="I815" i="1"/>
  <c r="I335" i="1"/>
  <c r="I224" i="1"/>
  <c r="I713" i="1"/>
  <c r="I833" i="1"/>
  <c r="I701" i="1"/>
  <c r="I154" i="1"/>
  <c r="I427" i="1"/>
  <c r="I9" i="1"/>
  <c r="I779" i="1"/>
  <c r="I382" i="1"/>
  <c r="I108" i="1"/>
  <c r="I899" i="1"/>
  <c r="I766" i="1"/>
  <c r="I737" i="1"/>
  <c r="I544" i="1"/>
  <c r="I305" i="1"/>
  <c r="I785" i="1"/>
  <c r="I959" i="1"/>
  <c r="I942" i="1"/>
  <c r="I570" i="1"/>
  <c r="I447" i="1"/>
  <c r="I973" i="1"/>
  <c r="I392" i="1"/>
  <c r="I275" i="1"/>
  <c r="I462" i="1"/>
  <c r="I120" i="1"/>
  <c r="I754" i="1"/>
  <c r="I35" i="1"/>
  <c r="I198" i="1"/>
  <c r="I900" i="1"/>
  <c r="I908" i="1"/>
  <c r="I528" i="1"/>
  <c r="I125" i="1"/>
  <c r="I509" i="1"/>
  <c r="I133" i="1"/>
  <c r="I999" i="1"/>
  <c r="I866" i="1"/>
  <c r="I39" i="1"/>
  <c r="I658" i="1"/>
  <c r="I102" i="1"/>
  <c r="I97" i="1"/>
  <c r="I276" i="1"/>
  <c r="I77" i="1"/>
  <c r="I286" i="1"/>
  <c r="I448" i="1"/>
  <c r="I510" i="1"/>
  <c r="I843" i="1"/>
  <c r="I795" i="1"/>
  <c r="I960" i="1"/>
  <c r="I691" i="1"/>
  <c r="I202" i="1"/>
  <c r="I367" i="1"/>
  <c r="I182" i="1"/>
  <c r="I608" i="1"/>
  <c r="I601" i="1"/>
  <c r="I46" i="1"/>
  <c r="I844" i="1"/>
  <c r="I113" i="1"/>
  <c r="I322" i="1"/>
  <c r="I429" i="1"/>
  <c r="I986" i="1"/>
  <c r="I500" i="1"/>
  <c r="I151" i="1"/>
  <c r="I55" i="1"/>
  <c r="I945" i="1"/>
  <c r="I50" i="1"/>
  <c r="I170" i="1"/>
  <c r="I867" i="1"/>
  <c r="I430" i="1"/>
  <c r="I571" i="1"/>
  <c r="I909" i="1"/>
  <c r="I297" i="1"/>
  <c r="I449" i="1"/>
  <c r="I803" i="1"/>
  <c r="I78" i="1"/>
  <c r="I952" i="1"/>
  <c r="I470" i="1"/>
  <c r="I781" i="1"/>
  <c r="I98" i="1"/>
  <c r="I105" i="1"/>
  <c r="I439" i="1"/>
  <c r="I917" i="1"/>
  <c r="I774" i="1"/>
  <c r="I981" i="1"/>
  <c r="I948" i="1"/>
  <c r="I114" i="1"/>
  <c r="I659" i="1"/>
  <c r="I585" i="1"/>
  <c r="I767" i="1"/>
  <c r="I529" i="1"/>
  <c r="I727" i="1"/>
  <c r="I481" i="1"/>
  <c r="I287" i="1"/>
  <c r="I457" i="1"/>
  <c r="I225" i="1"/>
  <c r="I63" i="1"/>
  <c r="I640" i="1"/>
  <c r="I316" i="1"/>
  <c r="I238" i="1"/>
  <c r="I264" i="1"/>
  <c r="I868" i="1"/>
  <c r="I383" i="1"/>
  <c r="I521" i="1"/>
  <c r="I246" i="1"/>
  <c r="I630" i="1"/>
  <c r="I586" i="1"/>
  <c r="I877" i="1"/>
  <c r="I146" i="1"/>
  <c r="I239" i="1"/>
  <c r="I646" i="1"/>
  <c r="I728" i="1"/>
  <c r="I47" i="1"/>
  <c r="I698" i="1"/>
  <c r="I23" i="1"/>
  <c r="I755" i="1"/>
  <c r="I838" i="1"/>
  <c r="I431" i="1"/>
  <c r="I110" i="1"/>
  <c r="I59" i="1"/>
  <c r="I756" i="1"/>
  <c r="I395" i="1"/>
  <c r="I340" i="1"/>
  <c r="I323" i="1"/>
  <c r="I86" i="1"/>
  <c r="I482" i="1"/>
  <c r="I937" i="1"/>
  <c r="I501" i="1"/>
  <c r="I370" i="1"/>
  <c r="I677" i="1"/>
  <c r="I506" i="1"/>
  <c r="I488" i="1"/>
  <c r="I288" i="1"/>
  <c r="I68" i="1"/>
  <c r="I483" i="1"/>
  <c r="I199" i="1"/>
  <c r="I56" i="1"/>
  <c r="I595" i="1"/>
  <c r="I232" i="1"/>
  <c r="I641" i="1"/>
  <c r="I111" i="1"/>
  <c r="I396" i="1"/>
  <c r="I757" i="1"/>
  <c r="I910" i="1"/>
  <c r="I346" i="1"/>
  <c r="I79" i="1"/>
  <c r="I796" i="1"/>
  <c r="I10" i="1"/>
  <c r="I602" i="1"/>
  <c r="I412" i="1"/>
  <c r="I36" i="1"/>
  <c r="I375" i="1"/>
  <c r="I347" i="1"/>
  <c r="I932" i="1"/>
  <c r="I924" i="1"/>
  <c r="I847" i="1"/>
  <c r="I122" i="1"/>
  <c r="I11" i="1"/>
  <c r="I519" i="1"/>
  <c r="I440" i="1"/>
  <c r="I704" i="1"/>
  <c r="I769" i="1"/>
  <c r="I376" i="1"/>
  <c r="I277" i="1"/>
  <c r="I873" i="1"/>
  <c r="I471" i="1"/>
  <c r="I665" i="1"/>
  <c r="I651" i="1"/>
  <c r="I816" i="1"/>
  <c r="I695" i="1"/>
  <c r="I418" i="1"/>
  <c r="I817" i="1"/>
  <c r="I289" i="1"/>
  <c r="I587" i="1"/>
  <c r="I190" i="1"/>
  <c r="I553" i="1"/>
  <c r="I687" i="1"/>
  <c r="I327" i="1"/>
  <c r="I87" i="1"/>
  <c r="I869" i="1"/>
  <c r="I491" i="1"/>
  <c r="I969" i="1"/>
  <c r="I37" i="1"/>
  <c r="I631" i="1"/>
  <c r="I953" i="1"/>
  <c r="I328" i="1"/>
  <c r="I988" i="1"/>
  <c r="I797" i="1"/>
  <c r="I474" i="1"/>
  <c r="I48" i="1"/>
  <c r="I200" i="1"/>
  <c r="I616" i="1"/>
  <c r="I419" i="1"/>
  <c r="I450" i="1"/>
  <c r="I407" i="1"/>
  <c r="I617" i="1"/>
  <c r="I643" i="1"/>
  <c r="I368" i="1"/>
  <c r="I790" i="1"/>
  <c r="I954" i="1"/>
  <c r="I647" i="1"/>
  <c r="I324" i="1"/>
  <c r="I348" i="1"/>
  <c r="I134" i="1"/>
  <c r="I660" i="1"/>
  <c r="I639" i="1"/>
  <c r="I763" i="1"/>
  <c r="I51" i="1"/>
  <c r="I365" i="1"/>
  <c r="I782" i="1"/>
  <c r="I484" i="1"/>
  <c r="I191" i="1"/>
  <c r="I804" i="1"/>
  <c r="I848" i="1"/>
  <c r="I805" i="1"/>
  <c r="I271" i="1"/>
  <c r="I161" i="1"/>
  <c r="I183" i="1"/>
  <c r="I618" i="1"/>
  <c r="I974" i="1"/>
  <c r="I52" i="1"/>
  <c r="I492" i="1"/>
  <c r="I49" i="1"/>
  <c r="I938" i="1"/>
  <c r="I966" i="1"/>
  <c r="I918" i="1"/>
  <c r="I977" i="1"/>
  <c r="I432" i="1"/>
  <c r="I666" i="1"/>
  <c r="I158" i="1"/>
  <c r="I215" i="1"/>
  <c r="I325" i="1"/>
  <c r="I648" i="1"/>
  <c r="I798" i="1"/>
  <c r="I226" i="1"/>
  <c r="I66" i="1"/>
  <c r="I472" i="1"/>
  <c r="I572" i="1"/>
  <c r="I306" i="1"/>
  <c r="I502" i="1"/>
  <c r="I511" i="1"/>
  <c r="I554" i="1"/>
  <c r="I671" i="1"/>
  <c r="I494" i="1"/>
  <c r="I881" i="1"/>
  <c r="I408" i="1"/>
  <c r="I522" i="1"/>
  <c r="I265" i="1"/>
  <c r="I564" i="1"/>
  <c r="I451" i="1"/>
  <c r="I573" i="1"/>
  <c r="I272" i="1"/>
  <c r="I555" i="1"/>
  <c r="I278" i="1"/>
  <c r="I784" i="1"/>
  <c r="I473" i="1"/>
  <c r="I878" i="1"/>
  <c r="I556" i="1"/>
  <c r="I703" i="1"/>
  <c r="I911" i="1"/>
  <c r="I99" i="1"/>
  <c r="I818" i="1"/>
  <c r="I875" i="1"/>
  <c r="I806" i="1"/>
  <c r="I575" i="1"/>
  <c r="I770" i="1"/>
  <c r="I849" i="1"/>
  <c r="I236" i="1"/>
  <c r="I850" i="1"/>
  <c r="I623" i="1"/>
  <c r="I377" i="1"/>
  <c r="I735" i="1"/>
  <c r="I742" i="1"/>
  <c r="I826" i="1"/>
  <c r="I307" i="1"/>
  <c r="I12" i="1"/>
  <c r="I262" i="1"/>
  <c r="I588" i="1"/>
  <c r="I349" i="1"/>
  <c r="I458" i="1"/>
  <c r="I175" i="1"/>
  <c r="I967" i="1"/>
  <c r="I333" i="1"/>
  <c r="I984" i="1"/>
  <c r="I685" i="1"/>
  <c r="I315" i="1"/>
  <c r="I860" i="1"/>
  <c r="I497" i="1"/>
  <c r="I609" i="1"/>
  <c r="I280" i="1"/>
  <c r="I807" i="1"/>
  <c r="I350" i="1"/>
  <c r="I384" i="1"/>
  <c r="I965" i="1"/>
  <c r="I904" i="1"/>
  <c r="I100" i="1"/>
  <c r="I441" i="1"/>
  <c r="I714" i="1"/>
  <c r="I147" i="1"/>
  <c r="I255" i="1"/>
  <c r="I533" i="1"/>
  <c r="I578" i="1"/>
  <c r="I336" i="1"/>
  <c r="I968" i="1"/>
  <c r="I341" i="1"/>
  <c r="I69" i="1"/>
  <c r="I385" i="1"/>
  <c r="I18" i="1"/>
  <c r="I975" i="1"/>
  <c r="I882" i="1"/>
  <c r="I715" i="1"/>
  <c r="I879" i="1"/>
  <c r="I475" i="1"/>
  <c r="I688" i="1"/>
  <c r="I652" i="1"/>
  <c r="I184" i="1"/>
  <c r="I420" i="1"/>
  <c r="I686" i="1"/>
  <c r="I273" i="1"/>
  <c r="I126" i="1"/>
  <c r="I905" i="1"/>
  <c r="I632" i="1"/>
  <c r="I503" i="1"/>
  <c r="I565" i="1"/>
  <c r="I216" i="1"/>
  <c r="I943" i="1"/>
  <c r="I157" i="1"/>
  <c r="I228" i="1"/>
  <c r="I518" i="1"/>
  <c r="I301" i="1"/>
  <c r="I290" i="1"/>
  <c r="I880" i="1"/>
  <c r="I406" i="1"/>
  <c r="I13" i="1"/>
  <c r="I819" i="1"/>
  <c r="I413" i="1"/>
  <c r="I436" i="1"/>
  <c r="I452" i="1"/>
  <c r="I870" i="1"/>
  <c r="I378" i="1"/>
  <c r="I989" i="1"/>
  <c r="I775" i="1"/>
  <c r="I390" i="1"/>
  <c r="I523" i="1"/>
  <c r="I739" i="1"/>
  <c r="I619" i="1"/>
  <c r="I591" i="1"/>
  <c r="I605" i="1"/>
  <c r="I705" i="1"/>
  <c r="I74" i="1"/>
  <c r="I820" i="1"/>
  <c r="I185" i="1"/>
  <c r="I861" i="1"/>
  <c r="I504" i="1"/>
  <c r="I771" i="1"/>
  <c r="I579" i="1"/>
  <c r="I933" i="1"/>
  <c r="I557" i="1"/>
  <c r="I758" i="1"/>
  <c r="I829" i="1"/>
  <c r="I256" i="1"/>
  <c r="I493" i="1"/>
  <c r="I148" i="1"/>
  <c r="I971" i="1"/>
  <c r="I764" i="1"/>
  <c r="I792" i="1"/>
  <c r="I780" i="1"/>
  <c r="I863" i="1"/>
  <c r="I168" i="1"/>
  <c r="I1001" i="1"/>
  <c r="I266" i="1"/>
  <c r="I799" i="1"/>
  <c r="I366" i="1"/>
  <c r="I14" i="1"/>
  <c r="I711" i="1"/>
  <c r="I681" i="1"/>
  <c r="I808" i="1"/>
  <c r="I871" i="1"/>
  <c r="I109" i="1"/>
  <c r="I786" i="1"/>
  <c r="I699" i="1"/>
  <c r="I186" i="1"/>
  <c r="I386" i="1"/>
  <c r="I558" i="1"/>
  <c r="I64" i="1"/>
  <c r="I729" i="1"/>
  <c r="I433" i="1"/>
  <c r="I194" i="1"/>
  <c r="I92" i="1"/>
  <c r="I292" i="1"/>
  <c r="I219" i="1"/>
  <c r="I667" i="1"/>
  <c r="I308" i="1"/>
  <c r="I851" i="1"/>
  <c r="I736" i="1"/>
  <c r="I743" i="1"/>
  <c r="I633" i="1"/>
  <c r="I176" i="1"/>
  <c r="I400" i="1"/>
  <c r="I334" i="1"/>
  <c r="I15" i="1"/>
  <c r="I259" i="1"/>
  <c r="I661" i="1"/>
  <c r="I955" i="1"/>
  <c r="I505" i="1"/>
  <c r="I442" i="1"/>
  <c r="I963" i="1"/>
  <c r="I634" i="1"/>
  <c r="I428" i="1"/>
  <c r="I70" i="1"/>
  <c r="I24" i="1"/>
  <c r="I944" i="1"/>
  <c r="I135" i="1"/>
  <c r="I486" i="1"/>
  <c r="I127" i="1"/>
  <c r="I393" i="1"/>
  <c r="I678" i="1"/>
  <c r="I872" i="1"/>
  <c r="I635" i="1"/>
  <c r="I649" i="1"/>
  <c r="I401" i="1"/>
  <c r="I317" i="1"/>
  <c r="I414" i="1"/>
  <c r="I925" i="1"/>
  <c r="I978" i="1"/>
  <c r="I80" i="1"/>
  <c r="I834" i="1"/>
  <c r="I352" i="1"/>
  <c r="I314" i="1"/>
  <c r="I682" i="1"/>
  <c r="I692" i="1"/>
  <c r="I251" i="1"/>
  <c r="I887" i="1"/>
  <c r="I636" i="1"/>
  <c r="I912" i="1"/>
  <c r="I16" i="1"/>
  <c r="I453" i="1"/>
  <c r="I706" i="1"/>
  <c r="I683" i="1"/>
  <c r="I637" i="1"/>
  <c r="I934" i="1"/>
  <c r="I267" i="1"/>
  <c r="I768" i="1"/>
  <c r="I730" i="1"/>
  <c r="I892" i="1"/>
  <c r="I121" i="1"/>
  <c r="I115" i="1"/>
  <c r="I140" i="1"/>
  <c r="I596" i="1"/>
  <c r="I620" i="1"/>
  <c r="I731" i="1"/>
  <c r="I559" i="1"/>
  <c r="I463" i="1"/>
  <c r="I744" i="1"/>
  <c r="I940" i="1"/>
  <c r="I195" i="1"/>
  <c r="I919" i="1"/>
  <c r="I835" i="1"/>
  <c r="I38" i="1"/>
  <c r="I498" i="1"/>
  <c r="I17" i="1"/>
  <c r="Q45" i="1" l="1"/>
  <c r="Q48" i="1"/>
  <c r="Q298" i="1"/>
  <c r="Q300" i="1"/>
  <c r="Q37" i="1"/>
  <c r="Q30" i="1"/>
  <c r="Q36" i="1"/>
  <c r="Q32" i="1"/>
  <c r="Q955" i="1"/>
  <c r="Q954" i="1"/>
  <c r="Q953" i="1"/>
  <c r="Q950" i="1"/>
  <c r="Q951" i="1"/>
  <c r="Q463" i="1"/>
  <c r="Q459" i="1"/>
  <c r="Q290" i="1"/>
  <c r="Q281" i="1"/>
  <c r="Q282" i="1"/>
  <c r="Q284" i="1"/>
  <c r="Q287" i="1"/>
  <c r="Q885" i="1"/>
  <c r="Q887" i="1"/>
  <c r="Q117" i="1"/>
  <c r="Q116" i="1"/>
  <c r="Q603" i="1"/>
  <c r="Q604" i="1"/>
  <c r="Q605" i="1"/>
  <c r="Q468" i="1"/>
  <c r="Q470" i="1"/>
  <c r="Q883" i="1"/>
  <c r="Q884" i="1"/>
  <c r="Q886" i="1"/>
  <c r="Q861" i="1"/>
  <c r="Q856" i="1"/>
  <c r="Q854" i="1"/>
  <c r="Q855" i="1"/>
  <c r="Q984" i="1"/>
  <c r="Q983" i="1"/>
  <c r="Q982" i="1"/>
  <c r="Q903" i="1"/>
  <c r="Q902" i="1"/>
  <c r="Q119" i="1"/>
  <c r="Q118" i="1"/>
  <c r="Q42" i="1"/>
  <c r="Q43" i="1"/>
  <c r="Q44" i="1"/>
  <c r="Q40" i="1"/>
  <c r="Q674" i="1"/>
  <c r="Q676" i="1"/>
  <c r="Q672" i="1"/>
  <c r="Q677" i="1"/>
  <c r="Q678" i="1"/>
  <c r="Q842" i="1"/>
  <c r="Q844" i="1"/>
  <c r="Q840" i="1"/>
  <c r="Q841" i="1"/>
  <c r="Q839" i="1"/>
  <c r="Q86" i="1"/>
  <c r="Q87" i="1"/>
  <c r="Q82" i="1"/>
  <c r="Q83" i="1"/>
  <c r="Q84" i="1"/>
  <c r="Q215" i="1"/>
  <c r="Q214" i="1"/>
  <c r="Q216" i="1"/>
  <c r="Q212" i="1"/>
  <c r="Q791" i="1"/>
  <c r="Q792" i="1"/>
  <c r="Q582" i="1"/>
  <c r="Q588" i="1"/>
  <c r="Q585" i="1"/>
  <c r="Q580" i="1"/>
  <c r="Q586" i="1"/>
  <c r="Q971" i="1"/>
  <c r="Q970" i="1"/>
  <c r="Q815" i="1"/>
  <c r="Q809" i="1"/>
  <c r="Q245" i="1"/>
  <c r="Q241" i="1"/>
  <c r="Q311" i="1"/>
  <c r="Q312" i="1"/>
  <c r="Q313" i="1"/>
  <c r="Q309" i="1"/>
  <c r="Q162" i="1"/>
  <c r="Q165" i="1"/>
  <c r="Q166" i="1"/>
  <c r="Q168" i="1"/>
  <c r="Q408" i="1"/>
  <c r="Q407" i="1"/>
  <c r="Q111" i="1"/>
  <c r="Q110" i="1"/>
  <c r="Q115" i="1"/>
  <c r="Q114" i="1"/>
  <c r="Q101" i="1"/>
  <c r="Q102" i="1"/>
  <c r="Q288" i="1"/>
  <c r="Q285" i="1"/>
  <c r="Q487" i="1"/>
  <c r="Q488" i="1"/>
  <c r="Q978" i="1"/>
  <c r="Q977" i="1"/>
  <c r="Q771" i="1"/>
  <c r="Q769" i="1"/>
  <c r="Q432" i="1"/>
  <c r="Q433" i="1"/>
  <c r="Q431" i="1"/>
  <c r="Q52" i="1"/>
  <c r="Q50" i="1"/>
  <c r="Q51" i="1"/>
  <c r="Q58" i="1"/>
  <c r="Q57" i="1"/>
  <c r="Q59" i="1"/>
  <c r="Q286" i="1"/>
  <c r="Q283" i="1"/>
  <c r="Q289" i="1"/>
  <c r="Q405" i="1"/>
  <c r="Q404" i="1"/>
  <c r="Q878" i="1"/>
  <c r="Q880" i="1"/>
  <c r="Q522" i="1"/>
  <c r="Q521" i="1"/>
  <c r="Q439" i="1"/>
  <c r="Q442" i="1"/>
  <c r="Q805" i="1"/>
  <c r="Q802" i="1"/>
  <c r="Q154" i="1"/>
  <c r="Q152" i="1"/>
  <c r="Q153" i="1"/>
  <c r="Q528" i="1"/>
  <c r="Q526" i="1"/>
  <c r="Q527" i="1"/>
  <c r="Q529" i="1"/>
  <c r="Q95" i="1"/>
  <c r="Q99" i="1"/>
  <c r="Q169" i="1"/>
  <c r="Q170" i="1"/>
  <c r="Q516" i="1"/>
  <c r="Q517" i="1"/>
  <c r="Q518" i="1"/>
  <c r="Q369" i="1"/>
  <c r="Q370" i="1"/>
  <c r="Q434" i="1"/>
  <c r="Q435" i="1"/>
  <c r="Q436" i="1"/>
  <c r="Q596" i="1"/>
  <c r="Q594" i="1"/>
  <c r="Q55" i="1"/>
  <c r="Q54" i="1"/>
  <c r="Q421" i="1"/>
  <c r="Q422" i="1"/>
  <c r="Q423" i="1"/>
  <c r="Q814" i="1"/>
  <c r="Q818" i="1"/>
  <c r="Q813" i="1"/>
  <c r="Q810" i="1"/>
  <c r="Q695" i="1"/>
  <c r="Q693" i="1"/>
  <c r="Q694" i="1"/>
  <c r="Q593" i="1"/>
  <c r="Q595" i="1"/>
  <c r="Q350" i="1"/>
  <c r="Q342" i="1"/>
  <c r="Q344" i="1"/>
  <c r="Q345" i="1"/>
  <c r="Q346" i="1"/>
  <c r="Q597" i="1"/>
  <c r="Q601" i="1"/>
  <c r="Q411" i="1"/>
  <c r="Q409" i="1"/>
  <c r="Q668" i="1"/>
  <c r="Q669" i="1"/>
  <c r="Q952" i="1"/>
  <c r="Q949" i="1"/>
  <c r="Q589" i="1"/>
  <c r="Q590" i="1"/>
  <c r="Q591" i="1"/>
  <c r="Q469" i="1"/>
  <c r="Q466" i="1"/>
  <c r="Q472" i="1"/>
  <c r="Q467" i="1"/>
  <c r="Q667" i="1"/>
  <c r="Q665" i="1"/>
  <c r="Q662" i="1"/>
  <c r="Q178" i="1"/>
  <c r="Q184" i="1"/>
  <c r="Q186" i="1"/>
  <c r="Q180" i="1"/>
  <c r="Q905" i="1"/>
  <c r="Q904" i="1"/>
  <c r="Q901" i="1"/>
  <c r="Q1000" i="1"/>
  <c r="Q1001" i="1"/>
  <c r="Q234" i="1"/>
  <c r="Q235" i="1"/>
  <c r="Q3" i="1"/>
  <c r="Q16" i="1"/>
  <c r="Q704" i="1"/>
  <c r="Q706" i="1"/>
  <c r="Q705" i="1"/>
  <c r="Q869" i="1"/>
  <c r="Q866" i="1"/>
  <c r="Q254" i="1"/>
  <c r="Q253" i="1"/>
  <c r="Q256" i="1"/>
  <c r="Q838" i="1"/>
  <c r="Q836" i="1"/>
  <c r="Q837" i="1"/>
  <c r="Q652" i="1"/>
  <c r="Q651" i="1"/>
  <c r="Q650" i="1"/>
  <c r="Q959" i="1"/>
  <c r="Q958" i="1"/>
  <c r="Q960" i="1"/>
  <c r="Q957" i="1"/>
  <c r="Q266" i="1"/>
  <c r="Q263" i="1"/>
  <c r="Q265" i="1"/>
  <c r="Q267" i="1"/>
  <c r="Q195" i="1"/>
  <c r="Q192" i="1"/>
  <c r="Q888" i="1"/>
  <c r="Q889" i="1"/>
  <c r="Q812" i="1"/>
  <c r="Q817" i="1"/>
  <c r="Q816" i="1"/>
  <c r="Q649" i="1"/>
  <c r="Q644" i="1"/>
  <c r="Q296" i="1"/>
  <c r="Q295" i="1"/>
  <c r="Q294" i="1"/>
  <c r="Q823" i="1"/>
  <c r="Q825" i="1"/>
  <c r="Q824" i="1"/>
  <c r="Q85" i="1"/>
  <c r="Q81" i="1"/>
  <c r="Q413" i="1"/>
  <c r="Q414" i="1"/>
  <c r="Q968" i="1"/>
  <c r="Q966" i="1"/>
  <c r="Q967" i="1"/>
  <c r="Q441" i="1"/>
  <c r="Q440" i="1"/>
  <c r="Q782" i="1"/>
  <c r="Q781" i="1"/>
  <c r="Q430" i="1"/>
  <c r="Q429" i="1"/>
  <c r="Q933" i="1"/>
  <c r="Q934" i="1"/>
  <c r="Q931" i="1"/>
  <c r="Q892" i="1"/>
  <c r="Q891" i="1"/>
  <c r="Q999" i="1"/>
  <c r="Q998" i="1"/>
  <c r="Q973" i="1"/>
  <c r="Q972" i="1"/>
  <c r="Q974" i="1"/>
  <c r="Q975" i="1"/>
  <c r="Q876" i="1"/>
  <c r="Q879" i="1"/>
  <c r="Q877" i="1"/>
  <c r="Q194" i="1"/>
  <c r="Q193" i="1"/>
  <c r="Q105" i="1"/>
  <c r="Q104" i="1"/>
  <c r="Q863" i="1"/>
  <c r="Q862" i="1"/>
  <c r="Q939" i="1"/>
  <c r="Q940" i="1"/>
  <c r="Q577" i="1"/>
  <c r="Q578" i="1"/>
  <c r="Q576" i="1"/>
  <c r="Q202" i="1"/>
  <c r="Q201" i="1"/>
  <c r="Q851" i="1"/>
  <c r="Q846" i="1"/>
  <c r="Q847" i="1"/>
  <c r="Q848" i="1"/>
  <c r="Q850" i="1"/>
  <c r="Q849" i="1"/>
  <c r="Q845" i="1"/>
  <c r="Q148" i="1"/>
  <c r="Q145" i="1"/>
  <c r="Q146" i="1"/>
  <c r="Q865" i="1"/>
  <c r="Q871" i="1"/>
  <c r="Q777" i="1"/>
  <c r="Q780" i="1"/>
  <c r="Q239" i="1"/>
  <c r="Q238" i="1"/>
  <c r="Q237" i="1"/>
  <c r="Q666" i="1"/>
  <c r="Q663" i="1"/>
  <c r="Q664" i="1"/>
  <c r="Q332" i="1"/>
  <c r="Q331" i="1"/>
  <c r="Q928" i="1"/>
  <c r="Q926" i="1"/>
  <c r="Q927" i="1"/>
  <c r="Q292" i="1"/>
  <c r="Q291" i="1"/>
  <c r="Q831" i="1"/>
  <c r="Q835" i="1"/>
  <c r="Q832" i="1"/>
  <c r="Q834" i="1"/>
  <c r="Q830" i="1"/>
  <c r="Q833" i="1"/>
  <c r="Q206" i="1"/>
  <c r="Q204" i="1"/>
  <c r="Q205" i="1"/>
  <c r="Q203" i="1"/>
  <c r="Q127" i="1"/>
  <c r="Q126" i="1"/>
  <c r="Q123" i="1"/>
  <c r="Q773" i="1"/>
  <c r="Q775" i="1"/>
  <c r="Q774" i="1"/>
  <c r="Q542" i="1"/>
  <c r="Q535" i="1"/>
  <c r="Q544" i="1"/>
  <c r="Q537" i="1"/>
  <c r="Q230" i="1"/>
  <c r="Q229" i="1"/>
  <c r="Q231" i="1"/>
  <c r="Q232" i="1"/>
  <c r="Q25" i="1"/>
  <c r="Q33" i="1"/>
  <c r="Q26" i="1"/>
  <c r="Q27" i="1"/>
  <c r="Q38" i="1"/>
  <c r="Q339" i="1"/>
  <c r="Q341" i="1"/>
  <c r="Q338" i="1"/>
  <c r="Q745" i="1"/>
  <c r="Q746" i="1"/>
  <c r="Q751" i="1"/>
  <c r="Q932" i="1"/>
  <c r="Q929" i="1"/>
  <c r="Q930" i="1"/>
  <c r="Q92" i="1"/>
  <c r="Q88" i="1"/>
  <c r="Q304" i="1"/>
  <c r="Q302" i="1"/>
  <c r="Q822" i="1"/>
  <c r="Q821" i="1"/>
  <c r="Q826" i="1"/>
  <c r="Q320" i="1"/>
  <c r="Q321" i="1"/>
  <c r="Q317" i="1"/>
  <c r="Q316" i="1"/>
  <c r="Q80" i="1"/>
  <c r="Q78" i="1"/>
  <c r="Q121" i="1"/>
  <c r="Q120" i="1"/>
  <c r="Q182" i="1"/>
  <c r="Q183" i="1"/>
  <c r="Q185" i="1"/>
  <c r="Q181" i="1"/>
  <c r="Q788" i="1"/>
  <c r="Q790" i="1"/>
  <c r="Q228" i="1"/>
  <c r="Q227" i="1"/>
  <c r="Q20" i="1"/>
  <c r="Q24" i="1"/>
  <c r="Q22" i="1"/>
  <c r="Q875" i="1"/>
  <c r="Q874" i="1"/>
  <c r="Q244" i="1"/>
  <c r="Q242" i="1"/>
  <c r="Q220" i="1"/>
  <c r="Q224" i="1"/>
  <c r="Q225" i="1"/>
  <c r="Q507" i="1"/>
  <c r="Q509" i="1"/>
  <c r="Q510" i="1"/>
  <c r="Q511" i="1"/>
  <c r="Q508" i="1"/>
  <c r="Q464" i="1"/>
  <c r="Q465" i="1"/>
  <c r="Q724" i="1"/>
  <c r="Q731" i="1"/>
  <c r="Q726" i="1"/>
  <c r="Q725" i="1"/>
  <c r="Q730" i="1"/>
  <c r="Q897" i="1"/>
  <c r="Q900" i="1"/>
  <c r="Q35" i="1"/>
  <c r="Q31" i="1"/>
  <c r="Q29" i="1"/>
  <c r="Q28" i="1"/>
  <c r="Q492" i="1"/>
  <c r="Q490" i="1"/>
  <c r="Q491" i="1"/>
  <c r="Q722" i="1"/>
  <c r="Q723" i="1"/>
  <c r="Q734" i="1"/>
  <c r="Q735" i="1"/>
  <c r="Q732" i="1"/>
  <c r="Q733" i="1"/>
  <c r="Q736" i="1"/>
  <c r="Q361" i="1"/>
  <c r="Q363" i="1"/>
  <c r="Q362" i="1"/>
  <c r="Q364" i="1"/>
  <c r="Q360" i="1"/>
  <c r="Q366" i="1"/>
  <c r="Q716" i="1"/>
  <c r="Q717" i="1"/>
  <c r="Q74" i="1"/>
  <c r="Q73" i="1"/>
  <c r="Q156" i="1"/>
  <c r="Q157" i="1"/>
  <c r="Q197" i="1"/>
  <c r="Q198" i="1"/>
  <c r="Q196" i="1"/>
  <c r="Q200" i="1"/>
  <c r="Q199" i="1"/>
  <c r="Q661" i="1"/>
  <c r="Q655" i="1"/>
  <c r="Q303" i="1"/>
  <c r="Q305" i="1"/>
  <c r="Q740" i="1"/>
  <c r="Q744" i="1"/>
  <c r="Q742" i="1"/>
  <c r="Q458" i="1"/>
  <c r="Q454" i="1"/>
  <c r="Q456" i="1"/>
  <c r="Q995" i="1"/>
  <c r="Q993" i="1"/>
  <c r="Q994" i="1"/>
  <c r="Q167" i="1"/>
  <c r="Q163" i="1"/>
  <c r="Q89" i="1"/>
  <c r="Q90" i="1"/>
  <c r="Q91" i="1"/>
  <c r="Q688" i="1"/>
  <c r="Q687" i="1"/>
  <c r="Q938" i="1"/>
  <c r="Q937" i="1"/>
  <c r="Q641" i="1"/>
  <c r="Q640" i="1"/>
  <c r="Q806" i="1"/>
  <c r="Q808" i="1"/>
  <c r="Q803" i="1"/>
  <c r="Q608" i="1"/>
  <c r="Q609" i="1"/>
  <c r="Q277" i="1"/>
  <c r="Q275" i="1"/>
  <c r="Q276" i="1"/>
  <c r="Q278" i="1"/>
  <c r="Q486" i="1"/>
  <c r="Q485" i="1"/>
  <c r="Q460" i="1"/>
  <c r="Q461" i="1"/>
  <c r="Q462" i="1"/>
  <c r="Q445" i="1"/>
  <c r="Q444" i="1"/>
  <c r="Q447" i="1"/>
  <c r="Q648" i="1"/>
  <c r="Q647" i="1"/>
  <c r="Q646" i="1"/>
  <c r="Q645" i="1"/>
  <c r="Q719" i="1"/>
  <c r="Q720" i="1"/>
  <c r="Q721" i="1"/>
  <c r="Q299" i="1"/>
  <c r="Q301" i="1"/>
  <c r="Q699" i="1"/>
  <c r="Q697" i="1"/>
  <c r="Q698" i="1"/>
  <c r="Q69" i="1"/>
  <c r="Q68" i="1"/>
  <c r="Q67" i="1"/>
  <c r="Q70" i="1"/>
  <c r="Q279" i="1"/>
  <c r="Q280" i="1"/>
  <c r="Q616" i="1"/>
  <c r="Q614" i="1"/>
  <c r="Q549" i="1"/>
  <c r="Q554" i="1"/>
  <c r="Q555" i="1"/>
  <c r="Q552" i="1"/>
  <c r="Q557" i="1"/>
  <c r="Q270" i="1"/>
  <c r="Q269" i="1"/>
  <c r="Q208" i="1"/>
  <c r="Q211" i="1"/>
  <c r="Q828" i="1"/>
  <c r="Q827" i="1"/>
  <c r="Q829" i="1"/>
  <c r="Q252" i="1"/>
  <c r="Q255" i="1"/>
  <c r="Q483" i="1"/>
  <c r="Q479" i="1"/>
  <c r="Q478" i="1"/>
  <c r="Q477" i="1"/>
  <c r="Q749" i="1"/>
  <c r="Q756" i="1"/>
  <c r="Q754" i="1"/>
  <c r="Q962" i="1"/>
  <c r="Q961" i="1"/>
  <c r="Q21" i="1"/>
  <c r="Q19" i="1"/>
  <c r="Q23" i="1"/>
  <c r="Q819" i="1"/>
  <c r="Q811" i="1"/>
  <c r="Q820" i="1"/>
  <c r="Q496" i="1"/>
  <c r="Q498" i="1"/>
  <c r="Q497" i="1"/>
  <c r="Q495" i="1"/>
  <c r="Q7" i="1"/>
  <c r="Q10" i="1"/>
  <c r="Q13" i="1"/>
  <c r="Q8" i="1"/>
  <c r="Q568" i="1"/>
  <c r="Q572" i="1"/>
  <c r="Q571" i="1"/>
  <c r="Q60" i="1"/>
  <c r="Q62" i="1"/>
  <c r="Q61" i="1"/>
  <c r="Q426" i="1"/>
  <c r="Q428" i="1"/>
  <c r="Q425" i="1"/>
  <c r="Q427" i="1"/>
  <c r="Q512" i="1"/>
  <c r="Q513" i="1"/>
  <c r="Q190" i="1"/>
  <c r="Q189" i="1"/>
  <c r="Q188" i="1"/>
  <c r="Q191" i="1"/>
  <c r="Q990" i="1"/>
  <c r="Q991" i="1"/>
  <c r="Q625" i="1"/>
  <c r="Q635" i="1"/>
  <c r="Q637" i="1"/>
  <c r="Q632" i="1"/>
  <c r="Q633" i="1"/>
  <c r="Q626" i="1"/>
  <c r="Q630" i="1"/>
  <c r="Q612" i="1"/>
  <c r="Q611" i="1"/>
  <c r="Q799" i="1"/>
  <c r="Q793" i="1"/>
  <c r="Q798" i="1"/>
  <c r="Q142" i="1"/>
  <c r="Q141" i="1"/>
  <c r="Q144" i="1"/>
  <c r="Q143" i="1"/>
  <c r="Q767" i="1"/>
  <c r="Q766" i="1"/>
  <c r="Q765" i="1"/>
  <c r="Q151" i="1"/>
  <c r="Q150" i="1"/>
  <c r="Q149" i="1"/>
  <c r="Q857" i="1"/>
  <c r="Q852" i="1"/>
  <c r="Q853" i="1"/>
  <c r="Q250" i="1"/>
  <c r="Q247" i="1"/>
  <c r="Q778" i="1"/>
  <c r="Q779" i="1"/>
  <c r="Q776" i="1"/>
  <c r="Q882" i="1"/>
  <c r="Q881" i="1"/>
  <c r="Q618" i="1"/>
  <c r="Q619" i="1"/>
  <c r="Q620" i="1"/>
  <c r="Q327" i="1"/>
  <c r="Q328" i="1"/>
  <c r="Q642" i="1"/>
  <c r="Q643" i="1"/>
  <c r="Q385" i="1"/>
  <c r="Q383" i="1"/>
  <c r="Q381" i="1"/>
  <c r="Q384" i="1"/>
  <c r="Q757" i="1"/>
  <c r="Q753" i="1"/>
  <c r="Q373" i="1"/>
  <c r="Q374" i="1"/>
  <c r="Q378" i="1"/>
  <c r="Q919" i="1"/>
  <c r="Q914" i="1"/>
  <c r="Q599" i="1"/>
  <c r="Q600" i="1"/>
  <c r="Q602" i="1"/>
  <c r="Q140" i="1"/>
  <c r="Q139" i="1"/>
  <c r="Q985" i="1"/>
  <c r="Q986" i="1"/>
  <c r="Q47" i="1"/>
  <c r="Q46" i="1"/>
  <c r="Q49" i="1"/>
  <c r="Q41" i="1"/>
  <c r="Q784" i="1"/>
  <c r="Q783" i="1"/>
  <c r="Q248" i="1"/>
  <c r="Q249" i="1"/>
  <c r="Q251" i="1"/>
  <c r="Q406" i="1"/>
  <c r="Q403" i="1"/>
  <c r="Q402" i="1"/>
  <c r="Q545" i="1"/>
  <c r="Q556" i="1"/>
  <c r="Q547" i="1"/>
  <c r="Q559" i="1"/>
  <c r="Q551" i="1"/>
  <c r="Q681" i="1"/>
  <c r="Q682" i="1"/>
  <c r="Q334" i="1"/>
  <c r="Q333" i="1"/>
  <c r="Q308" i="1"/>
  <c r="Q307" i="1"/>
  <c r="Q306" i="1"/>
  <c r="Q473" i="1"/>
  <c r="Q471" i="1"/>
  <c r="Q347" i="1"/>
  <c r="Q348" i="1"/>
  <c r="Q64" i="1"/>
  <c r="Q63" i="1"/>
  <c r="Q450" i="1"/>
  <c r="Q449" i="1"/>
  <c r="Q367" i="1"/>
  <c r="Q368" i="1"/>
  <c r="Q942" i="1"/>
  <c r="Q944" i="1"/>
  <c r="Q417" i="1"/>
  <c r="Q419" i="1"/>
  <c r="Q514" i="1"/>
  <c r="Q515" i="1"/>
  <c r="Q741" i="1"/>
  <c r="Q743" i="1"/>
  <c r="Q713" i="1"/>
  <c r="Q712" i="1"/>
  <c r="Q627" i="1"/>
  <c r="Q631" i="1"/>
  <c r="Q628" i="1"/>
  <c r="Q629" i="1"/>
  <c r="Q392" i="1"/>
  <c r="Q391" i="1"/>
  <c r="Q455" i="1"/>
  <c r="Q457" i="1"/>
  <c r="Q899" i="1"/>
  <c r="Q895" i="1"/>
  <c r="Q71" i="1"/>
  <c r="Q72" i="1"/>
  <c r="Q680" i="1"/>
  <c r="Q679" i="1"/>
  <c r="Q683" i="1"/>
  <c r="Q210" i="1"/>
  <c r="Q209" i="1"/>
  <c r="Q207" i="1"/>
  <c r="Q246" i="1"/>
  <c r="Q243" i="1"/>
  <c r="Q325" i="1"/>
  <c r="Q323" i="1"/>
  <c r="Q319" i="1"/>
  <c r="Q388" i="1"/>
  <c r="Q390" i="1"/>
  <c r="Q476" i="1"/>
  <c r="Q484" i="1"/>
  <c r="Q481" i="1"/>
  <c r="Q480" i="1"/>
  <c r="Q691" i="1"/>
  <c r="Q689" i="1"/>
  <c r="Q690" i="1"/>
  <c r="Q692" i="1"/>
  <c r="Q868" i="1"/>
  <c r="Q864" i="1"/>
  <c r="Q872" i="1"/>
  <c r="Q870" i="1"/>
  <c r="Q75" i="1"/>
  <c r="Q79" i="1"/>
  <c r="Q76" i="1"/>
  <c r="Q77" i="1"/>
  <c r="Q343" i="1"/>
  <c r="Q349" i="1"/>
  <c r="Q218" i="1"/>
  <c r="Q219" i="1"/>
  <c r="Q941" i="1"/>
  <c r="Q943" i="1"/>
  <c r="Q12" i="1"/>
  <c r="Q4" i="1"/>
  <c r="Q17" i="1"/>
  <c r="Q9" i="1"/>
  <c r="Q14" i="1"/>
  <c r="Q221" i="1"/>
  <c r="Q222" i="1"/>
  <c r="Q226" i="1"/>
  <c r="Q223" i="1"/>
  <c r="Q763" i="1"/>
  <c r="Q761" i="1"/>
  <c r="Q762" i="1"/>
  <c r="Q760" i="1"/>
  <c r="Q171" i="1"/>
  <c r="Q175" i="1"/>
  <c r="Q174" i="1"/>
  <c r="Q173" i="1"/>
  <c r="Q176" i="1"/>
  <c r="Q356" i="1"/>
  <c r="Q357" i="1"/>
  <c r="Q358" i="1"/>
  <c r="Q355" i="1"/>
  <c r="Q700" i="1"/>
  <c r="Q701" i="1"/>
  <c r="Q639" i="1"/>
  <c r="Q638" i="1"/>
  <c r="Q936" i="1"/>
  <c r="Q935" i="1"/>
  <c r="Q372" i="1"/>
  <c r="Q371" i="1"/>
  <c r="Q524" i="1"/>
  <c r="Q525" i="1"/>
  <c r="Q452" i="1"/>
  <c r="Q448" i="1"/>
  <c r="Q443" i="1"/>
  <c r="Q446" i="1"/>
  <c r="Q670" i="1"/>
  <c r="Q671" i="1"/>
  <c r="Q398" i="1"/>
  <c r="Q401" i="1"/>
  <c r="Q400" i="1"/>
  <c r="Q475" i="1"/>
  <c r="Q474" i="1"/>
  <c r="Q912" i="1"/>
  <c r="Q910" i="1"/>
  <c r="Q911" i="1"/>
  <c r="Q860" i="1"/>
  <c r="Q858" i="1"/>
  <c r="Q100" i="1"/>
  <c r="Q96" i="1"/>
  <c r="Q97" i="1"/>
  <c r="Q138" i="1"/>
  <c r="Q137" i="1"/>
  <c r="Q622" i="1"/>
  <c r="Q623" i="1"/>
  <c r="Q915" i="1"/>
  <c r="Q913" i="1"/>
  <c r="Q587" i="1"/>
  <c r="Q581" i="1"/>
  <c r="Q584" i="1"/>
  <c r="Q583" i="1"/>
  <c r="Q907" i="1"/>
  <c r="Q908" i="1"/>
  <c r="Q906" i="1"/>
  <c r="Q909" i="1"/>
  <c r="Q418" i="1"/>
  <c r="Q415" i="1"/>
  <c r="Q420" i="1"/>
  <c r="Q94" i="1"/>
  <c r="Q93" i="1"/>
  <c r="Q98" i="1"/>
  <c r="Q499" i="1"/>
  <c r="Q505" i="1"/>
  <c r="Q504" i="1"/>
  <c r="Q500" i="1"/>
  <c r="Q502" i="1"/>
  <c r="Q636" i="1"/>
  <c r="Q634" i="1"/>
  <c r="Q715" i="1"/>
  <c r="Q714" i="1"/>
  <c r="Q272" i="1"/>
  <c r="Q273" i="1"/>
  <c r="Q988" i="1"/>
  <c r="Q989" i="1"/>
  <c r="Q981" i="1"/>
  <c r="Q980" i="1"/>
  <c r="Q709" i="1"/>
  <c r="Q707" i="1"/>
  <c r="Q375" i="1"/>
  <c r="Q377" i="1"/>
  <c r="Q395" i="1"/>
  <c r="Q396" i="1"/>
  <c r="Q729" i="1"/>
  <c r="Q727" i="1"/>
  <c r="Q728" i="1"/>
  <c r="Q796" i="1"/>
  <c r="Q797" i="1"/>
  <c r="Q795" i="1"/>
  <c r="Q785" i="1"/>
  <c r="Q786" i="1"/>
  <c r="Q112" i="1"/>
  <c r="Q113" i="1"/>
  <c r="Q948" i="1"/>
  <c r="Q946" i="1"/>
  <c r="Q947" i="1"/>
  <c r="Q965" i="1"/>
  <c r="Q964" i="1"/>
  <c r="Q738" i="1"/>
  <c r="Q739" i="1"/>
  <c r="Q314" i="1"/>
  <c r="Q310" i="1"/>
  <c r="Q561" i="1"/>
  <c r="Q560" i="1"/>
  <c r="Q562" i="1"/>
  <c r="Q615" i="1"/>
  <c r="Q617" i="1"/>
  <c r="Q613" i="1"/>
  <c r="Q330" i="1"/>
  <c r="Q329" i="1"/>
  <c r="Q159" i="1"/>
  <c r="Q160" i="1"/>
  <c r="Q574" i="1"/>
  <c r="Q575" i="1"/>
  <c r="Q107" i="1"/>
  <c r="Q106" i="1"/>
  <c r="Q702" i="1"/>
  <c r="Q703" i="1"/>
  <c r="Q654" i="1"/>
  <c r="Q657" i="1"/>
  <c r="Q660" i="1"/>
  <c r="Q659" i="1"/>
  <c r="Q658" i="1"/>
  <c r="Q656" i="1"/>
  <c r="Q653" i="1"/>
  <c r="Q382" i="1"/>
  <c r="Q386" i="1"/>
  <c r="Q379" i="1"/>
  <c r="Q758" i="1"/>
  <c r="Q750" i="1"/>
  <c r="Q755" i="1"/>
  <c r="Q748" i="1"/>
  <c r="Q800" i="1"/>
  <c r="Q804" i="1"/>
  <c r="Q752" i="1"/>
  <c r="Q747" i="1"/>
  <c r="Q924" i="1"/>
  <c r="Q921" i="1"/>
  <c r="Q923" i="1"/>
  <c r="Q922" i="1"/>
  <c r="Q925" i="1"/>
  <c r="Q15" i="1"/>
  <c r="Q5" i="1"/>
  <c r="Q11" i="1"/>
  <c r="Q6" i="1"/>
  <c r="Q548" i="1"/>
  <c r="Q553" i="1"/>
  <c r="Q546" i="1"/>
  <c r="Q558" i="1"/>
  <c r="Q550" i="1"/>
  <c r="Q675" i="1"/>
  <c r="Q673" i="1"/>
  <c r="Q566" i="1"/>
  <c r="Q573" i="1"/>
  <c r="Q569" i="1"/>
  <c r="Q567" i="1"/>
  <c r="Q570" i="1"/>
  <c r="Q708" i="1"/>
  <c r="Q710" i="1"/>
  <c r="Q260" i="1"/>
  <c r="Q261" i="1"/>
  <c r="Q262" i="1"/>
  <c r="Q324" i="1"/>
  <c r="Q318" i="1"/>
  <c r="Q538" i="1"/>
  <c r="Q536" i="1"/>
  <c r="Q541" i="1"/>
  <c r="Q539" i="1"/>
  <c r="Q543" i="1"/>
  <c r="Q534" i="1"/>
  <c r="Q540" i="1"/>
  <c r="Q896" i="1"/>
  <c r="Q894" i="1"/>
  <c r="Q898" i="1"/>
  <c r="Q564" i="1"/>
  <c r="Q563" i="1"/>
  <c r="Q565" i="1"/>
  <c r="Q337" i="1"/>
  <c r="Q340" i="1"/>
  <c r="Q135" i="1"/>
  <c r="Q130" i="1"/>
  <c r="Q131" i="1"/>
  <c r="Q132" i="1"/>
  <c r="Q134" i="1"/>
  <c r="Q133" i="1"/>
  <c r="Q523" i="1"/>
  <c r="Q520" i="1"/>
  <c r="M940" i="1"/>
  <c r="M963" i="1"/>
  <c r="M400" i="1"/>
  <c r="M711" i="1"/>
  <c r="M780" i="1"/>
  <c r="M115" i="1"/>
  <c r="M219" i="1"/>
  <c r="M706" i="1"/>
  <c r="M904" i="1"/>
  <c r="M483" i="1"/>
  <c r="M744" i="1"/>
  <c r="M705" i="1"/>
  <c r="M288" i="1"/>
  <c r="M349" i="1"/>
  <c r="M510" i="1"/>
  <c r="M764" i="1"/>
  <c r="M262" i="1"/>
  <c r="M628" i="1"/>
  <c r="M860" i="1"/>
  <c r="M646" i="1"/>
  <c r="M92" i="1"/>
  <c r="M685" i="1"/>
  <c r="M532" i="1"/>
  <c r="M277" i="1"/>
  <c r="M819" i="1"/>
  <c r="M805" i="1"/>
  <c r="M460" i="1"/>
  <c r="M80" i="1"/>
  <c r="M875" i="1"/>
  <c r="M900" i="1"/>
  <c r="M933" i="1"/>
  <c r="M555" i="1"/>
  <c r="M433" i="1"/>
  <c r="M441" i="1"/>
  <c r="M306" i="1"/>
  <c r="M121" i="1"/>
  <c r="M420" i="1"/>
  <c r="M52" i="1"/>
  <c r="M667" i="1"/>
  <c r="M558" i="1"/>
  <c r="M681" i="1"/>
  <c r="M863" i="1"/>
  <c r="M829" i="1"/>
  <c r="M185" i="1"/>
  <c r="M413" i="1"/>
  <c r="M228" i="1"/>
  <c r="M879" i="1"/>
  <c r="M968" i="1"/>
  <c r="M458" i="1"/>
  <c r="M735" i="1"/>
  <c r="M806" i="1"/>
  <c r="M265" i="1"/>
  <c r="M325" i="1"/>
  <c r="M938" i="1"/>
  <c r="M51" i="1"/>
  <c r="M553" i="1"/>
  <c r="M440" i="1"/>
  <c r="M375" i="1"/>
  <c r="M199" i="1"/>
  <c r="M521" i="1"/>
  <c r="M225" i="1"/>
  <c r="M515" i="1"/>
  <c r="M522" i="1"/>
  <c r="M465" i="1"/>
  <c r="M300" i="1"/>
  <c r="M787" i="1"/>
  <c r="M317" i="1"/>
  <c r="M292" i="1"/>
  <c r="M792" i="1"/>
  <c r="M557" i="1"/>
  <c r="M775" i="1"/>
  <c r="M13" i="1"/>
  <c r="M965" i="1"/>
  <c r="M492" i="1"/>
  <c r="M287" i="1"/>
  <c r="M986" i="1"/>
  <c r="M914" i="1"/>
  <c r="M126" i="1"/>
  <c r="M683" i="1"/>
  <c r="M386" i="1"/>
  <c r="M790" i="1"/>
  <c r="M186" i="1"/>
  <c r="M453" i="1"/>
  <c r="M135" i="1"/>
  <c r="M366" i="1"/>
  <c r="M406" i="1"/>
  <c r="M533" i="1"/>
  <c r="M804" i="1"/>
  <c r="M289" i="1"/>
  <c r="M481" i="1"/>
  <c r="M429" i="1"/>
  <c r="M570" i="1"/>
  <c r="M101" i="1"/>
  <c r="M721" i="1"/>
  <c r="M846" i="1"/>
  <c r="M753" i="1"/>
  <c r="M507" i="1"/>
  <c r="M73" i="1"/>
  <c r="M205" i="1"/>
  <c r="M373" i="1"/>
  <c r="M997" i="1"/>
  <c r="M299" i="1"/>
  <c r="M32" i="1"/>
  <c r="M752" i="1"/>
  <c r="M478" i="1"/>
  <c r="M629" i="1"/>
  <c r="M57" i="1"/>
  <c r="M258" i="1"/>
  <c r="M927" i="1"/>
  <c r="M398" i="1"/>
  <c r="M676" i="1"/>
  <c r="M132" i="1"/>
  <c r="M261" i="1"/>
  <c r="M455" i="1"/>
  <c r="M282" i="1"/>
  <c r="M895" i="1"/>
  <c r="M2" i="1"/>
  <c r="M950" i="1"/>
  <c r="M477" i="1"/>
  <c r="M21" i="1"/>
  <c r="M583" i="1"/>
  <c r="M675" i="1"/>
  <c r="M207" i="1"/>
  <c r="M143" i="1"/>
  <c r="M702" i="1"/>
  <c r="M598" i="1"/>
  <c r="M653" i="1"/>
  <c r="M537" i="1"/>
  <c r="M603" i="1"/>
  <c r="M468" i="1"/>
  <c r="M7" i="1"/>
  <c r="M434" i="1"/>
  <c r="M6" i="1"/>
  <c r="M163" i="1"/>
  <c r="M41" i="1"/>
  <c r="M415" i="1"/>
  <c r="M722" i="1"/>
  <c r="M40" i="1"/>
  <c r="M566" i="1"/>
  <c r="M4" i="1"/>
  <c r="M707" i="1"/>
  <c r="M229" i="1"/>
  <c r="M25" i="1"/>
  <c r="M668" i="1"/>
  <c r="M610" i="1"/>
  <c r="M502" i="1"/>
  <c r="M715" i="1"/>
  <c r="M784" i="1"/>
  <c r="M200" i="1"/>
  <c r="M36" i="1"/>
  <c r="M682" i="1"/>
  <c r="M442" i="1"/>
  <c r="M463" i="1"/>
  <c r="M505" i="1"/>
  <c r="M384" i="1"/>
  <c r="M850" i="1"/>
  <c r="M472" i="1"/>
  <c r="M474" i="1"/>
  <c r="M122" i="1"/>
  <c r="M838" i="1"/>
  <c r="M952" i="1"/>
  <c r="M286" i="1"/>
  <c r="M833" i="1"/>
  <c r="M34" i="1"/>
  <c r="M730" i="1"/>
  <c r="M649" i="1"/>
  <c r="M194" i="1"/>
  <c r="M579" i="1"/>
  <c r="M880" i="1"/>
  <c r="M255" i="1"/>
  <c r="M236" i="1"/>
  <c r="M66" i="1"/>
  <c r="M134" i="1"/>
  <c r="M817" i="1"/>
  <c r="M847" i="1"/>
  <c r="M10" i="1"/>
  <c r="M641" i="1"/>
  <c r="M488" i="1"/>
  <c r="M323" i="1"/>
  <c r="M755" i="1"/>
  <c r="M877" i="1"/>
  <c r="M238" i="1"/>
  <c r="M727" i="1"/>
  <c r="M774" i="1"/>
  <c r="M78" i="1"/>
  <c r="M170" i="1"/>
  <c r="M322" i="1"/>
  <c r="M202" i="1"/>
  <c r="M77" i="1"/>
  <c r="M133" i="1"/>
  <c r="M754" i="1"/>
  <c r="M942" i="1"/>
  <c r="M108" i="1"/>
  <c r="M713" i="1"/>
  <c r="M642" i="1"/>
  <c r="M270" i="1"/>
  <c r="M837" i="1"/>
  <c r="M153" i="1"/>
  <c r="M958" i="1"/>
  <c r="M562" i="1"/>
  <c r="M980" i="1"/>
  <c r="M951" i="1"/>
  <c r="M165" i="1"/>
  <c r="M417" i="1"/>
  <c r="M801" i="1"/>
  <c r="M253" i="1"/>
  <c r="M443" i="1"/>
  <c r="M720" i="1"/>
  <c r="M380" i="1"/>
  <c r="M372" i="1"/>
  <c r="M923" i="1"/>
  <c r="M389" i="1"/>
  <c r="M697" i="1"/>
  <c r="M996" i="1"/>
  <c r="M67" i="1"/>
  <c r="M584" i="1"/>
  <c r="M939" i="1"/>
  <c r="M394" i="1"/>
  <c r="M310" i="1"/>
  <c r="M831" i="1"/>
  <c r="M283" i="1"/>
  <c r="M345" i="1"/>
  <c r="M390" i="1"/>
  <c r="M273" i="1"/>
  <c r="M215" i="1"/>
  <c r="M37" i="1"/>
  <c r="M486" i="1"/>
  <c r="M14" i="1"/>
  <c r="M17" i="1"/>
  <c r="M401" i="1"/>
  <c r="M699" i="1"/>
  <c r="M989" i="1"/>
  <c r="M975" i="1"/>
  <c r="M99" i="1"/>
  <c r="M643" i="1"/>
  <c r="M602" i="1"/>
  <c r="M264" i="1"/>
  <c r="M867" i="1"/>
  <c r="M35" i="1"/>
  <c r="M223" i="1"/>
  <c r="M138" i="1"/>
  <c r="M16" i="1"/>
  <c r="M955" i="1"/>
  <c r="M971" i="1"/>
  <c r="M565" i="1"/>
  <c r="M350" i="1"/>
  <c r="M911" i="1"/>
  <c r="M432" i="1"/>
  <c r="M617" i="1"/>
  <c r="M38" i="1"/>
  <c r="M912" i="1"/>
  <c r="M24" i="1"/>
  <c r="M736" i="1"/>
  <c r="M109" i="1"/>
  <c r="M266" i="1"/>
  <c r="M148" i="1"/>
  <c r="M771" i="1"/>
  <c r="M591" i="1"/>
  <c r="M870" i="1"/>
  <c r="M290" i="1"/>
  <c r="M503" i="1"/>
  <c r="M652" i="1"/>
  <c r="M385" i="1"/>
  <c r="M147" i="1"/>
  <c r="M807" i="1"/>
  <c r="M333" i="1"/>
  <c r="M307" i="1"/>
  <c r="M849" i="1"/>
  <c r="M703" i="1"/>
  <c r="M573" i="1"/>
  <c r="M671" i="1"/>
  <c r="M226" i="1"/>
  <c r="M977" i="1"/>
  <c r="M618" i="1"/>
  <c r="M484" i="1"/>
  <c r="M348" i="1"/>
  <c r="M407" i="1"/>
  <c r="M988" i="1"/>
  <c r="M87" i="1"/>
  <c r="M418" i="1"/>
  <c r="M376" i="1"/>
  <c r="M924" i="1"/>
  <c r="M796" i="1"/>
  <c r="M232" i="1"/>
  <c r="M506" i="1"/>
  <c r="M340" i="1"/>
  <c r="M23" i="1"/>
  <c r="M586" i="1"/>
  <c r="M316" i="1"/>
  <c r="M529" i="1"/>
  <c r="M917" i="1"/>
  <c r="M803" i="1"/>
  <c r="M50" i="1"/>
  <c r="M113" i="1"/>
  <c r="M691" i="1"/>
  <c r="M276" i="1"/>
  <c r="M509" i="1"/>
  <c r="M120" i="1"/>
  <c r="M959" i="1"/>
  <c r="M382" i="1"/>
  <c r="M224" i="1"/>
  <c r="M508" i="1"/>
  <c r="M893" i="1"/>
  <c r="M489" i="1"/>
  <c r="M61" i="1"/>
  <c r="M907" i="1"/>
  <c r="M487" i="1"/>
  <c r="M692" i="1"/>
  <c r="M157" i="1"/>
  <c r="M190" i="1"/>
  <c r="M74" i="1"/>
  <c r="M314" i="1"/>
  <c r="M216" i="1"/>
  <c r="M881" i="1"/>
  <c r="M660" i="1"/>
  <c r="M873" i="1"/>
  <c r="M86" i="1"/>
  <c r="M981" i="1"/>
  <c r="M999" i="1"/>
  <c r="M543" i="1"/>
  <c r="M211" i="1"/>
  <c r="M559" i="1"/>
  <c r="M944" i="1"/>
  <c r="M786" i="1"/>
  <c r="M605" i="1"/>
  <c r="M184" i="1"/>
  <c r="M984" i="1"/>
  <c r="M272" i="1"/>
  <c r="M974" i="1"/>
  <c r="M797" i="1"/>
  <c r="M731" i="1"/>
  <c r="M834" i="1"/>
  <c r="M661" i="1"/>
  <c r="M267" i="1"/>
  <c r="M636" i="1"/>
  <c r="M872" i="1"/>
  <c r="M70" i="1"/>
  <c r="M259" i="1"/>
  <c r="M851" i="1"/>
  <c r="M729" i="1"/>
  <c r="M871" i="1"/>
  <c r="M493" i="1"/>
  <c r="M452" i="1"/>
  <c r="M301" i="1"/>
  <c r="M69" i="1"/>
  <c r="M280" i="1"/>
  <c r="M770" i="1"/>
  <c r="M556" i="1"/>
  <c r="M554" i="1"/>
  <c r="M918" i="1"/>
  <c r="M183" i="1"/>
  <c r="M782" i="1"/>
  <c r="M324" i="1"/>
  <c r="M450" i="1"/>
  <c r="M328" i="1"/>
  <c r="M327" i="1"/>
  <c r="M695" i="1"/>
  <c r="M769" i="1"/>
  <c r="M932" i="1"/>
  <c r="M79" i="1"/>
  <c r="M595" i="1"/>
  <c r="M677" i="1"/>
  <c r="M395" i="1"/>
  <c r="M698" i="1"/>
  <c r="M630" i="1"/>
  <c r="M640" i="1"/>
  <c r="M767" i="1"/>
  <c r="M439" i="1"/>
  <c r="M449" i="1"/>
  <c r="M945" i="1"/>
  <c r="M844" i="1"/>
  <c r="M960" i="1"/>
  <c r="M97" i="1"/>
  <c r="M125" i="1"/>
  <c r="M462" i="1"/>
  <c r="M785" i="1"/>
  <c r="M779" i="1"/>
  <c r="M335" i="1"/>
  <c r="M129" i="1"/>
  <c r="M62" i="1"/>
  <c r="M381" i="1"/>
  <c r="M321" i="1"/>
  <c r="M312" i="1"/>
  <c r="M210" i="1"/>
  <c r="M304" i="1"/>
  <c r="J195" i="1"/>
  <c r="K195" i="1" s="1"/>
  <c r="M195" i="1"/>
  <c r="J637" i="1"/>
  <c r="K637" i="1" s="1"/>
  <c r="M637" i="1"/>
  <c r="J925" i="1"/>
  <c r="K925" i="1" s="1"/>
  <c r="M925" i="1"/>
  <c r="J393" i="1"/>
  <c r="K393" i="1" s="1"/>
  <c r="M393" i="1"/>
  <c r="J634" i="1"/>
  <c r="K634" i="1" s="1"/>
  <c r="M634" i="1"/>
  <c r="J334" i="1"/>
  <c r="K334" i="1" s="1"/>
  <c r="M334" i="1"/>
  <c r="M523" i="1"/>
  <c r="M473" i="1"/>
  <c r="M414" i="1"/>
  <c r="M377" i="1"/>
  <c r="M49" i="1"/>
  <c r="M519" i="1"/>
  <c r="M176" i="1"/>
  <c r="M892" i="1"/>
  <c r="M633" i="1"/>
  <c r="M666" i="1"/>
  <c r="M491" i="1"/>
  <c r="M111" i="1"/>
  <c r="M146" i="1"/>
  <c r="M367" i="1"/>
  <c r="M899" i="1"/>
  <c r="M604" i="1"/>
  <c r="M498" i="1"/>
  <c r="M352" i="1"/>
  <c r="M743" i="1"/>
  <c r="M799" i="1"/>
  <c r="M378" i="1"/>
  <c r="M18" i="1"/>
  <c r="M12" i="1"/>
  <c r="M494" i="1"/>
  <c r="M191" i="1"/>
  <c r="M869" i="1"/>
  <c r="M768" i="1"/>
  <c r="M635" i="1"/>
  <c r="M835" i="1"/>
  <c r="M620" i="1"/>
  <c r="M1001" i="1"/>
  <c r="M504" i="1"/>
  <c r="M619" i="1"/>
  <c r="M632" i="1"/>
  <c r="M688" i="1"/>
  <c r="M714" i="1"/>
  <c r="M967" i="1"/>
  <c r="M826" i="1"/>
  <c r="M451" i="1"/>
  <c r="M798" i="1"/>
  <c r="M919" i="1"/>
  <c r="M596" i="1"/>
  <c r="M934" i="1"/>
  <c r="M887" i="1"/>
  <c r="M978" i="1"/>
  <c r="M678" i="1"/>
  <c r="M428" i="1"/>
  <c r="M15" i="1"/>
  <c r="M308" i="1"/>
  <c r="M64" i="1"/>
  <c r="M808" i="1"/>
  <c r="M168" i="1"/>
  <c r="M256" i="1"/>
  <c r="M861" i="1"/>
  <c r="M739" i="1"/>
  <c r="M436" i="1"/>
  <c r="M518" i="1"/>
  <c r="M905" i="1"/>
  <c r="M475" i="1"/>
  <c r="M341" i="1"/>
  <c r="M609" i="1"/>
  <c r="M175" i="1"/>
  <c r="M742" i="1"/>
  <c r="M575" i="1"/>
  <c r="M878" i="1"/>
  <c r="M564" i="1"/>
  <c r="M511" i="1"/>
  <c r="M648" i="1"/>
  <c r="M966" i="1"/>
  <c r="M161" i="1"/>
  <c r="M365" i="1"/>
  <c r="M46" i="1"/>
  <c r="M928" i="1"/>
  <c r="M823" i="1"/>
  <c r="M271" i="1"/>
  <c r="M954" i="1"/>
  <c r="M616" i="1"/>
  <c r="M631" i="1"/>
  <c r="M651" i="1"/>
  <c r="M910" i="1"/>
  <c r="M501" i="1"/>
  <c r="M59" i="1"/>
  <c r="M728" i="1"/>
  <c r="M659" i="1"/>
  <c r="M98" i="1"/>
  <c r="M909" i="1"/>
  <c r="M151" i="1"/>
  <c r="M601" i="1"/>
  <c r="M843" i="1"/>
  <c r="M658" i="1"/>
  <c r="M908" i="1"/>
  <c r="M392" i="1"/>
  <c r="M544" i="1"/>
  <c r="M427" i="1"/>
  <c r="M931" i="1"/>
  <c r="M112" i="1"/>
  <c r="M615" i="1"/>
  <c r="M128" i="1"/>
  <c r="M76" i="1"/>
  <c r="M983" i="1"/>
  <c r="M859" i="1"/>
  <c r="M245" i="1"/>
  <c r="M181" i="1"/>
  <c r="M359" i="1"/>
  <c r="M423" i="1"/>
  <c r="M624" i="1"/>
  <c r="M209" i="1"/>
  <c r="M91" i="1"/>
  <c r="M231" i="1"/>
  <c r="M607" i="1"/>
  <c r="M104" i="1"/>
  <c r="M650" i="1"/>
  <c r="M364" i="1"/>
  <c r="M886" i="1"/>
  <c r="M712" i="1"/>
  <c r="M621" i="1"/>
  <c r="M627" i="1"/>
  <c r="M614" i="1"/>
  <c r="M526" i="1"/>
  <c r="M694" i="1"/>
  <c r="M740" i="1"/>
  <c r="M387" i="1"/>
  <c r="M825" i="1"/>
  <c r="M422" i="1"/>
  <c r="M169" i="1"/>
  <c r="M994" i="1"/>
  <c r="M30" i="1"/>
  <c r="M252" i="1"/>
  <c r="M516" i="1"/>
  <c r="M397" i="1"/>
  <c r="M888" i="1"/>
  <c r="M29" i="1"/>
  <c r="M237" i="1"/>
  <c r="M106" i="1"/>
  <c r="M599" i="1"/>
  <c r="M294" i="1"/>
  <c r="M319" i="1"/>
  <c r="M884" i="1"/>
  <c r="M690" i="1"/>
  <c r="M495" i="1"/>
  <c r="M291" i="1"/>
  <c r="M204" i="1"/>
  <c r="M709" i="1"/>
  <c r="M906" i="1"/>
  <c r="M490" i="1"/>
  <c r="M733" i="1"/>
  <c r="M343" i="1"/>
  <c r="M512" i="1"/>
  <c r="M424" i="1"/>
  <c r="M773" i="1"/>
  <c r="M142" i="1"/>
  <c r="M592" i="1"/>
  <c r="M212" i="1"/>
  <c r="M318" i="1"/>
  <c r="M534" i="1"/>
  <c r="M141" i="1"/>
  <c r="M100" i="1"/>
  <c r="M758" i="1"/>
  <c r="M763" i="1"/>
  <c r="M665" i="1"/>
  <c r="M937" i="1"/>
  <c r="M110" i="1"/>
  <c r="M383" i="1"/>
  <c r="M457" i="1"/>
  <c r="M114" i="1"/>
  <c r="M781" i="1"/>
  <c r="M571" i="1"/>
  <c r="M500" i="1"/>
  <c r="M608" i="1"/>
  <c r="M39" i="1"/>
  <c r="M973" i="1"/>
  <c r="M737" i="1"/>
  <c r="M154" i="1"/>
  <c r="M446" i="1"/>
  <c r="M726" i="1"/>
  <c r="M435" i="1"/>
  <c r="M167" i="1"/>
  <c r="M832" i="1"/>
  <c r="M197" i="1"/>
  <c r="M85" i="1"/>
  <c r="M891" i="1"/>
  <c r="M84" i="1"/>
  <c r="M789" i="1"/>
  <c r="M164" i="1"/>
  <c r="M444" i="1"/>
  <c r="M890" i="1"/>
  <c r="M152" i="1"/>
  <c r="M222" i="1"/>
  <c r="M156" i="1"/>
  <c r="M976" i="1"/>
  <c r="M903" i="1"/>
  <c r="M196" i="1"/>
  <c r="M180" i="1"/>
  <c r="M897" i="1"/>
  <c r="M738" i="1"/>
  <c r="M842" i="1"/>
  <c r="M201" i="1"/>
  <c r="M269" i="1"/>
  <c r="M31" i="1"/>
  <c r="M889" i="1"/>
  <c r="M208" i="1"/>
  <c r="M865" i="1"/>
  <c r="M680" i="1"/>
  <c r="M131" i="1"/>
  <c r="M71" i="1"/>
  <c r="M794" i="1"/>
  <c r="M622" i="1"/>
  <c r="M777" i="1"/>
  <c r="M187" i="1"/>
  <c r="M20" i="1"/>
  <c r="M281" i="1"/>
  <c r="M979" i="1"/>
  <c r="M539" i="1"/>
  <c r="M538" i="1"/>
  <c r="M27" i="1"/>
  <c r="M388" i="1"/>
  <c r="M476" i="1"/>
  <c r="M993" i="1"/>
  <c r="M883" i="1"/>
  <c r="M42" i="1"/>
  <c r="M594" i="1"/>
  <c r="M54" i="1"/>
  <c r="M567" i="1"/>
  <c r="M546" i="1"/>
  <c r="M218" i="1"/>
  <c r="M590" i="1"/>
  <c r="M772" i="1"/>
  <c r="M535" i="1"/>
  <c r="M597" i="1"/>
  <c r="M901" i="1"/>
  <c r="M791" i="1"/>
  <c r="M580" i="1"/>
  <c r="M355" i="1"/>
  <c r="M700" i="1"/>
  <c r="M638" i="1"/>
  <c r="M935" i="1"/>
  <c r="M371" i="1"/>
  <c r="J140" i="1"/>
  <c r="K140" i="1" s="1"/>
  <c r="M140" i="1"/>
  <c r="J251" i="1"/>
  <c r="K251" i="1" s="1"/>
  <c r="M251" i="1"/>
  <c r="M497" i="1"/>
  <c r="M127" i="1"/>
  <c r="M820" i="1"/>
  <c r="M336" i="1"/>
  <c r="M757" i="1"/>
  <c r="M943" i="1"/>
  <c r="M686" i="1"/>
  <c r="M882" i="1"/>
  <c r="M578" i="1"/>
  <c r="M315" i="1"/>
  <c r="M588" i="1"/>
  <c r="M623" i="1"/>
  <c r="M818" i="1"/>
  <c r="M278" i="1"/>
  <c r="M408" i="1"/>
  <c r="M572" i="1"/>
  <c r="M158" i="1"/>
  <c r="M848" i="1"/>
  <c r="M639" i="1"/>
  <c r="M368" i="1"/>
  <c r="M48" i="1"/>
  <c r="M969" i="1"/>
  <c r="M587" i="1"/>
  <c r="M471" i="1"/>
  <c r="M11" i="1"/>
  <c r="M412" i="1"/>
  <c r="M396" i="1"/>
  <c r="M68" i="1"/>
  <c r="M482" i="1"/>
  <c r="M431" i="1"/>
  <c r="M239" i="1"/>
  <c r="M868" i="1"/>
  <c r="M948" i="1"/>
  <c r="M470" i="1"/>
  <c r="M430" i="1"/>
  <c r="M182" i="1"/>
  <c r="M448" i="1"/>
  <c r="M866" i="1"/>
  <c r="M198" i="1"/>
  <c r="M447" i="1"/>
  <c r="M766" i="1"/>
  <c r="M701" i="1"/>
  <c r="M254" i="1"/>
  <c r="M445" i="1"/>
  <c r="M313" i="1"/>
  <c r="M664" i="1"/>
  <c r="M166" i="1"/>
  <c r="M657" i="1"/>
  <c r="M542" i="1"/>
  <c r="M461" i="1"/>
  <c r="M58" i="1"/>
  <c r="M527" i="1"/>
  <c r="M998" i="1"/>
  <c r="M399" i="1"/>
  <c r="M741" i="1"/>
  <c r="M876" i="1"/>
  <c r="M416" i="1"/>
  <c r="M193" i="1"/>
  <c r="M480" i="1"/>
  <c r="M479" i="1"/>
  <c r="M987" i="1"/>
  <c r="M274" i="1"/>
  <c r="M513" i="1"/>
  <c r="M751" i="1"/>
  <c r="M263" i="1"/>
  <c r="M696" i="1"/>
  <c r="M723" i="1"/>
  <c r="M303" i="1"/>
  <c r="M995" i="1"/>
  <c r="M391" i="1"/>
  <c r="M217" i="1"/>
  <c r="M145" i="1"/>
  <c r="M828" i="1"/>
  <c r="M750" i="1"/>
  <c r="M813" i="1"/>
  <c r="M718" i="1"/>
  <c r="M159" i="1"/>
  <c r="M103" i="1"/>
  <c r="M8" i="1"/>
  <c r="M459" i="1"/>
  <c r="M961" i="1"/>
  <c r="M913" i="1"/>
  <c r="M243" i="1"/>
  <c r="M357" i="1"/>
  <c r="M626" i="1"/>
  <c r="M331" i="1"/>
  <c r="M379" i="1"/>
  <c r="M748" i="1"/>
  <c r="M612" i="1"/>
  <c r="M293" i="1"/>
  <c r="M674" i="1"/>
  <c r="M830" i="1"/>
  <c r="M203" i="1"/>
  <c r="M902" i="1"/>
  <c r="M118" i="1"/>
  <c r="M673" i="1"/>
  <c r="M941" i="1"/>
  <c r="M188" i="1"/>
  <c r="M822" i="1"/>
  <c r="M930" i="1"/>
  <c r="M409" i="1"/>
  <c r="M360" i="1"/>
  <c r="M853" i="1"/>
  <c r="M894" i="1"/>
  <c r="M563" i="1"/>
  <c r="M337" i="1"/>
  <c r="M130" i="1"/>
  <c r="M326" i="1"/>
  <c r="M520" i="1"/>
  <c r="M970" i="1"/>
  <c r="M809" i="1"/>
  <c r="M241" i="1"/>
  <c r="M309" i="1"/>
  <c r="M162" i="1"/>
  <c r="M857" i="1"/>
  <c r="M144" i="1"/>
  <c r="M613" i="1"/>
  <c r="M454" i="1"/>
  <c r="M117" i="1"/>
  <c r="M841" i="1"/>
  <c r="M235" i="1"/>
  <c r="M679" i="1"/>
  <c r="M824" i="1"/>
  <c r="M855" i="1"/>
  <c r="M28" i="1"/>
  <c r="M525" i="1"/>
  <c r="M332" i="1"/>
  <c r="M840" i="1"/>
  <c r="M547" i="1"/>
  <c r="M116" i="1"/>
  <c r="M90" i="1"/>
  <c r="M759" i="1"/>
  <c r="M581" i="1"/>
  <c r="M689" i="1"/>
  <c r="M761" i="1"/>
  <c r="M568" i="1"/>
  <c r="M60" i="1"/>
  <c r="M425" i="1"/>
  <c r="M421" i="1"/>
  <c r="M810" i="1"/>
  <c r="M732" i="1"/>
  <c r="M536" i="1"/>
  <c r="M708" i="1"/>
  <c r="M990" i="1"/>
  <c r="M410" i="1"/>
  <c r="M783" i="1"/>
  <c r="M338" i="1"/>
  <c r="M949" i="1"/>
  <c r="M1000" i="1"/>
  <c r="M234" i="1"/>
  <c r="M3" i="1"/>
  <c r="M716" i="1"/>
  <c r="M499" i="1"/>
  <c r="M725" i="1"/>
  <c r="M33" i="1"/>
  <c r="M778" i="1"/>
  <c r="M898" i="1"/>
  <c r="M947" i="1"/>
  <c r="M541" i="1"/>
  <c r="M972" i="1"/>
  <c r="M656" i="1"/>
  <c r="M645" i="1"/>
  <c r="M670" i="1"/>
  <c r="M311" i="1"/>
  <c r="M160" i="1"/>
  <c r="M946" i="1"/>
  <c r="M992" i="1"/>
  <c r="M916" i="1"/>
  <c r="M284" i="1"/>
  <c r="M577" i="1"/>
  <c r="M655" i="1"/>
  <c r="M339" i="1"/>
  <c r="M549" i="1"/>
  <c r="M192" i="1"/>
  <c r="M363" i="1"/>
  <c r="M95" i="1"/>
  <c r="M426" i="1"/>
  <c r="M298" i="1"/>
  <c r="M827" i="1"/>
  <c r="M329" i="1"/>
  <c r="M53" i="1"/>
  <c r="M296" i="1"/>
  <c r="M654" i="1"/>
  <c r="M295" i="1"/>
  <c r="M749" i="1"/>
  <c r="M174" i="1"/>
  <c r="M582" i="1"/>
  <c r="M43" i="1"/>
  <c r="M496" i="1"/>
  <c r="M669" i="1"/>
  <c r="M214" i="1"/>
  <c r="M155" i="1"/>
  <c r="M213" i="1"/>
  <c r="M356" i="1"/>
  <c r="M467" i="1"/>
  <c r="M173" i="1"/>
  <c r="M864" i="1"/>
  <c r="M75" i="1"/>
  <c r="M920" i="1"/>
  <c r="M438" i="1"/>
  <c r="M717" i="1"/>
  <c r="M693" i="1"/>
  <c r="M672" i="1"/>
  <c r="M839" i="1"/>
  <c r="M221" i="1"/>
  <c r="M625" i="1"/>
  <c r="M611" i="1"/>
  <c r="M248" i="1"/>
  <c r="M403" i="1"/>
  <c r="M589" i="1"/>
  <c r="M354" i="1"/>
  <c r="M466" i="1"/>
  <c r="M662" i="1"/>
  <c r="M81" i="1"/>
  <c r="M569" i="1"/>
  <c r="M374" i="1"/>
  <c r="M684" i="1"/>
  <c r="M514" i="1"/>
  <c r="M540" i="1"/>
  <c r="M858" i="1"/>
  <c r="M517" i="1"/>
  <c r="M464" i="1"/>
  <c r="M719" i="1"/>
  <c r="M96" i="1"/>
  <c r="M320" i="1"/>
  <c r="M250" i="1"/>
  <c r="M957" i="1"/>
  <c r="M561" i="1"/>
  <c r="M964" i="1"/>
  <c r="M119" i="1"/>
  <c r="M576" i="1"/>
  <c r="M606" i="1"/>
  <c r="M922" i="1"/>
  <c r="M22" i="1"/>
  <c r="M560" i="1"/>
  <c r="M330" i="1"/>
  <c r="M107" i="1"/>
  <c r="M469" i="1"/>
  <c r="M230" i="1"/>
  <c r="M856" i="1"/>
  <c r="M227" i="1"/>
  <c r="M358" i="1"/>
  <c r="M405" i="1"/>
  <c r="M83" i="1"/>
  <c r="M249" i="1"/>
  <c r="M812" i="1"/>
  <c r="M991" i="1"/>
  <c r="M644" i="1"/>
  <c r="M885" i="1"/>
  <c r="M139" i="1"/>
  <c r="M178" i="1"/>
  <c r="M811" i="1"/>
  <c r="M926" i="1"/>
  <c r="M369" i="1"/>
  <c r="M800" i="1"/>
  <c r="M233" i="1"/>
  <c r="M747" i="1"/>
  <c r="M921" i="1"/>
  <c r="M344" i="1"/>
  <c r="M874" i="1"/>
  <c r="M123" i="1"/>
  <c r="M136" i="1"/>
  <c r="M93" i="1"/>
  <c r="M361" i="1"/>
  <c r="M530" i="1"/>
  <c r="M760" i="1"/>
  <c r="M177" i="1"/>
  <c r="M793" i="1"/>
  <c r="M745" i="1"/>
  <c r="M929" i="1"/>
  <c r="M88" i="1"/>
  <c r="M302" i="1"/>
  <c r="M821" i="1"/>
  <c r="M65" i="1"/>
  <c r="M647" i="1"/>
  <c r="M419" i="1"/>
  <c r="M953" i="1"/>
  <c r="M687" i="1"/>
  <c r="M816" i="1"/>
  <c r="M704" i="1"/>
  <c r="M347" i="1"/>
  <c r="M346" i="1"/>
  <c r="M56" i="1"/>
  <c r="M370" i="1"/>
  <c r="M756" i="1"/>
  <c r="M47" i="1"/>
  <c r="M246" i="1"/>
  <c r="M63" i="1"/>
  <c r="M585" i="1"/>
  <c r="M105" i="1"/>
  <c r="M297" i="1"/>
  <c r="M55" i="1"/>
  <c r="M795" i="1"/>
  <c r="M102" i="1"/>
  <c r="M528" i="1"/>
  <c r="M275" i="1"/>
  <c r="M305" i="1"/>
  <c r="M9" i="1"/>
  <c r="M815" i="1"/>
  <c r="M124" i="1"/>
  <c r="M802" i="1"/>
  <c r="M485" i="1"/>
  <c r="M456" i="1"/>
  <c r="M552" i="1"/>
  <c r="M45" i="1"/>
  <c r="M551" i="1"/>
  <c r="M206" i="1"/>
  <c r="M734" i="1"/>
  <c r="M285" i="1"/>
  <c r="M962" i="1"/>
  <c r="M189" i="1"/>
  <c r="M600" i="1"/>
  <c r="M550" i="1"/>
  <c r="M437" i="1"/>
  <c r="M836" i="1"/>
  <c r="M724" i="1"/>
  <c r="M814" i="1"/>
  <c r="M862" i="1"/>
  <c r="M44" i="1"/>
  <c r="M72" i="1"/>
  <c r="M279" i="1"/>
  <c r="M788" i="1"/>
  <c r="M244" i="1"/>
  <c r="M531" i="1"/>
  <c r="M845" i="1"/>
  <c r="M915" i="1"/>
  <c r="M362" i="1"/>
  <c r="M351" i="1"/>
  <c r="M353" i="1"/>
  <c r="M896" i="1"/>
  <c r="M548" i="1"/>
  <c r="M94" i="1"/>
  <c r="M137" i="1"/>
  <c r="M574" i="1"/>
  <c r="M150" i="1"/>
  <c r="M179" i="1"/>
  <c r="M710" i="1"/>
  <c r="M411" i="1"/>
  <c r="M663" i="1"/>
  <c r="M404" i="1"/>
  <c r="M19" i="1"/>
  <c r="M936" i="1"/>
  <c r="M985" i="1"/>
  <c r="M762" i="1"/>
  <c r="M26" i="1"/>
  <c r="M268" i="1"/>
  <c r="M854" i="1"/>
  <c r="M982" i="1"/>
  <c r="M5" i="1"/>
  <c r="M956" i="1"/>
  <c r="M172" i="1"/>
  <c r="M89" i="1"/>
  <c r="M593" i="1"/>
  <c r="M342" i="1"/>
  <c r="M82" i="1"/>
  <c r="M260" i="1"/>
  <c r="M746" i="1"/>
  <c r="M171" i="1"/>
  <c r="M242" i="1"/>
  <c r="M402" i="1"/>
  <c r="M240" i="1"/>
  <c r="M545" i="1"/>
  <c r="M257" i="1"/>
  <c r="M220" i="1"/>
  <c r="M765" i="1"/>
  <c r="M149" i="1"/>
  <c r="M852" i="1"/>
  <c r="M247" i="1"/>
  <c r="M776" i="1"/>
  <c r="M524" i="1"/>
  <c r="J863" i="1"/>
  <c r="K863" i="1" s="1"/>
  <c r="J968" i="1"/>
  <c r="K968" i="1" s="1"/>
  <c r="J502" i="1"/>
  <c r="K502" i="1" s="1"/>
  <c r="J414" i="1"/>
  <c r="K414" i="1" s="1"/>
  <c r="J780" i="1"/>
  <c r="K780" i="1" s="1"/>
  <c r="J463" i="1"/>
  <c r="K463" i="1" s="1"/>
  <c r="J135" i="1"/>
  <c r="K135" i="1" s="1"/>
  <c r="J699" i="1"/>
  <c r="K699" i="1" s="1"/>
  <c r="J933" i="1"/>
  <c r="K933" i="1" s="1"/>
  <c r="J975" i="1"/>
  <c r="K975" i="1" s="1"/>
  <c r="J850" i="1"/>
  <c r="K850" i="1" s="1"/>
  <c r="J472" i="1"/>
  <c r="K472" i="1" s="1"/>
  <c r="J52" i="1"/>
  <c r="K52" i="1" s="1"/>
  <c r="J804" i="1"/>
  <c r="K804" i="1" s="1"/>
  <c r="J660" i="1"/>
  <c r="K660" i="1" s="1"/>
  <c r="J643" i="1"/>
  <c r="K643" i="1" s="1"/>
  <c r="J474" i="1"/>
  <c r="K474" i="1" s="1"/>
  <c r="J491" i="1"/>
  <c r="K491" i="1" s="1"/>
  <c r="J289" i="1"/>
  <c r="K289" i="1" s="1"/>
  <c r="J873" i="1"/>
  <c r="K873" i="1" s="1"/>
  <c r="J122" i="1"/>
  <c r="K122" i="1" s="1"/>
  <c r="J602" i="1"/>
  <c r="K602" i="1" s="1"/>
  <c r="J667" i="1"/>
  <c r="K667" i="1" s="1"/>
  <c r="J228" i="1"/>
  <c r="K228" i="1" s="1"/>
  <c r="J806" i="1"/>
  <c r="K806" i="1" s="1"/>
  <c r="J115" i="1"/>
  <c r="K115" i="1" s="1"/>
  <c r="J219" i="1"/>
  <c r="K219" i="1" s="1"/>
  <c r="J819" i="1"/>
  <c r="K819" i="1" s="1"/>
  <c r="J453" i="1"/>
  <c r="K453" i="1" s="1"/>
  <c r="J505" i="1"/>
  <c r="K505" i="1" s="1"/>
  <c r="J764" i="1"/>
  <c r="K764" i="1" s="1"/>
  <c r="J420" i="1"/>
  <c r="K420" i="1" s="1"/>
  <c r="J685" i="1"/>
  <c r="K685" i="1" s="1"/>
  <c r="J666" i="1"/>
  <c r="K666" i="1" s="1"/>
  <c r="J16" i="1"/>
  <c r="K16" i="1" s="1"/>
  <c r="J649" i="1"/>
  <c r="K649" i="1" s="1"/>
  <c r="J194" i="1"/>
  <c r="K194" i="1" s="1"/>
  <c r="J971" i="1"/>
  <c r="K971" i="1" s="1"/>
  <c r="J880" i="1"/>
  <c r="K880" i="1" s="1"/>
  <c r="J255" i="1"/>
  <c r="K255" i="1" s="1"/>
  <c r="J12" i="1"/>
  <c r="K12" i="1" s="1"/>
  <c r="J236" i="1"/>
  <c r="K236" i="1" s="1"/>
  <c r="J911" i="1"/>
  <c r="K911" i="1" s="1"/>
  <c r="J272" i="1"/>
  <c r="K272" i="1" s="1"/>
  <c r="J681" i="1"/>
  <c r="K681" i="1" s="1"/>
  <c r="J126" i="1"/>
  <c r="K126" i="1" s="1"/>
  <c r="J473" i="1"/>
  <c r="K473" i="1" s="1"/>
  <c r="J683" i="1"/>
  <c r="K683" i="1" s="1"/>
  <c r="J711" i="1"/>
  <c r="K711" i="1" s="1"/>
  <c r="J17" i="1"/>
  <c r="K17" i="1" s="1"/>
  <c r="J401" i="1"/>
  <c r="K401" i="1" s="1"/>
  <c r="J92" i="1"/>
  <c r="K92" i="1" s="1"/>
  <c r="J366" i="1"/>
  <c r="K366" i="1" s="1"/>
  <c r="J705" i="1"/>
  <c r="K705" i="1" s="1"/>
  <c r="J384" i="1"/>
  <c r="K384" i="1" s="1"/>
  <c r="J555" i="1"/>
  <c r="K555" i="1" s="1"/>
  <c r="J559" i="1"/>
  <c r="K559" i="1" s="1"/>
  <c r="J352" i="1"/>
  <c r="K352" i="1" s="1"/>
  <c r="J955" i="1"/>
  <c r="K955" i="1" s="1"/>
  <c r="J743" i="1"/>
  <c r="K743" i="1" s="1"/>
  <c r="J605" i="1"/>
  <c r="K605" i="1" s="1"/>
  <c r="J184" i="1"/>
  <c r="K184" i="1" s="1"/>
  <c r="J984" i="1"/>
  <c r="K984" i="1" s="1"/>
  <c r="J768" i="1"/>
  <c r="K768" i="1" s="1"/>
  <c r="J24" i="1"/>
  <c r="K24" i="1" s="1"/>
  <c r="J433" i="1"/>
  <c r="K433" i="1" s="1"/>
  <c r="J148" i="1"/>
  <c r="K148" i="1" s="1"/>
  <c r="J558" i="1"/>
  <c r="K558" i="1" s="1"/>
  <c r="J879" i="1"/>
  <c r="K879" i="1" s="1"/>
  <c r="J265" i="1"/>
  <c r="K265" i="1" s="1"/>
  <c r="J692" i="1"/>
  <c r="K692" i="1" s="1"/>
  <c r="J386" i="1"/>
  <c r="K386" i="1" s="1"/>
  <c r="J157" i="1"/>
  <c r="K157" i="1" s="1"/>
  <c r="J314" i="1"/>
  <c r="K314" i="1" s="1"/>
  <c r="J989" i="1"/>
  <c r="K989" i="1" s="1"/>
  <c r="J216" i="1"/>
  <c r="K216" i="1" s="1"/>
  <c r="J533" i="1"/>
  <c r="K533" i="1" s="1"/>
  <c r="J99" i="1"/>
  <c r="K99" i="1" s="1"/>
  <c r="J498" i="1"/>
  <c r="K498" i="1" s="1"/>
  <c r="J799" i="1"/>
  <c r="K799" i="1" s="1"/>
  <c r="J378" i="1"/>
  <c r="K378" i="1" s="1"/>
  <c r="J18" i="1"/>
  <c r="K18" i="1" s="1"/>
  <c r="J38" i="1"/>
  <c r="K38" i="1" s="1"/>
  <c r="J912" i="1"/>
  <c r="K912" i="1" s="1"/>
  <c r="J635" i="1"/>
  <c r="K635" i="1" s="1"/>
  <c r="J736" i="1"/>
  <c r="K736" i="1" s="1"/>
  <c r="J266" i="1"/>
  <c r="K266" i="1" s="1"/>
  <c r="J185" i="1"/>
  <c r="K185" i="1" s="1"/>
  <c r="J497" i="1"/>
  <c r="K497" i="1" s="1"/>
  <c r="J938" i="1"/>
  <c r="K938" i="1" s="1"/>
  <c r="J963" i="1"/>
  <c r="K963" i="1" s="1"/>
  <c r="J820" i="1"/>
  <c r="K820" i="1" s="1"/>
  <c r="J892" i="1"/>
  <c r="K892" i="1" s="1"/>
  <c r="J633" i="1"/>
  <c r="K633" i="1" s="1"/>
  <c r="J406" i="1"/>
  <c r="K406" i="1" s="1"/>
  <c r="J262" i="1"/>
  <c r="K262" i="1" s="1"/>
  <c r="J881" i="1"/>
  <c r="K881" i="1" s="1"/>
  <c r="J730" i="1"/>
  <c r="K730" i="1" s="1"/>
  <c r="J944" i="1"/>
  <c r="K944" i="1" s="1"/>
  <c r="J786" i="1"/>
  <c r="K786" i="1" s="1"/>
  <c r="J579" i="1"/>
  <c r="K579" i="1" s="1"/>
  <c r="J565" i="1"/>
  <c r="K565" i="1" s="1"/>
  <c r="J350" i="1"/>
  <c r="K350" i="1" s="1"/>
  <c r="J731" i="1"/>
  <c r="K731" i="1" s="1"/>
  <c r="J834" i="1"/>
  <c r="K834" i="1" s="1"/>
  <c r="J661" i="1"/>
  <c r="K661" i="1" s="1"/>
  <c r="J109" i="1"/>
  <c r="K109" i="1" s="1"/>
  <c r="J919" i="1"/>
  <c r="K919" i="1" s="1"/>
  <c r="J596" i="1"/>
  <c r="K596" i="1" s="1"/>
  <c r="J934" i="1"/>
  <c r="K934" i="1" s="1"/>
  <c r="J523" i="1"/>
  <c r="K523" i="1" s="1"/>
  <c r="J735" i="1"/>
  <c r="K735" i="1" s="1"/>
  <c r="J271" i="1"/>
  <c r="K271" i="1" s="1"/>
  <c r="J51" i="1"/>
  <c r="K51" i="1" s="1"/>
  <c r="J954" i="1"/>
  <c r="K954" i="1" s="1"/>
  <c r="J616" i="1"/>
  <c r="K616" i="1" s="1"/>
  <c r="J631" i="1"/>
  <c r="K631" i="1" s="1"/>
  <c r="J553" i="1"/>
  <c r="K553" i="1" s="1"/>
  <c r="J651" i="1"/>
  <c r="K651" i="1" s="1"/>
  <c r="J440" i="1"/>
  <c r="K440" i="1" s="1"/>
  <c r="J375" i="1"/>
  <c r="K375" i="1" s="1"/>
  <c r="J910" i="1"/>
  <c r="K910" i="1" s="1"/>
  <c r="J199" i="1"/>
  <c r="K199" i="1" s="1"/>
  <c r="J501" i="1"/>
  <c r="K501" i="1" s="1"/>
  <c r="J59" i="1"/>
  <c r="K59" i="1" s="1"/>
  <c r="J728" i="1"/>
  <c r="K728" i="1" s="1"/>
  <c r="J521" i="1"/>
  <c r="K521" i="1" s="1"/>
  <c r="J225" i="1"/>
  <c r="K225" i="1" s="1"/>
  <c r="J659" i="1"/>
  <c r="K659" i="1" s="1"/>
  <c r="J98" i="1"/>
  <c r="K98" i="1" s="1"/>
  <c r="J909" i="1"/>
  <c r="K909" i="1" s="1"/>
  <c r="J151" i="1"/>
  <c r="K151" i="1" s="1"/>
  <c r="J601" i="1"/>
  <c r="K601" i="1" s="1"/>
  <c r="J843" i="1"/>
  <c r="K843" i="1" s="1"/>
  <c r="J658" i="1"/>
  <c r="K658" i="1" s="1"/>
  <c r="J908" i="1"/>
  <c r="K908" i="1" s="1"/>
  <c r="J392" i="1"/>
  <c r="K392" i="1" s="1"/>
  <c r="J413" i="1"/>
  <c r="K413" i="1" s="1"/>
  <c r="J458" i="1"/>
  <c r="K458" i="1" s="1"/>
  <c r="J940" i="1"/>
  <c r="K940" i="1" s="1"/>
  <c r="J400" i="1"/>
  <c r="K400" i="1" s="1"/>
  <c r="J390" i="1"/>
  <c r="K390" i="1" s="1"/>
  <c r="J715" i="1"/>
  <c r="K715" i="1" s="1"/>
  <c r="J904" i="1"/>
  <c r="K904" i="1" s="1"/>
  <c r="J349" i="1"/>
  <c r="K349" i="1" s="1"/>
  <c r="J875" i="1"/>
  <c r="K875" i="1" s="1"/>
  <c r="J784" i="1"/>
  <c r="K784" i="1" s="1"/>
  <c r="J215" i="1"/>
  <c r="K215" i="1" s="1"/>
  <c r="J805" i="1"/>
  <c r="K805" i="1" s="1"/>
  <c r="J763" i="1"/>
  <c r="K763" i="1" s="1"/>
  <c r="J37" i="1"/>
  <c r="K37" i="1" s="1"/>
  <c r="J190" i="1"/>
  <c r="K190" i="1" s="1"/>
  <c r="J519" i="1"/>
  <c r="K519" i="1" s="1"/>
  <c r="J757" i="1"/>
  <c r="K757" i="1" s="1"/>
  <c r="J937" i="1"/>
  <c r="K937" i="1" s="1"/>
  <c r="J646" i="1"/>
  <c r="K646" i="1" s="1"/>
  <c r="J457" i="1"/>
  <c r="K457" i="1" s="1"/>
  <c r="J781" i="1"/>
  <c r="K781" i="1" s="1"/>
  <c r="J500" i="1"/>
  <c r="K500" i="1" s="1"/>
  <c r="J510" i="1"/>
  <c r="K510" i="1" s="1"/>
  <c r="J900" i="1"/>
  <c r="K900" i="1" s="1"/>
  <c r="J154" i="1"/>
  <c r="K154" i="1" s="1"/>
  <c r="J829" i="1"/>
  <c r="K829" i="1" s="1"/>
  <c r="J100" i="1"/>
  <c r="K100" i="1" s="1"/>
  <c r="J325" i="1"/>
  <c r="K325" i="1" s="1"/>
  <c r="J127" i="1"/>
  <c r="K127" i="1" s="1"/>
  <c r="J758" i="1"/>
  <c r="K758" i="1" s="1"/>
  <c r="J273" i="1"/>
  <c r="K273" i="1" s="1"/>
  <c r="J336" i="1"/>
  <c r="K336" i="1" s="1"/>
  <c r="J860" i="1"/>
  <c r="K860" i="1" s="1"/>
  <c r="J377" i="1"/>
  <c r="K377" i="1" s="1"/>
  <c r="J522" i="1"/>
  <c r="K522" i="1" s="1"/>
  <c r="J306" i="1"/>
  <c r="K306" i="1" s="1"/>
  <c r="J49" i="1"/>
  <c r="K49" i="1" s="1"/>
  <c r="J790" i="1"/>
  <c r="K790" i="1" s="1"/>
  <c r="J200" i="1"/>
  <c r="K200" i="1" s="1"/>
  <c r="J665" i="1"/>
  <c r="K665" i="1" s="1"/>
  <c r="J36" i="1"/>
  <c r="K36" i="1" s="1"/>
  <c r="J483" i="1"/>
  <c r="K483" i="1" s="1"/>
  <c r="J110" i="1"/>
  <c r="K110" i="1" s="1"/>
  <c r="J383" i="1"/>
  <c r="K383" i="1" s="1"/>
  <c r="J114" i="1"/>
  <c r="K114" i="1" s="1"/>
  <c r="J571" i="1"/>
  <c r="K571" i="1" s="1"/>
  <c r="J608" i="1"/>
  <c r="K608" i="1" s="1"/>
  <c r="J39" i="1"/>
  <c r="K39" i="1" s="1"/>
  <c r="J973" i="1"/>
  <c r="K973" i="1" s="1"/>
  <c r="J737" i="1"/>
  <c r="K737" i="1" s="1"/>
  <c r="J111" i="1"/>
  <c r="K111" i="1" s="1"/>
  <c r="J288" i="1"/>
  <c r="K288" i="1" s="1"/>
  <c r="J86" i="1"/>
  <c r="K86" i="1" s="1"/>
  <c r="J838" i="1"/>
  <c r="K838" i="1" s="1"/>
  <c r="J146" i="1"/>
  <c r="K146" i="1" s="1"/>
  <c r="J264" i="1"/>
  <c r="K264" i="1" s="1"/>
  <c r="J481" i="1"/>
  <c r="K481" i="1" s="1"/>
  <c r="J981" i="1"/>
  <c r="K981" i="1" s="1"/>
  <c r="J952" i="1"/>
  <c r="K952" i="1" s="1"/>
  <c r="J867" i="1"/>
  <c r="K867" i="1" s="1"/>
  <c r="J429" i="1"/>
  <c r="K429" i="1" s="1"/>
  <c r="J367" i="1"/>
  <c r="K367" i="1" s="1"/>
  <c r="J286" i="1"/>
  <c r="K286" i="1" s="1"/>
  <c r="J999" i="1"/>
  <c r="K999" i="1" s="1"/>
  <c r="J35" i="1"/>
  <c r="K35" i="1" s="1"/>
  <c r="J570" i="1"/>
  <c r="K570" i="1" s="1"/>
  <c r="J899" i="1"/>
  <c r="K899" i="1" s="1"/>
  <c r="J833" i="1"/>
  <c r="K833" i="1" s="1"/>
  <c r="J543" i="1"/>
  <c r="K543" i="1" s="1"/>
  <c r="J101" i="1"/>
  <c r="K101" i="1" s="1"/>
  <c r="J223" i="1"/>
  <c r="K223" i="1" s="1"/>
  <c r="J604" i="1"/>
  <c r="K604" i="1" s="1"/>
  <c r="J211" i="1"/>
  <c r="K211" i="1" s="1"/>
  <c r="J34" i="1"/>
  <c r="K34" i="1" s="1"/>
  <c r="J721" i="1"/>
  <c r="K721" i="1" s="1"/>
  <c r="J138" i="1"/>
  <c r="K138" i="1" s="1"/>
  <c r="J460" i="1"/>
  <c r="K460" i="1" s="1"/>
  <c r="J846" i="1"/>
  <c r="K846" i="1" s="1"/>
  <c r="J753" i="1"/>
  <c r="K753" i="1" s="1"/>
  <c r="J507" i="1"/>
  <c r="K507" i="1" s="1"/>
  <c r="J532" i="1"/>
  <c r="K532" i="1" s="1"/>
  <c r="J73" i="1"/>
  <c r="K73" i="1" s="1"/>
  <c r="J205" i="1"/>
  <c r="K205" i="1" s="1"/>
  <c r="J373" i="1"/>
  <c r="K373" i="1" s="1"/>
  <c r="J997" i="1"/>
  <c r="K997" i="1" s="1"/>
  <c r="J299" i="1"/>
  <c r="K299" i="1" s="1"/>
  <c r="J32" i="1"/>
  <c r="K32" i="1" s="1"/>
  <c r="J752" i="1"/>
  <c r="K752" i="1" s="1"/>
  <c r="J478" i="1"/>
  <c r="K478" i="1" s="1"/>
  <c r="J629" i="1"/>
  <c r="K629" i="1" s="1"/>
  <c r="J628" i="1"/>
  <c r="K628" i="1" s="1"/>
  <c r="J57" i="1"/>
  <c r="K57" i="1" s="1"/>
  <c r="J258" i="1"/>
  <c r="K258" i="1" s="1"/>
  <c r="J927" i="1"/>
  <c r="K927" i="1" s="1"/>
  <c r="J398" i="1"/>
  <c r="K398" i="1" s="1"/>
  <c r="J676" i="1"/>
  <c r="K676" i="1" s="1"/>
  <c r="J132" i="1"/>
  <c r="K132" i="1" s="1"/>
  <c r="J261" i="1"/>
  <c r="K261" i="1" s="1"/>
  <c r="J455" i="1"/>
  <c r="K455" i="1" s="1"/>
  <c r="J282" i="1"/>
  <c r="K282" i="1" s="1"/>
  <c r="J895" i="1"/>
  <c r="K895" i="1" s="1"/>
  <c r="J2" i="1"/>
  <c r="K2" i="1" s="1"/>
  <c r="J950" i="1"/>
  <c r="K950" i="1" s="1"/>
  <c r="J477" i="1"/>
  <c r="K477" i="1" s="1"/>
  <c r="J21" i="1"/>
  <c r="K21" i="1" s="1"/>
  <c r="J583" i="1"/>
  <c r="K583" i="1" s="1"/>
  <c r="J675" i="1"/>
  <c r="K675" i="1" s="1"/>
  <c r="J207" i="1"/>
  <c r="K207" i="1" s="1"/>
  <c r="J143" i="1"/>
  <c r="K143" i="1" s="1"/>
  <c r="J702" i="1"/>
  <c r="K702" i="1" s="1"/>
  <c r="J598" i="1"/>
  <c r="K598" i="1" s="1"/>
  <c r="J653" i="1"/>
  <c r="K653" i="1" s="1"/>
  <c r="J537" i="1"/>
  <c r="K537" i="1" s="1"/>
  <c r="J603" i="1"/>
  <c r="K603" i="1" s="1"/>
  <c r="J468" i="1"/>
  <c r="K468" i="1" s="1"/>
  <c r="J7" i="1"/>
  <c r="K7" i="1" s="1"/>
  <c r="J494" i="1"/>
  <c r="K494" i="1" s="1"/>
  <c r="J66" i="1"/>
  <c r="K66" i="1" s="1"/>
  <c r="J432" i="1"/>
  <c r="K432" i="1" s="1"/>
  <c r="J974" i="1"/>
  <c r="K974" i="1" s="1"/>
  <c r="J191" i="1"/>
  <c r="K191" i="1" s="1"/>
  <c r="J134" i="1"/>
  <c r="K134" i="1" s="1"/>
  <c r="J617" i="1"/>
  <c r="K617" i="1" s="1"/>
  <c r="J797" i="1"/>
  <c r="K797" i="1" s="1"/>
  <c r="J869" i="1"/>
  <c r="K869" i="1" s="1"/>
  <c r="J817" i="1"/>
  <c r="K817" i="1" s="1"/>
  <c r="J277" i="1"/>
  <c r="K277" i="1" s="1"/>
  <c r="J847" i="1"/>
  <c r="K847" i="1" s="1"/>
  <c r="J10" i="1"/>
  <c r="K10" i="1" s="1"/>
  <c r="J641" i="1"/>
  <c r="K641" i="1" s="1"/>
  <c r="J488" i="1"/>
  <c r="K488" i="1" s="1"/>
  <c r="J323" i="1"/>
  <c r="K323" i="1" s="1"/>
  <c r="J755" i="1"/>
  <c r="K755" i="1" s="1"/>
  <c r="J877" i="1"/>
  <c r="K877" i="1" s="1"/>
  <c r="J238" i="1"/>
  <c r="K238" i="1" s="1"/>
  <c r="J727" i="1"/>
  <c r="K727" i="1" s="1"/>
  <c r="J774" i="1"/>
  <c r="K774" i="1" s="1"/>
  <c r="J78" i="1"/>
  <c r="K78" i="1" s="1"/>
  <c r="J170" i="1"/>
  <c r="K170" i="1" s="1"/>
  <c r="J322" i="1"/>
  <c r="K322" i="1" s="1"/>
  <c r="J202" i="1"/>
  <c r="K202" i="1" s="1"/>
  <c r="J77" i="1"/>
  <c r="K77" i="1" s="1"/>
  <c r="J133" i="1"/>
  <c r="K133" i="1" s="1"/>
  <c r="J754" i="1"/>
  <c r="K754" i="1" s="1"/>
  <c r="J942" i="1"/>
  <c r="K942" i="1" s="1"/>
  <c r="J108" i="1"/>
  <c r="K108" i="1" s="1"/>
  <c r="J713" i="1"/>
  <c r="K713" i="1" s="1"/>
  <c r="J642" i="1"/>
  <c r="K642" i="1" s="1"/>
  <c r="J270" i="1"/>
  <c r="K270" i="1" s="1"/>
  <c r="J837" i="1"/>
  <c r="K837" i="1" s="1"/>
  <c r="J153" i="1"/>
  <c r="K153" i="1" s="1"/>
  <c r="J958" i="1"/>
  <c r="K958" i="1" s="1"/>
  <c r="J562" i="1"/>
  <c r="K562" i="1" s="1"/>
  <c r="J980" i="1"/>
  <c r="K980" i="1" s="1"/>
  <c r="J951" i="1"/>
  <c r="K951" i="1" s="1"/>
  <c r="J165" i="1"/>
  <c r="K165" i="1" s="1"/>
  <c r="J417" i="1"/>
  <c r="K417" i="1" s="1"/>
  <c r="J801" i="1"/>
  <c r="K801" i="1" s="1"/>
  <c r="J253" i="1"/>
  <c r="K253" i="1" s="1"/>
  <c r="J443" i="1"/>
  <c r="K443" i="1" s="1"/>
  <c r="J720" i="1"/>
  <c r="K720" i="1" s="1"/>
  <c r="J380" i="1"/>
  <c r="K380" i="1" s="1"/>
  <c r="J372" i="1"/>
  <c r="K372" i="1" s="1"/>
  <c r="J923" i="1"/>
  <c r="K923" i="1" s="1"/>
  <c r="J389" i="1"/>
  <c r="K389" i="1" s="1"/>
  <c r="J697" i="1"/>
  <c r="K697" i="1" s="1"/>
  <c r="J996" i="1"/>
  <c r="K996" i="1" s="1"/>
  <c r="J67" i="1"/>
  <c r="K67" i="1" s="1"/>
  <c r="J584" i="1"/>
  <c r="K584" i="1" s="1"/>
  <c r="J939" i="1"/>
  <c r="K939" i="1" s="1"/>
  <c r="J394" i="1"/>
  <c r="K394" i="1" s="1"/>
  <c r="J310" i="1"/>
  <c r="K310" i="1" s="1"/>
  <c r="J831" i="1"/>
  <c r="K831" i="1" s="1"/>
  <c r="J283" i="1"/>
  <c r="K283" i="1" s="1"/>
  <c r="J345" i="1"/>
  <c r="K345" i="1" s="1"/>
  <c r="J857" i="1"/>
  <c r="K857" i="1" s="1"/>
  <c r="J144" i="1"/>
  <c r="K144" i="1" s="1"/>
  <c r="J613" i="1"/>
  <c r="K613" i="1" s="1"/>
  <c r="J454" i="1"/>
  <c r="K454" i="1" s="1"/>
  <c r="J117" i="1"/>
  <c r="K117" i="1" s="1"/>
  <c r="J841" i="1"/>
  <c r="K841" i="1" s="1"/>
  <c r="J235" i="1"/>
  <c r="K235" i="1" s="1"/>
  <c r="J679" i="1"/>
  <c r="K679" i="1" s="1"/>
  <c r="J824" i="1"/>
  <c r="K824" i="1" s="1"/>
  <c r="J855" i="1"/>
  <c r="K855" i="1" s="1"/>
  <c r="J28" i="1"/>
  <c r="K28" i="1" s="1"/>
  <c r="J525" i="1"/>
  <c r="K525" i="1" s="1"/>
  <c r="J547" i="1"/>
  <c r="K547" i="1" s="1"/>
  <c r="J90" i="1"/>
  <c r="K90" i="1" s="1"/>
  <c r="J60" i="1"/>
  <c r="K60" i="1" s="1"/>
  <c r="J410" i="1"/>
  <c r="K410" i="1" s="1"/>
  <c r="J591" i="1"/>
  <c r="K591" i="1" s="1"/>
  <c r="J290" i="1"/>
  <c r="K290" i="1" s="1"/>
  <c r="J652" i="1"/>
  <c r="K652" i="1" s="1"/>
  <c r="J147" i="1"/>
  <c r="K147" i="1" s="1"/>
  <c r="J333" i="1"/>
  <c r="K333" i="1" s="1"/>
  <c r="J849" i="1"/>
  <c r="K849" i="1" s="1"/>
  <c r="J484" i="1"/>
  <c r="K484" i="1" s="1"/>
  <c r="J348" i="1"/>
  <c r="K348" i="1" s="1"/>
  <c r="J407" i="1"/>
  <c r="K407" i="1" s="1"/>
  <c r="J988" i="1"/>
  <c r="K988" i="1" s="1"/>
  <c r="J87" i="1"/>
  <c r="K87" i="1" s="1"/>
  <c r="J418" i="1"/>
  <c r="K418" i="1" s="1"/>
  <c r="J376" i="1"/>
  <c r="K376" i="1" s="1"/>
  <c r="J924" i="1"/>
  <c r="K924" i="1" s="1"/>
  <c r="J796" i="1"/>
  <c r="K796" i="1" s="1"/>
  <c r="J232" i="1"/>
  <c r="K232" i="1" s="1"/>
  <c r="J506" i="1"/>
  <c r="K506" i="1" s="1"/>
  <c r="J340" i="1"/>
  <c r="K340" i="1" s="1"/>
  <c r="J23" i="1"/>
  <c r="K23" i="1" s="1"/>
  <c r="J586" i="1"/>
  <c r="K586" i="1" s="1"/>
  <c r="J316" i="1"/>
  <c r="K316" i="1" s="1"/>
  <c r="J529" i="1"/>
  <c r="K529" i="1" s="1"/>
  <c r="J917" i="1"/>
  <c r="K917" i="1" s="1"/>
  <c r="J803" i="1"/>
  <c r="K803" i="1" s="1"/>
  <c r="J50" i="1"/>
  <c r="K50" i="1" s="1"/>
  <c r="J113" i="1"/>
  <c r="K113" i="1" s="1"/>
  <c r="J691" i="1"/>
  <c r="K691" i="1" s="1"/>
  <c r="J276" i="1"/>
  <c r="K276" i="1" s="1"/>
  <c r="J509" i="1"/>
  <c r="K509" i="1" s="1"/>
  <c r="J120" i="1"/>
  <c r="K120" i="1" s="1"/>
  <c r="J959" i="1"/>
  <c r="K959" i="1" s="1"/>
  <c r="J382" i="1"/>
  <c r="K382" i="1" s="1"/>
  <c r="J224" i="1"/>
  <c r="K224" i="1" s="1"/>
  <c r="J508" i="1"/>
  <c r="K508" i="1" s="1"/>
  <c r="J893" i="1"/>
  <c r="K893" i="1" s="1"/>
  <c r="J489" i="1"/>
  <c r="K489" i="1" s="1"/>
  <c r="J61" i="1"/>
  <c r="K61" i="1" s="1"/>
  <c r="J907" i="1"/>
  <c r="K907" i="1" s="1"/>
  <c r="J725" i="1"/>
  <c r="K725" i="1" s="1"/>
  <c r="J33" i="1"/>
  <c r="K33" i="1" s="1"/>
  <c r="J778" i="1"/>
  <c r="K778" i="1" s="1"/>
  <c r="J898" i="1"/>
  <c r="K898" i="1" s="1"/>
  <c r="J947" i="1"/>
  <c r="K947" i="1" s="1"/>
  <c r="J541" i="1"/>
  <c r="K541" i="1" s="1"/>
  <c r="J972" i="1"/>
  <c r="K972" i="1" s="1"/>
  <c r="J656" i="1"/>
  <c r="K656" i="1" s="1"/>
  <c r="J645" i="1"/>
  <c r="K645" i="1" s="1"/>
  <c r="J670" i="1"/>
  <c r="K670" i="1" s="1"/>
  <c r="J311" i="1"/>
  <c r="K311" i="1" s="1"/>
  <c r="J160" i="1"/>
  <c r="K160" i="1" s="1"/>
  <c r="J946" i="1"/>
  <c r="K946" i="1" s="1"/>
  <c r="J992" i="1"/>
  <c r="K992" i="1" s="1"/>
  <c r="J916" i="1"/>
  <c r="K916" i="1" s="1"/>
  <c r="J284" i="1"/>
  <c r="K284" i="1" s="1"/>
  <c r="J363" i="1"/>
  <c r="K363" i="1" s="1"/>
  <c r="J426" i="1"/>
  <c r="K426" i="1" s="1"/>
  <c r="J827" i="1"/>
  <c r="K827" i="1" s="1"/>
  <c r="J53" i="1"/>
  <c r="K53" i="1" s="1"/>
  <c r="J582" i="1"/>
  <c r="K582" i="1" s="1"/>
  <c r="J496" i="1"/>
  <c r="K496" i="1" s="1"/>
  <c r="J467" i="1"/>
  <c r="K467" i="1" s="1"/>
  <c r="J864" i="1"/>
  <c r="K864" i="1" s="1"/>
  <c r="J672" i="1"/>
  <c r="K672" i="1" s="1"/>
  <c r="J354" i="1"/>
  <c r="K354" i="1" s="1"/>
  <c r="J771" i="1"/>
  <c r="K771" i="1" s="1"/>
  <c r="J870" i="1"/>
  <c r="K870" i="1" s="1"/>
  <c r="J503" i="1"/>
  <c r="K503" i="1" s="1"/>
  <c r="J385" i="1"/>
  <c r="K385" i="1" s="1"/>
  <c r="J807" i="1"/>
  <c r="K807" i="1" s="1"/>
  <c r="J307" i="1"/>
  <c r="K307" i="1" s="1"/>
  <c r="J703" i="1"/>
  <c r="K703" i="1" s="1"/>
  <c r="J573" i="1"/>
  <c r="K573" i="1" s="1"/>
  <c r="J671" i="1"/>
  <c r="K671" i="1" s="1"/>
  <c r="J226" i="1"/>
  <c r="K226" i="1" s="1"/>
  <c r="J977" i="1"/>
  <c r="K977" i="1" s="1"/>
  <c r="J618" i="1"/>
  <c r="K618" i="1" s="1"/>
  <c r="J835" i="1"/>
  <c r="K835" i="1" s="1"/>
  <c r="J620" i="1"/>
  <c r="K620" i="1" s="1"/>
  <c r="J267" i="1"/>
  <c r="K267" i="1" s="1"/>
  <c r="J636" i="1"/>
  <c r="K636" i="1" s="1"/>
  <c r="J80" i="1"/>
  <c r="K80" i="1" s="1"/>
  <c r="J872" i="1"/>
  <c r="K872" i="1" s="1"/>
  <c r="J70" i="1"/>
  <c r="K70" i="1" s="1"/>
  <c r="J259" i="1"/>
  <c r="K259" i="1" s="1"/>
  <c r="J851" i="1"/>
  <c r="K851" i="1" s="1"/>
  <c r="J729" i="1"/>
  <c r="K729" i="1" s="1"/>
  <c r="J871" i="1"/>
  <c r="K871" i="1" s="1"/>
  <c r="J1001" i="1"/>
  <c r="K1001" i="1" s="1"/>
  <c r="J493" i="1"/>
  <c r="K493" i="1" s="1"/>
  <c r="J504" i="1"/>
  <c r="K504" i="1" s="1"/>
  <c r="J619" i="1"/>
  <c r="K619" i="1" s="1"/>
  <c r="J452" i="1"/>
  <c r="K452" i="1" s="1"/>
  <c r="J301" i="1"/>
  <c r="K301" i="1" s="1"/>
  <c r="J632" i="1"/>
  <c r="K632" i="1" s="1"/>
  <c r="J688" i="1"/>
  <c r="K688" i="1" s="1"/>
  <c r="J69" i="1"/>
  <c r="K69" i="1" s="1"/>
  <c r="J714" i="1"/>
  <c r="K714" i="1" s="1"/>
  <c r="J280" i="1"/>
  <c r="K280" i="1" s="1"/>
  <c r="J967" i="1"/>
  <c r="K967" i="1" s="1"/>
  <c r="J826" i="1"/>
  <c r="K826" i="1" s="1"/>
  <c r="J770" i="1"/>
  <c r="K770" i="1" s="1"/>
  <c r="J556" i="1"/>
  <c r="K556" i="1" s="1"/>
  <c r="J451" i="1"/>
  <c r="K451" i="1" s="1"/>
  <c r="J554" i="1"/>
  <c r="K554" i="1" s="1"/>
  <c r="J798" i="1"/>
  <c r="K798" i="1" s="1"/>
  <c r="J918" i="1"/>
  <c r="K918" i="1" s="1"/>
  <c r="J183" i="1"/>
  <c r="K183" i="1" s="1"/>
  <c r="J782" i="1"/>
  <c r="K782" i="1" s="1"/>
  <c r="J324" i="1"/>
  <c r="K324" i="1" s="1"/>
  <c r="J450" i="1"/>
  <c r="K450" i="1" s="1"/>
  <c r="J328" i="1"/>
  <c r="K328" i="1" s="1"/>
  <c r="J327" i="1"/>
  <c r="K327" i="1" s="1"/>
  <c r="J695" i="1"/>
  <c r="K695" i="1" s="1"/>
  <c r="J769" i="1"/>
  <c r="K769" i="1" s="1"/>
  <c r="J932" i="1"/>
  <c r="K932" i="1" s="1"/>
  <c r="J79" i="1"/>
  <c r="K79" i="1" s="1"/>
  <c r="J595" i="1"/>
  <c r="K595" i="1" s="1"/>
  <c r="J677" i="1"/>
  <c r="K677" i="1" s="1"/>
  <c r="J395" i="1"/>
  <c r="K395" i="1" s="1"/>
  <c r="J698" i="1"/>
  <c r="K698" i="1" s="1"/>
  <c r="J630" i="1"/>
  <c r="K630" i="1" s="1"/>
  <c r="J640" i="1"/>
  <c r="K640" i="1" s="1"/>
  <c r="J767" i="1"/>
  <c r="K767" i="1" s="1"/>
  <c r="J439" i="1"/>
  <c r="K439" i="1" s="1"/>
  <c r="J449" i="1"/>
  <c r="K449" i="1" s="1"/>
  <c r="J945" i="1"/>
  <c r="K945" i="1" s="1"/>
  <c r="J844" i="1"/>
  <c r="K844" i="1" s="1"/>
  <c r="J960" i="1"/>
  <c r="K960" i="1" s="1"/>
  <c r="J97" i="1"/>
  <c r="K97" i="1" s="1"/>
  <c r="J125" i="1"/>
  <c r="K125" i="1" s="1"/>
  <c r="J462" i="1"/>
  <c r="K462" i="1" s="1"/>
  <c r="J785" i="1"/>
  <c r="K785" i="1" s="1"/>
  <c r="J779" i="1"/>
  <c r="K779" i="1" s="1"/>
  <c r="J335" i="1"/>
  <c r="K335" i="1" s="1"/>
  <c r="J129" i="1"/>
  <c r="K129" i="1" s="1"/>
  <c r="J62" i="1"/>
  <c r="K62" i="1" s="1"/>
  <c r="J381" i="1"/>
  <c r="K381" i="1" s="1"/>
  <c r="J321" i="1"/>
  <c r="K321" i="1" s="1"/>
  <c r="J312" i="1"/>
  <c r="K312" i="1" s="1"/>
  <c r="J210" i="1"/>
  <c r="K210" i="1" s="1"/>
  <c r="J304" i="1"/>
  <c r="K304" i="1" s="1"/>
  <c r="J569" i="1"/>
  <c r="K569" i="1" s="1"/>
  <c r="J374" i="1"/>
  <c r="K374" i="1" s="1"/>
  <c r="J684" i="1"/>
  <c r="K684" i="1" s="1"/>
  <c r="J514" i="1"/>
  <c r="K514" i="1" s="1"/>
  <c r="J540" i="1"/>
  <c r="K540" i="1" s="1"/>
  <c r="J858" i="1"/>
  <c r="K858" i="1" s="1"/>
  <c r="J517" i="1"/>
  <c r="K517" i="1" s="1"/>
  <c r="J464" i="1"/>
  <c r="K464" i="1" s="1"/>
  <c r="J719" i="1"/>
  <c r="K719" i="1" s="1"/>
  <c r="J96" i="1"/>
  <c r="K96" i="1" s="1"/>
  <c r="J320" i="1"/>
  <c r="K320" i="1" s="1"/>
  <c r="J250" i="1"/>
  <c r="K250" i="1" s="1"/>
  <c r="J957" i="1"/>
  <c r="K957" i="1" s="1"/>
  <c r="J561" i="1"/>
  <c r="K561" i="1" s="1"/>
  <c r="J964" i="1"/>
  <c r="K964" i="1" s="1"/>
  <c r="J119" i="1"/>
  <c r="K119" i="1" s="1"/>
  <c r="J576" i="1"/>
  <c r="K576" i="1" s="1"/>
  <c r="J606" i="1"/>
  <c r="K606" i="1" s="1"/>
  <c r="J887" i="1"/>
  <c r="K887" i="1" s="1"/>
  <c r="J978" i="1"/>
  <c r="K978" i="1" s="1"/>
  <c r="J678" i="1"/>
  <c r="K678" i="1" s="1"/>
  <c r="J428" i="1"/>
  <c r="K428" i="1" s="1"/>
  <c r="J15" i="1"/>
  <c r="K15" i="1" s="1"/>
  <c r="J308" i="1"/>
  <c r="K308" i="1" s="1"/>
  <c r="J64" i="1"/>
  <c r="K64" i="1" s="1"/>
  <c r="J808" i="1"/>
  <c r="K808" i="1" s="1"/>
  <c r="J168" i="1"/>
  <c r="K168" i="1" s="1"/>
  <c r="J256" i="1"/>
  <c r="K256" i="1" s="1"/>
  <c r="J861" i="1"/>
  <c r="K861" i="1" s="1"/>
  <c r="J739" i="1"/>
  <c r="K739" i="1" s="1"/>
  <c r="J436" i="1"/>
  <c r="K436" i="1" s="1"/>
  <c r="J518" i="1"/>
  <c r="K518" i="1" s="1"/>
  <c r="J905" i="1"/>
  <c r="K905" i="1" s="1"/>
  <c r="J475" i="1"/>
  <c r="K475" i="1" s="1"/>
  <c r="J341" i="1"/>
  <c r="K341" i="1" s="1"/>
  <c r="J441" i="1"/>
  <c r="K441" i="1" s="1"/>
  <c r="J609" i="1"/>
  <c r="K609" i="1" s="1"/>
  <c r="J175" i="1"/>
  <c r="K175" i="1" s="1"/>
  <c r="J742" i="1"/>
  <c r="K742" i="1" s="1"/>
  <c r="J575" i="1"/>
  <c r="K575" i="1" s="1"/>
  <c r="J878" i="1"/>
  <c r="K878" i="1" s="1"/>
  <c r="J564" i="1"/>
  <c r="K564" i="1" s="1"/>
  <c r="J511" i="1"/>
  <c r="K511" i="1" s="1"/>
  <c r="J648" i="1"/>
  <c r="K648" i="1" s="1"/>
  <c r="J966" i="1"/>
  <c r="K966" i="1" s="1"/>
  <c r="J161" i="1"/>
  <c r="K161" i="1" s="1"/>
  <c r="J365" i="1"/>
  <c r="K365" i="1" s="1"/>
  <c r="J647" i="1"/>
  <c r="K647" i="1" s="1"/>
  <c r="J419" i="1"/>
  <c r="K419" i="1" s="1"/>
  <c r="J953" i="1"/>
  <c r="K953" i="1" s="1"/>
  <c r="J687" i="1"/>
  <c r="K687" i="1" s="1"/>
  <c r="J816" i="1"/>
  <c r="K816" i="1" s="1"/>
  <c r="J704" i="1"/>
  <c r="K704" i="1" s="1"/>
  <c r="J347" i="1"/>
  <c r="K347" i="1" s="1"/>
  <c r="J346" i="1"/>
  <c r="K346" i="1" s="1"/>
  <c r="J56" i="1"/>
  <c r="K56" i="1" s="1"/>
  <c r="J370" i="1"/>
  <c r="K370" i="1" s="1"/>
  <c r="J756" i="1"/>
  <c r="K756" i="1" s="1"/>
  <c r="J47" i="1"/>
  <c r="K47" i="1" s="1"/>
  <c r="J246" i="1"/>
  <c r="K246" i="1" s="1"/>
  <c r="J63" i="1"/>
  <c r="K63" i="1" s="1"/>
  <c r="J585" i="1"/>
  <c r="K585" i="1" s="1"/>
  <c r="J105" i="1"/>
  <c r="K105" i="1" s="1"/>
  <c r="J297" i="1"/>
  <c r="K297" i="1" s="1"/>
  <c r="J55" i="1"/>
  <c r="K55" i="1" s="1"/>
  <c r="J46" i="1"/>
  <c r="K46" i="1" s="1"/>
  <c r="J795" i="1"/>
  <c r="K795" i="1" s="1"/>
  <c r="J102" i="1"/>
  <c r="K102" i="1" s="1"/>
  <c r="J528" i="1"/>
  <c r="K528" i="1" s="1"/>
  <c r="J275" i="1"/>
  <c r="K275" i="1" s="1"/>
  <c r="J305" i="1"/>
  <c r="K305" i="1" s="1"/>
  <c r="J9" i="1"/>
  <c r="K9" i="1" s="1"/>
  <c r="J815" i="1"/>
  <c r="K815" i="1" s="1"/>
  <c r="J124" i="1"/>
  <c r="K124" i="1" s="1"/>
  <c r="J802" i="1"/>
  <c r="K802" i="1" s="1"/>
  <c r="J485" i="1"/>
  <c r="K485" i="1" s="1"/>
  <c r="J456" i="1"/>
  <c r="K456" i="1" s="1"/>
  <c r="J552" i="1"/>
  <c r="K552" i="1" s="1"/>
  <c r="J45" i="1"/>
  <c r="K45" i="1" s="1"/>
  <c r="J551" i="1"/>
  <c r="K551" i="1" s="1"/>
  <c r="J206" i="1"/>
  <c r="K206" i="1" s="1"/>
  <c r="J734" i="1"/>
  <c r="K734" i="1" s="1"/>
  <c r="J285" i="1"/>
  <c r="K285" i="1" s="1"/>
  <c r="J962" i="1"/>
  <c r="K962" i="1" s="1"/>
  <c r="J189" i="1"/>
  <c r="K189" i="1" s="1"/>
  <c r="J600" i="1"/>
  <c r="K600" i="1" s="1"/>
  <c r="J928" i="1"/>
  <c r="K928" i="1" s="1"/>
  <c r="J550" i="1"/>
  <c r="K550" i="1" s="1"/>
  <c r="J437" i="1"/>
  <c r="K437" i="1" s="1"/>
  <c r="J836" i="1"/>
  <c r="K836" i="1" s="1"/>
  <c r="J724" i="1"/>
  <c r="K724" i="1" s="1"/>
  <c r="J814" i="1"/>
  <c r="K814" i="1" s="1"/>
  <c r="J862" i="1"/>
  <c r="K862" i="1" s="1"/>
  <c r="J44" i="1"/>
  <c r="K44" i="1" s="1"/>
  <c r="J72" i="1"/>
  <c r="K72" i="1" s="1"/>
  <c r="J279" i="1"/>
  <c r="K279" i="1" s="1"/>
  <c r="J788" i="1"/>
  <c r="K788" i="1" s="1"/>
  <c r="J244" i="1"/>
  <c r="K244" i="1" s="1"/>
  <c r="J531" i="1"/>
  <c r="K531" i="1" s="1"/>
  <c r="J845" i="1"/>
  <c r="K845" i="1" s="1"/>
  <c r="J915" i="1"/>
  <c r="K915" i="1" s="1"/>
  <c r="J362" i="1"/>
  <c r="K362" i="1" s="1"/>
  <c r="J351" i="1"/>
  <c r="K351" i="1" s="1"/>
  <c r="J544" i="1"/>
  <c r="K544" i="1" s="1"/>
  <c r="J427" i="1"/>
  <c r="K427" i="1" s="1"/>
  <c r="J931" i="1"/>
  <c r="K931" i="1" s="1"/>
  <c r="J112" i="1"/>
  <c r="K112" i="1" s="1"/>
  <c r="J615" i="1"/>
  <c r="K615" i="1" s="1"/>
  <c r="J128" i="1"/>
  <c r="K128" i="1" s="1"/>
  <c r="J76" i="1"/>
  <c r="K76" i="1" s="1"/>
  <c r="J983" i="1"/>
  <c r="K983" i="1" s="1"/>
  <c r="J859" i="1"/>
  <c r="K859" i="1" s="1"/>
  <c r="J245" i="1"/>
  <c r="K245" i="1" s="1"/>
  <c r="J181" i="1"/>
  <c r="K181" i="1" s="1"/>
  <c r="J515" i="1"/>
  <c r="K515" i="1" s="1"/>
  <c r="J359" i="1"/>
  <c r="K359" i="1" s="1"/>
  <c r="J423" i="1"/>
  <c r="K423" i="1" s="1"/>
  <c r="J624" i="1"/>
  <c r="K624" i="1" s="1"/>
  <c r="J209" i="1"/>
  <c r="K209" i="1" s="1"/>
  <c r="J91" i="1"/>
  <c r="K91" i="1" s="1"/>
  <c r="J231" i="1"/>
  <c r="K231" i="1" s="1"/>
  <c r="J607" i="1"/>
  <c r="K607" i="1" s="1"/>
  <c r="J104" i="1"/>
  <c r="K104" i="1" s="1"/>
  <c r="J650" i="1"/>
  <c r="K650" i="1" s="1"/>
  <c r="J364" i="1"/>
  <c r="K364" i="1" s="1"/>
  <c r="J886" i="1"/>
  <c r="K886" i="1" s="1"/>
  <c r="J712" i="1"/>
  <c r="K712" i="1" s="1"/>
  <c r="J621" i="1"/>
  <c r="K621" i="1" s="1"/>
  <c r="J627" i="1"/>
  <c r="K627" i="1" s="1"/>
  <c r="J614" i="1"/>
  <c r="K614" i="1" s="1"/>
  <c r="J526" i="1"/>
  <c r="K526" i="1" s="1"/>
  <c r="J694" i="1"/>
  <c r="K694" i="1" s="1"/>
  <c r="J740" i="1"/>
  <c r="K740" i="1" s="1"/>
  <c r="J387" i="1"/>
  <c r="K387" i="1" s="1"/>
  <c r="J825" i="1"/>
  <c r="K825" i="1" s="1"/>
  <c r="J422" i="1"/>
  <c r="K422" i="1" s="1"/>
  <c r="J169" i="1"/>
  <c r="K169" i="1" s="1"/>
  <c r="J994" i="1"/>
  <c r="K994" i="1" s="1"/>
  <c r="J30" i="1"/>
  <c r="K30" i="1" s="1"/>
  <c r="J252" i="1"/>
  <c r="K252" i="1" s="1"/>
  <c r="J516" i="1"/>
  <c r="K516" i="1" s="1"/>
  <c r="J397" i="1"/>
  <c r="K397" i="1" s="1"/>
  <c r="J888" i="1"/>
  <c r="K888" i="1" s="1"/>
  <c r="J29" i="1"/>
  <c r="K29" i="1" s="1"/>
  <c r="J237" i="1"/>
  <c r="K237" i="1" s="1"/>
  <c r="J106" i="1"/>
  <c r="K106" i="1" s="1"/>
  <c r="J599" i="1"/>
  <c r="K599" i="1" s="1"/>
  <c r="J294" i="1"/>
  <c r="K294" i="1" s="1"/>
  <c r="J319" i="1"/>
  <c r="K319" i="1" s="1"/>
  <c r="J884" i="1"/>
  <c r="K884" i="1" s="1"/>
  <c r="J690" i="1"/>
  <c r="K690" i="1" s="1"/>
  <c r="J495" i="1"/>
  <c r="K495" i="1" s="1"/>
  <c r="J291" i="1"/>
  <c r="K291" i="1" s="1"/>
  <c r="J204" i="1"/>
  <c r="K204" i="1" s="1"/>
  <c r="J709" i="1"/>
  <c r="K709" i="1" s="1"/>
  <c r="J906" i="1"/>
  <c r="K906" i="1" s="1"/>
  <c r="J490" i="1"/>
  <c r="K490" i="1" s="1"/>
  <c r="J733" i="1"/>
  <c r="K733" i="1" s="1"/>
  <c r="J343" i="1"/>
  <c r="K343" i="1" s="1"/>
  <c r="J512" i="1"/>
  <c r="K512" i="1" s="1"/>
  <c r="J424" i="1"/>
  <c r="K424" i="1" s="1"/>
  <c r="J773" i="1"/>
  <c r="K773" i="1" s="1"/>
  <c r="J142" i="1"/>
  <c r="K142" i="1" s="1"/>
  <c r="J592" i="1"/>
  <c r="K592" i="1" s="1"/>
  <c r="J212" i="1"/>
  <c r="K212" i="1" s="1"/>
  <c r="J318" i="1"/>
  <c r="K318" i="1" s="1"/>
  <c r="J534" i="1"/>
  <c r="K534" i="1" s="1"/>
  <c r="J141" i="1"/>
  <c r="K141" i="1" s="1"/>
  <c r="J765" i="1"/>
  <c r="K765" i="1" s="1"/>
  <c r="J149" i="1"/>
  <c r="K149" i="1" s="1"/>
  <c r="J852" i="1"/>
  <c r="K852" i="1" s="1"/>
  <c r="J247" i="1"/>
  <c r="K247" i="1" s="1"/>
  <c r="J776" i="1"/>
  <c r="K776" i="1" s="1"/>
  <c r="J726" i="1"/>
  <c r="K726" i="1" s="1"/>
  <c r="J167" i="1"/>
  <c r="K167" i="1" s="1"/>
  <c r="J197" i="1"/>
  <c r="K197" i="1" s="1"/>
  <c r="J891" i="1"/>
  <c r="K891" i="1" s="1"/>
  <c r="J465" i="1"/>
  <c r="K465" i="1" s="1"/>
  <c r="J222" i="1"/>
  <c r="K222" i="1" s="1"/>
  <c r="J156" i="1"/>
  <c r="K156" i="1" s="1"/>
  <c r="J976" i="1"/>
  <c r="K976" i="1" s="1"/>
  <c r="J903" i="1"/>
  <c r="K903" i="1" s="1"/>
  <c r="J196" i="1"/>
  <c r="K196" i="1" s="1"/>
  <c r="J180" i="1"/>
  <c r="K180" i="1" s="1"/>
  <c r="J897" i="1"/>
  <c r="K897" i="1" s="1"/>
  <c r="J738" i="1"/>
  <c r="K738" i="1" s="1"/>
  <c r="J842" i="1"/>
  <c r="K842" i="1" s="1"/>
  <c r="J201" i="1"/>
  <c r="K201" i="1" s="1"/>
  <c r="J787" i="1"/>
  <c r="K787" i="1" s="1"/>
  <c r="J269" i="1"/>
  <c r="K269" i="1" s="1"/>
  <c r="J31" i="1"/>
  <c r="K31" i="1" s="1"/>
  <c r="J889" i="1"/>
  <c r="K889" i="1" s="1"/>
  <c r="J208" i="1"/>
  <c r="K208" i="1" s="1"/>
  <c r="J865" i="1"/>
  <c r="K865" i="1" s="1"/>
  <c r="J680" i="1"/>
  <c r="K680" i="1" s="1"/>
  <c r="J131" i="1"/>
  <c r="K131" i="1" s="1"/>
  <c r="J71" i="1"/>
  <c r="K71" i="1" s="1"/>
  <c r="J794" i="1"/>
  <c r="K794" i="1" s="1"/>
  <c r="J622" i="1"/>
  <c r="K622" i="1" s="1"/>
  <c r="J777" i="1"/>
  <c r="K777" i="1" s="1"/>
  <c r="J187" i="1"/>
  <c r="K187" i="1" s="1"/>
  <c r="J20" i="1"/>
  <c r="K20" i="1" s="1"/>
  <c r="J281" i="1"/>
  <c r="K281" i="1" s="1"/>
  <c r="J979" i="1"/>
  <c r="K979" i="1" s="1"/>
  <c r="J539" i="1"/>
  <c r="K539" i="1" s="1"/>
  <c r="J538" i="1"/>
  <c r="K538" i="1" s="1"/>
  <c r="J27" i="1"/>
  <c r="K27" i="1" s="1"/>
  <c r="J388" i="1"/>
  <c r="K388" i="1" s="1"/>
  <c r="J476" i="1"/>
  <c r="K476" i="1" s="1"/>
  <c r="J993" i="1"/>
  <c r="K993" i="1" s="1"/>
  <c r="J883" i="1"/>
  <c r="K883" i="1" s="1"/>
  <c r="J42" i="1"/>
  <c r="K42" i="1" s="1"/>
  <c r="J594" i="1"/>
  <c r="K594" i="1" s="1"/>
  <c r="J54" i="1"/>
  <c r="K54" i="1" s="1"/>
  <c r="J567" i="1"/>
  <c r="K567" i="1" s="1"/>
  <c r="J546" i="1"/>
  <c r="K546" i="1" s="1"/>
  <c r="J218" i="1"/>
  <c r="K218" i="1" s="1"/>
  <c r="J590" i="1"/>
  <c r="K590" i="1" s="1"/>
  <c r="J772" i="1"/>
  <c r="K772" i="1" s="1"/>
  <c r="J535" i="1"/>
  <c r="K535" i="1" s="1"/>
  <c r="J597" i="1"/>
  <c r="K597" i="1" s="1"/>
  <c r="J901" i="1"/>
  <c r="K901" i="1" s="1"/>
  <c r="J791" i="1"/>
  <c r="K791" i="1" s="1"/>
  <c r="J580" i="1"/>
  <c r="K580" i="1" s="1"/>
  <c r="J355" i="1"/>
  <c r="K355" i="1" s="1"/>
  <c r="J700" i="1"/>
  <c r="K700" i="1" s="1"/>
  <c r="J638" i="1"/>
  <c r="K638" i="1" s="1"/>
  <c r="J935" i="1"/>
  <c r="K935" i="1" s="1"/>
  <c r="J371" i="1"/>
  <c r="K371" i="1" s="1"/>
  <c r="J524" i="1"/>
  <c r="K524" i="1" s="1"/>
  <c r="J446" i="1"/>
  <c r="K446" i="1" s="1"/>
  <c r="J435" i="1"/>
  <c r="K435" i="1" s="1"/>
  <c r="J832" i="1"/>
  <c r="K832" i="1" s="1"/>
  <c r="J85" i="1"/>
  <c r="K85" i="1" s="1"/>
  <c r="J84" i="1"/>
  <c r="K84" i="1" s="1"/>
  <c r="J789" i="1"/>
  <c r="K789" i="1" s="1"/>
  <c r="J164" i="1"/>
  <c r="K164" i="1" s="1"/>
  <c r="J444" i="1"/>
  <c r="K444" i="1" s="1"/>
  <c r="J890" i="1"/>
  <c r="K890" i="1" s="1"/>
  <c r="J300" i="1"/>
  <c r="K300" i="1" s="1"/>
  <c r="J152" i="1"/>
  <c r="K152" i="1" s="1"/>
  <c r="J744" i="1"/>
  <c r="K744" i="1" s="1"/>
  <c r="J121" i="1"/>
  <c r="K121" i="1" s="1"/>
  <c r="J706" i="1"/>
  <c r="K706" i="1" s="1"/>
  <c r="J682" i="1"/>
  <c r="K682" i="1" s="1"/>
  <c r="J317" i="1"/>
  <c r="K317" i="1" s="1"/>
  <c r="J486" i="1"/>
  <c r="K486" i="1" s="1"/>
  <c r="J442" i="1"/>
  <c r="K442" i="1" s="1"/>
  <c r="J176" i="1"/>
  <c r="K176" i="1" s="1"/>
  <c r="J292" i="1"/>
  <c r="K292" i="1" s="1"/>
  <c r="J186" i="1"/>
  <c r="K186" i="1" s="1"/>
  <c r="J14" i="1"/>
  <c r="K14" i="1" s="1"/>
  <c r="J792" i="1"/>
  <c r="K792" i="1" s="1"/>
  <c r="J557" i="1"/>
  <c r="K557" i="1" s="1"/>
  <c r="J74" i="1"/>
  <c r="K74" i="1" s="1"/>
  <c r="J775" i="1"/>
  <c r="K775" i="1" s="1"/>
  <c r="J13" i="1"/>
  <c r="K13" i="1" s="1"/>
  <c r="J943" i="1"/>
  <c r="K943" i="1" s="1"/>
  <c r="J686" i="1"/>
  <c r="K686" i="1" s="1"/>
  <c r="J882" i="1"/>
  <c r="K882" i="1" s="1"/>
  <c r="J578" i="1"/>
  <c r="K578" i="1" s="1"/>
  <c r="J965" i="1"/>
  <c r="K965" i="1" s="1"/>
  <c r="J315" i="1"/>
  <c r="K315" i="1" s="1"/>
  <c r="J588" i="1"/>
  <c r="K588" i="1" s="1"/>
  <c r="J623" i="1"/>
  <c r="K623" i="1" s="1"/>
  <c r="J818" i="1"/>
  <c r="K818" i="1" s="1"/>
  <c r="J278" i="1"/>
  <c r="K278" i="1" s="1"/>
  <c r="J408" i="1"/>
  <c r="K408" i="1" s="1"/>
  <c r="J572" i="1"/>
  <c r="K572" i="1" s="1"/>
  <c r="J158" i="1"/>
  <c r="K158" i="1" s="1"/>
  <c r="J492" i="1"/>
  <c r="K492" i="1" s="1"/>
  <c r="J848" i="1"/>
  <c r="K848" i="1" s="1"/>
  <c r="J639" i="1"/>
  <c r="K639" i="1" s="1"/>
  <c r="J368" i="1"/>
  <c r="K368" i="1" s="1"/>
  <c r="J48" i="1"/>
  <c r="K48" i="1" s="1"/>
  <c r="J969" i="1"/>
  <c r="K969" i="1" s="1"/>
  <c r="J587" i="1"/>
  <c r="K587" i="1" s="1"/>
  <c r="J471" i="1"/>
  <c r="K471" i="1" s="1"/>
  <c r="J11" i="1"/>
  <c r="K11" i="1" s="1"/>
  <c r="J412" i="1"/>
  <c r="K412" i="1" s="1"/>
  <c r="J396" i="1"/>
  <c r="K396" i="1" s="1"/>
  <c r="J68" i="1"/>
  <c r="K68" i="1" s="1"/>
  <c r="J482" i="1"/>
  <c r="K482" i="1" s="1"/>
  <c r="J431" i="1"/>
  <c r="K431" i="1" s="1"/>
  <c r="J239" i="1"/>
  <c r="K239" i="1" s="1"/>
  <c r="J868" i="1"/>
  <c r="K868" i="1" s="1"/>
  <c r="J287" i="1"/>
  <c r="K287" i="1" s="1"/>
  <c r="J948" i="1"/>
  <c r="K948" i="1" s="1"/>
  <c r="J470" i="1"/>
  <c r="K470" i="1" s="1"/>
  <c r="J430" i="1"/>
  <c r="K430" i="1" s="1"/>
  <c r="J986" i="1"/>
  <c r="K986" i="1" s="1"/>
  <c r="J182" i="1"/>
  <c r="K182" i="1" s="1"/>
  <c r="J448" i="1"/>
  <c r="K448" i="1" s="1"/>
  <c r="J866" i="1"/>
  <c r="K866" i="1" s="1"/>
  <c r="J198" i="1"/>
  <c r="K198" i="1" s="1"/>
  <c r="J447" i="1"/>
  <c r="K447" i="1" s="1"/>
  <c r="J766" i="1"/>
  <c r="K766" i="1" s="1"/>
  <c r="J701" i="1"/>
  <c r="K701" i="1" s="1"/>
  <c r="J254" i="1"/>
  <c r="K254" i="1" s="1"/>
  <c r="J445" i="1"/>
  <c r="K445" i="1" s="1"/>
  <c r="J313" i="1"/>
  <c r="K313" i="1" s="1"/>
  <c r="J664" i="1"/>
  <c r="K664" i="1" s="1"/>
  <c r="J166" i="1"/>
  <c r="K166" i="1" s="1"/>
  <c r="J657" i="1"/>
  <c r="K657" i="1" s="1"/>
  <c r="J542" i="1"/>
  <c r="K542" i="1" s="1"/>
  <c r="J461" i="1"/>
  <c r="K461" i="1" s="1"/>
  <c r="J58" i="1"/>
  <c r="K58" i="1" s="1"/>
  <c r="J527" i="1"/>
  <c r="K527" i="1" s="1"/>
  <c r="J998" i="1"/>
  <c r="K998" i="1" s="1"/>
  <c r="J399" i="1"/>
  <c r="K399" i="1" s="1"/>
  <c r="J416" i="1"/>
  <c r="K416" i="1" s="1"/>
  <c r="J193" i="1"/>
  <c r="K193" i="1" s="1"/>
  <c r="J987" i="1"/>
  <c r="K987" i="1" s="1"/>
  <c r="J274" i="1"/>
  <c r="K274" i="1" s="1"/>
  <c r="J263" i="1"/>
  <c r="K263" i="1" s="1"/>
  <c r="J696" i="1"/>
  <c r="K696" i="1" s="1"/>
  <c r="J145" i="1"/>
  <c r="K145" i="1" s="1"/>
  <c r="J750" i="1"/>
  <c r="K750" i="1" s="1"/>
  <c r="J914" i="1"/>
  <c r="K914" i="1" s="1"/>
  <c r="J961" i="1"/>
  <c r="K961" i="1" s="1"/>
  <c r="J379" i="1"/>
  <c r="K379" i="1" s="1"/>
  <c r="J612" i="1"/>
  <c r="K612" i="1" s="1"/>
  <c r="J118" i="1"/>
  <c r="K118" i="1" s="1"/>
  <c r="J853" i="1"/>
  <c r="K853" i="1" s="1"/>
  <c r="J434" i="1"/>
  <c r="K434" i="1" s="1"/>
  <c r="J6" i="1"/>
  <c r="K6" i="1" s="1"/>
  <c r="J163" i="1"/>
  <c r="K163" i="1" s="1"/>
  <c r="J41" i="1"/>
  <c r="K41" i="1" s="1"/>
  <c r="J415" i="1"/>
  <c r="K415" i="1" s="1"/>
  <c r="J722" i="1"/>
  <c r="K722" i="1" s="1"/>
  <c r="J40" i="1"/>
  <c r="K40" i="1" s="1"/>
  <c r="J566" i="1"/>
  <c r="K566" i="1" s="1"/>
  <c r="J4" i="1"/>
  <c r="K4" i="1" s="1"/>
  <c r="J707" i="1"/>
  <c r="K707" i="1" s="1"/>
  <c r="J229" i="1"/>
  <c r="K229" i="1" s="1"/>
  <c r="J25" i="1"/>
  <c r="K25" i="1" s="1"/>
  <c r="J668" i="1"/>
  <c r="K668" i="1" s="1"/>
  <c r="J610" i="1"/>
  <c r="K610" i="1" s="1"/>
  <c r="J970" i="1"/>
  <c r="K970" i="1" s="1"/>
  <c r="J809" i="1"/>
  <c r="K809" i="1" s="1"/>
  <c r="J241" i="1"/>
  <c r="K241" i="1" s="1"/>
  <c r="J309" i="1"/>
  <c r="K309" i="1" s="1"/>
  <c r="J162" i="1"/>
  <c r="K162" i="1" s="1"/>
  <c r="J332" i="1"/>
  <c r="K332" i="1" s="1"/>
  <c r="J840" i="1"/>
  <c r="K840" i="1" s="1"/>
  <c r="J116" i="1"/>
  <c r="K116" i="1" s="1"/>
  <c r="J759" i="1"/>
  <c r="K759" i="1" s="1"/>
  <c r="J581" i="1"/>
  <c r="K581" i="1" s="1"/>
  <c r="J689" i="1"/>
  <c r="K689" i="1" s="1"/>
  <c r="J761" i="1"/>
  <c r="K761" i="1" s="1"/>
  <c r="J568" i="1"/>
  <c r="K568" i="1" s="1"/>
  <c r="J425" i="1"/>
  <c r="K425" i="1" s="1"/>
  <c r="J421" i="1"/>
  <c r="K421" i="1" s="1"/>
  <c r="J810" i="1"/>
  <c r="K810" i="1" s="1"/>
  <c r="J732" i="1"/>
  <c r="K732" i="1" s="1"/>
  <c r="J536" i="1"/>
  <c r="K536" i="1" s="1"/>
  <c r="J708" i="1"/>
  <c r="K708" i="1" s="1"/>
  <c r="J990" i="1"/>
  <c r="K990" i="1" s="1"/>
  <c r="J783" i="1"/>
  <c r="K783" i="1" s="1"/>
  <c r="J338" i="1"/>
  <c r="K338" i="1" s="1"/>
  <c r="J949" i="1"/>
  <c r="K949" i="1" s="1"/>
  <c r="J1000" i="1"/>
  <c r="K1000" i="1" s="1"/>
  <c r="J234" i="1"/>
  <c r="K234" i="1" s="1"/>
  <c r="J3" i="1"/>
  <c r="K3" i="1" s="1"/>
  <c r="J716" i="1"/>
  <c r="K716" i="1" s="1"/>
  <c r="J499" i="1"/>
  <c r="K499" i="1" s="1"/>
  <c r="J577" i="1"/>
  <c r="K577" i="1" s="1"/>
  <c r="J655" i="1"/>
  <c r="K655" i="1" s="1"/>
  <c r="J339" i="1"/>
  <c r="K339" i="1" s="1"/>
  <c r="J487" i="1"/>
  <c r="K487" i="1" s="1"/>
  <c r="J549" i="1"/>
  <c r="K549" i="1" s="1"/>
  <c r="J192" i="1"/>
  <c r="K192" i="1" s="1"/>
  <c r="J95" i="1"/>
  <c r="K95" i="1" s="1"/>
  <c r="J298" i="1"/>
  <c r="K298" i="1" s="1"/>
  <c r="J329" i="1"/>
  <c r="K329" i="1" s="1"/>
  <c r="J296" i="1"/>
  <c r="K296" i="1" s="1"/>
  <c r="J654" i="1"/>
  <c r="K654" i="1" s="1"/>
  <c r="J295" i="1"/>
  <c r="K295" i="1" s="1"/>
  <c r="J749" i="1"/>
  <c r="K749" i="1" s="1"/>
  <c r="J174" i="1"/>
  <c r="K174" i="1" s="1"/>
  <c r="J43" i="1"/>
  <c r="K43" i="1" s="1"/>
  <c r="J669" i="1"/>
  <c r="K669" i="1" s="1"/>
  <c r="J214" i="1"/>
  <c r="K214" i="1" s="1"/>
  <c r="J155" i="1"/>
  <c r="K155" i="1" s="1"/>
  <c r="J213" i="1"/>
  <c r="K213" i="1" s="1"/>
  <c r="J356" i="1"/>
  <c r="K356" i="1" s="1"/>
  <c r="J173" i="1"/>
  <c r="K173" i="1" s="1"/>
  <c r="J75" i="1"/>
  <c r="K75" i="1" s="1"/>
  <c r="J920" i="1"/>
  <c r="K920" i="1" s="1"/>
  <c r="J438" i="1"/>
  <c r="K438" i="1" s="1"/>
  <c r="J717" i="1"/>
  <c r="K717" i="1" s="1"/>
  <c r="J693" i="1"/>
  <c r="K693" i="1" s="1"/>
  <c r="J839" i="1"/>
  <c r="K839" i="1" s="1"/>
  <c r="J221" i="1"/>
  <c r="K221" i="1" s="1"/>
  <c r="J625" i="1"/>
  <c r="K625" i="1" s="1"/>
  <c r="J611" i="1"/>
  <c r="K611" i="1" s="1"/>
  <c r="J248" i="1"/>
  <c r="K248" i="1" s="1"/>
  <c r="J403" i="1"/>
  <c r="K403" i="1" s="1"/>
  <c r="J589" i="1"/>
  <c r="K589" i="1" s="1"/>
  <c r="J466" i="1"/>
  <c r="K466" i="1" s="1"/>
  <c r="J662" i="1"/>
  <c r="K662" i="1" s="1"/>
  <c r="J81" i="1"/>
  <c r="K81" i="1" s="1"/>
  <c r="J922" i="1"/>
  <c r="K922" i="1" s="1"/>
  <c r="J22" i="1"/>
  <c r="K22" i="1" s="1"/>
  <c r="J560" i="1"/>
  <c r="K560" i="1" s="1"/>
  <c r="J330" i="1"/>
  <c r="K330" i="1" s="1"/>
  <c r="J107" i="1"/>
  <c r="K107" i="1" s="1"/>
  <c r="J469" i="1"/>
  <c r="K469" i="1" s="1"/>
  <c r="J230" i="1"/>
  <c r="K230" i="1" s="1"/>
  <c r="J856" i="1"/>
  <c r="K856" i="1" s="1"/>
  <c r="J227" i="1"/>
  <c r="K227" i="1" s="1"/>
  <c r="J358" i="1"/>
  <c r="K358" i="1" s="1"/>
  <c r="J405" i="1"/>
  <c r="K405" i="1" s="1"/>
  <c r="J83" i="1"/>
  <c r="K83" i="1" s="1"/>
  <c r="J249" i="1"/>
  <c r="K249" i="1" s="1"/>
  <c r="J812" i="1"/>
  <c r="K812" i="1" s="1"/>
  <c r="J991" i="1"/>
  <c r="K991" i="1" s="1"/>
  <c r="J644" i="1"/>
  <c r="K644" i="1" s="1"/>
  <c r="J885" i="1"/>
  <c r="K885" i="1" s="1"/>
  <c r="J139" i="1"/>
  <c r="K139" i="1" s="1"/>
  <c r="J178" i="1"/>
  <c r="K178" i="1" s="1"/>
  <c r="J811" i="1"/>
  <c r="K811" i="1" s="1"/>
  <c r="J926" i="1"/>
  <c r="K926" i="1" s="1"/>
  <c r="J369" i="1"/>
  <c r="K369" i="1" s="1"/>
  <c r="J800" i="1"/>
  <c r="K800" i="1" s="1"/>
  <c r="J233" i="1"/>
  <c r="K233" i="1" s="1"/>
  <c r="J747" i="1"/>
  <c r="K747" i="1" s="1"/>
  <c r="J921" i="1"/>
  <c r="K921" i="1" s="1"/>
  <c r="J344" i="1"/>
  <c r="K344" i="1" s="1"/>
  <c r="J874" i="1"/>
  <c r="K874" i="1" s="1"/>
  <c r="J123" i="1"/>
  <c r="K123" i="1" s="1"/>
  <c r="J136" i="1"/>
  <c r="K136" i="1" s="1"/>
  <c r="J93" i="1"/>
  <c r="K93" i="1" s="1"/>
  <c r="J361" i="1"/>
  <c r="K361" i="1" s="1"/>
  <c r="J530" i="1"/>
  <c r="K530" i="1" s="1"/>
  <c r="J760" i="1"/>
  <c r="K760" i="1" s="1"/>
  <c r="J177" i="1"/>
  <c r="K177" i="1" s="1"/>
  <c r="J793" i="1"/>
  <c r="K793" i="1" s="1"/>
  <c r="J745" i="1"/>
  <c r="K745" i="1" s="1"/>
  <c r="J929" i="1"/>
  <c r="K929" i="1" s="1"/>
  <c r="J88" i="1"/>
  <c r="K88" i="1" s="1"/>
  <c r="J302" i="1"/>
  <c r="K302" i="1" s="1"/>
  <c r="J821" i="1"/>
  <c r="K821" i="1" s="1"/>
  <c r="J65" i="1"/>
  <c r="K65" i="1" s="1"/>
  <c r="J353" i="1"/>
  <c r="K353" i="1" s="1"/>
  <c r="J896" i="1"/>
  <c r="K896" i="1" s="1"/>
  <c r="J548" i="1"/>
  <c r="K548" i="1" s="1"/>
  <c r="J94" i="1"/>
  <c r="K94" i="1" s="1"/>
  <c r="J137" i="1"/>
  <c r="K137" i="1" s="1"/>
  <c r="J574" i="1"/>
  <c r="K574" i="1" s="1"/>
  <c r="J150" i="1"/>
  <c r="K150" i="1" s="1"/>
  <c r="J179" i="1"/>
  <c r="K179" i="1" s="1"/>
  <c r="J710" i="1"/>
  <c r="K710" i="1" s="1"/>
  <c r="J411" i="1"/>
  <c r="K411" i="1" s="1"/>
  <c r="J663" i="1"/>
  <c r="K663" i="1" s="1"/>
  <c r="J404" i="1"/>
  <c r="K404" i="1" s="1"/>
  <c r="J19" i="1"/>
  <c r="K19" i="1" s="1"/>
  <c r="J823" i="1"/>
  <c r="K823" i="1" s="1"/>
  <c r="J936" i="1"/>
  <c r="K936" i="1" s="1"/>
  <c r="J985" i="1"/>
  <c r="K985" i="1" s="1"/>
  <c r="J762" i="1"/>
  <c r="K762" i="1" s="1"/>
  <c r="J26" i="1"/>
  <c r="K26" i="1" s="1"/>
  <c r="J268" i="1"/>
  <c r="K268" i="1" s="1"/>
  <c r="J854" i="1"/>
  <c r="K854" i="1" s="1"/>
  <c r="J982" i="1"/>
  <c r="K982" i="1" s="1"/>
  <c r="J5" i="1"/>
  <c r="K5" i="1" s="1"/>
  <c r="J956" i="1"/>
  <c r="K956" i="1" s="1"/>
  <c r="J172" i="1"/>
  <c r="K172" i="1" s="1"/>
  <c r="J89" i="1"/>
  <c r="K89" i="1" s="1"/>
  <c r="J593" i="1"/>
  <c r="K593" i="1" s="1"/>
  <c r="J342" i="1"/>
  <c r="K342" i="1" s="1"/>
  <c r="J82" i="1"/>
  <c r="K82" i="1" s="1"/>
  <c r="J260" i="1"/>
  <c r="K260" i="1" s="1"/>
  <c r="J746" i="1"/>
  <c r="K746" i="1" s="1"/>
  <c r="J171" i="1"/>
  <c r="K171" i="1" s="1"/>
  <c r="J242" i="1"/>
  <c r="K242" i="1" s="1"/>
  <c r="J402" i="1"/>
  <c r="K402" i="1" s="1"/>
  <c r="J240" i="1"/>
  <c r="K240" i="1" s="1"/>
  <c r="J545" i="1"/>
  <c r="K545" i="1" s="1"/>
  <c r="J257" i="1"/>
  <c r="K257" i="1" s="1"/>
  <c r="J220" i="1"/>
  <c r="K220" i="1" s="1"/>
  <c r="J741" i="1"/>
  <c r="K741" i="1" s="1"/>
  <c r="J876" i="1"/>
  <c r="K876" i="1" s="1"/>
  <c r="J480" i="1"/>
  <c r="K480" i="1" s="1"/>
  <c r="J479" i="1"/>
  <c r="K479" i="1" s="1"/>
  <c r="J513" i="1"/>
  <c r="K513" i="1" s="1"/>
  <c r="J751" i="1"/>
  <c r="K751" i="1" s="1"/>
  <c r="J723" i="1"/>
  <c r="K723" i="1" s="1"/>
  <c r="J303" i="1"/>
  <c r="K303" i="1" s="1"/>
  <c r="J995" i="1"/>
  <c r="K995" i="1" s="1"/>
  <c r="J391" i="1"/>
  <c r="K391" i="1" s="1"/>
  <c r="J217" i="1"/>
  <c r="K217" i="1" s="1"/>
  <c r="J828" i="1"/>
  <c r="K828" i="1" s="1"/>
  <c r="J813" i="1"/>
  <c r="K813" i="1" s="1"/>
  <c r="J718" i="1"/>
  <c r="K718" i="1" s="1"/>
  <c r="J159" i="1"/>
  <c r="K159" i="1" s="1"/>
  <c r="J103" i="1"/>
  <c r="K103" i="1" s="1"/>
  <c r="J8" i="1"/>
  <c r="K8" i="1" s="1"/>
  <c r="J459" i="1"/>
  <c r="K459" i="1" s="1"/>
  <c r="J913" i="1"/>
  <c r="K913" i="1" s="1"/>
  <c r="J243" i="1"/>
  <c r="K243" i="1" s="1"/>
  <c r="J357" i="1"/>
  <c r="K357" i="1" s="1"/>
  <c r="J626" i="1"/>
  <c r="K626" i="1" s="1"/>
  <c r="J331" i="1"/>
  <c r="K331" i="1" s="1"/>
  <c r="J748" i="1"/>
  <c r="K748" i="1" s="1"/>
  <c r="J293" i="1"/>
  <c r="K293" i="1" s="1"/>
  <c r="J674" i="1"/>
  <c r="K674" i="1" s="1"/>
  <c r="J830" i="1"/>
  <c r="K830" i="1" s="1"/>
  <c r="J203" i="1"/>
  <c r="K203" i="1" s="1"/>
  <c r="J902" i="1"/>
  <c r="K902" i="1" s="1"/>
  <c r="J673" i="1"/>
  <c r="K673" i="1" s="1"/>
  <c r="J941" i="1"/>
  <c r="K941" i="1" s="1"/>
  <c r="J188" i="1"/>
  <c r="K188" i="1" s="1"/>
  <c r="J822" i="1"/>
  <c r="K822" i="1" s="1"/>
  <c r="J930" i="1"/>
  <c r="K930" i="1" s="1"/>
  <c r="J409" i="1"/>
  <c r="K409" i="1" s="1"/>
  <c r="J360" i="1"/>
  <c r="K360" i="1" s="1"/>
  <c r="J894" i="1"/>
  <c r="K894" i="1" s="1"/>
  <c r="J563" i="1"/>
  <c r="K563" i="1" s="1"/>
  <c r="J337" i="1"/>
  <c r="K337" i="1" s="1"/>
  <c r="J130" i="1"/>
  <c r="K130" i="1" s="1"/>
  <c r="J326" i="1"/>
  <c r="K326" i="1" s="1"/>
  <c r="J520" i="1"/>
  <c r="K520" i="1" s="1"/>
</calcChain>
</file>

<file path=xl/sharedStrings.xml><?xml version="1.0" encoding="utf-8"?>
<sst xmlns="http://schemas.openxmlformats.org/spreadsheetml/2006/main" count="5325" uniqueCount="1810">
  <si>
    <t>id чека</t>
  </si>
  <si>
    <t>id товара</t>
  </si>
  <si>
    <t>цена за шт в рублях</t>
  </si>
  <si>
    <t>кол-во штук в чеке</t>
  </si>
  <si>
    <t>сумма чека</t>
  </si>
  <si>
    <t>дата создания чека</t>
  </si>
  <si>
    <t>магазин покупки</t>
  </si>
  <si>
    <t>id клиента</t>
  </si>
  <si>
    <t>Бристоль</t>
  </si>
  <si>
    <t>Дикси</t>
  </si>
  <si>
    <t>Городской Супермаркет</t>
  </si>
  <si>
    <t>Верный</t>
  </si>
  <si>
    <t>Спар</t>
  </si>
  <si>
    <t>Карусель</t>
  </si>
  <si>
    <t>Мираторг</t>
  </si>
  <si>
    <t>Мосмарт</t>
  </si>
  <si>
    <t>Перекресток</t>
  </si>
  <si>
    <t>Гиперглобус</t>
  </si>
  <si>
    <t>Лента</t>
  </si>
  <si>
    <t>Метро</t>
  </si>
  <si>
    <t>Билла</t>
  </si>
  <si>
    <t>Пятерочка</t>
  </si>
  <si>
    <t>О'кей</t>
  </si>
  <si>
    <t>Ароматный Мир</t>
  </si>
  <si>
    <t>Магнит</t>
  </si>
  <si>
    <t>Седьмой Континент</t>
  </si>
  <si>
    <t>Ашан</t>
  </si>
  <si>
    <t>Азбука Вкуса</t>
  </si>
  <si>
    <t>Сладов</t>
  </si>
  <si>
    <t>Сахар</t>
  </si>
  <si>
    <t>Семко</t>
  </si>
  <si>
    <t>Овощи</t>
  </si>
  <si>
    <t>Фруктовый сад</t>
  </si>
  <si>
    <t>Сок</t>
  </si>
  <si>
    <t>Green Garden</t>
  </si>
  <si>
    <t>Фрукты</t>
  </si>
  <si>
    <t>Дарница</t>
  </si>
  <si>
    <t>Хлеб</t>
  </si>
  <si>
    <t>Фруктовый Рай</t>
  </si>
  <si>
    <t>Паста Зара</t>
  </si>
  <si>
    <t>Макароны</t>
  </si>
  <si>
    <t>Ярмарка</t>
  </si>
  <si>
    <t>Крупа</t>
  </si>
  <si>
    <t>Домик в деревне</t>
  </si>
  <si>
    <t>Молоко</t>
  </si>
  <si>
    <t>Чудо</t>
  </si>
  <si>
    <t>Йогурт</t>
  </si>
  <si>
    <t>Славянка</t>
  </si>
  <si>
    <t>Конфеты</t>
  </si>
  <si>
    <t>Сырная долина</t>
  </si>
  <si>
    <t>Сыр</t>
  </si>
  <si>
    <t>Добрый</t>
  </si>
  <si>
    <t>Tchibo</t>
  </si>
  <si>
    <t>Кофе</t>
  </si>
  <si>
    <t>Меридиан</t>
  </si>
  <si>
    <t>Рыба</t>
  </si>
  <si>
    <t>Черкизово</t>
  </si>
  <si>
    <t>Колбаса</t>
  </si>
  <si>
    <t>Фрукты-Ягоды</t>
  </si>
  <si>
    <t>Тесс</t>
  </si>
  <si>
    <t>Чай</t>
  </si>
  <si>
    <t>Продимекс</t>
  </si>
  <si>
    <t>Овощной ряд</t>
  </si>
  <si>
    <t>Мистраль</t>
  </si>
  <si>
    <t>Бабаевский</t>
  </si>
  <si>
    <t>Беллакт</t>
  </si>
  <si>
    <t>Эрманн</t>
  </si>
  <si>
    <t>Увелка</t>
  </si>
  <si>
    <t>Белогорье</t>
  </si>
  <si>
    <t>Печенье</t>
  </si>
  <si>
    <t>Lipton</t>
  </si>
  <si>
    <t>Estrella</t>
  </si>
  <si>
    <t>Чипсы</t>
  </si>
  <si>
    <t>Ростагроэкспорт</t>
  </si>
  <si>
    <t>Экзотик</t>
  </si>
  <si>
    <t>Илецкая</t>
  </si>
  <si>
    <t>Соль</t>
  </si>
  <si>
    <t>Активиа</t>
  </si>
  <si>
    <t>Дымов</t>
  </si>
  <si>
    <t>Славянская</t>
  </si>
  <si>
    <t>Рот Фронт</t>
  </si>
  <si>
    <t>Окраина</t>
  </si>
  <si>
    <t>Jacobs</t>
  </si>
  <si>
    <t>Красный Октябрь</t>
  </si>
  <si>
    <t>Черная Карта</t>
  </si>
  <si>
    <t>Националь</t>
  </si>
  <si>
    <t>Русское море</t>
  </si>
  <si>
    <t>Хлебный Дом</t>
  </si>
  <si>
    <t>Ахмад</t>
  </si>
  <si>
    <t>Русский сахар</t>
  </si>
  <si>
    <t>Рис</t>
  </si>
  <si>
    <t>Борилла</t>
  </si>
  <si>
    <t>Карат</t>
  </si>
  <si>
    <t>Русский Хлеб</t>
  </si>
  <si>
    <t>Агросахар</t>
  </si>
  <si>
    <t>Зеленая грядка</t>
  </si>
  <si>
    <t>Экстра</t>
  </si>
  <si>
    <t>Балтийский берег</t>
  </si>
  <si>
    <t>Посиделкино</t>
  </si>
  <si>
    <t>Простоквашино</t>
  </si>
  <si>
    <t>КДВ</t>
  </si>
  <si>
    <t>Макфа</t>
  </si>
  <si>
    <t>Pringles</t>
  </si>
  <si>
    <t>Гавриш</t>
  </si>
  <si>
    <t>President</t>
  </si>
  <si>
    <t>Nescafe</t>
  </si>
  <si>
    <t>Салта</t>
  </si>
  <si>
    <t>Greenfield</t>
  </si>
  <si>
    <t>Мясо</t>
  </si>
  <si>
    <t>Снежана</t>
  </si>
  <si>
    <t>Агрокомплекс</t>
  </si>
  <si>
    <t>Каравай</t>
  </si>
  <si>
    <t>Rich</t>
  </si>
  <si>
    <t>Вимм-Билль-Данн</t>
  </si>
  <si>
    <t>Белый Злат</t>
  </si>
  <si>
    <t>Сава</t>
  </si>
  <si>
    <t>Роллтон</t>
  </si>
  <si>
    <t>Русская картошка</t>
  </si>
  <si>
    <t>Санта Бремор</t>
  </si>
  <si>
    <t>Микоян</t>
  </si>
  <si>
    <t>Агро-Альянс</t>
  </si>
  <si>
    <t>Сады Придонья</t>
  </si>
  <si>
    <t>Lay's</t>
  </si>
  <si>
    <t>Hochland</t>
  </si>
  <si>
    <t>Юбилейное</t>
  </si>
  <si>
    <t>поставщик</t>
  </si>
  <si>
    <t>категория товара</t>
  </si>
  <si>
    <t>+380</t>
  </si>
  <si>
    <t>Украина</t>
  </si>
  <si>
    <t>+992</t>
  </si>
  <si>
    <t>Таджикистан</t>
  </si>
  <si>
    <t>+998</t>
  </si>
  <si>
    <t>Узбекистан</t>
  </si>
  <si>
    <t>+375</t>
  </si>
  <si>
    <t>Беларусь</t>
  </si>
  <si>
    <t>+7</t>
  </si>
  <si>
    <t>Казахстан</t>
  </si>
  <si>
    <t>Россия</t>
  </si>
  <si>
    <t>Код</t>
  </si>
  <si>
    <t>Страна</t>
  </si>
  <si>
    <t>нет</t>
  </si>
  <si>
    <t>+7 630-011-3417</t>
  </si>
  <si>
    <t>да</t>
  </si>
  <si>
    <t>+380 293-011-4872</t>
  </si>
  <si>
    <t>+998 678-480-0704</t>
  </si>
  <si>
    <t>+998 662-556-3959</t>
  </si>
  <si>
    <t>+998 342-700-2159</t>
  </si>
  <si>
    <t>+380 686-730-6702</t>
  </si>
  <si>
    <t>+7 997-792-5112</t>
  </si>
  <si>
    <t>+992 145-030-4792</t>
  </si>
  <si>
    <t>+375 877-885-2826</t>
  </si>
  <si>
    <t>+998 662-959-7800</t>
  </si>
  <si>
    <t>+992 614-322-7161</t>
  </si>
  <si>
    <t>+998 782-759-1031</t>
  </si>
  <si>
    <t>+375 933-846-4405</t>
  </si>
  <si>
    <t>+380 017-252-3368</t>
  </si>
  <si>
    <t>+375 477-336-9780</t>
  </si>
  <si>
    <t>+992 570-665-8734</t>
  </si>
  <si>
    <t>+380 950-384-1472</t>
  </si>
  <si>
    <t>+380 537-432-3099</t>
  </si>
  <si>
    <t>+7 411-977-9395</t>
  </si>
  <si>
    <t>+992 772-470-1976</t>
  </si>
  <si>
    <t>+992 666-298-7733</t>
  </si>
  <si>
    <t>+998 849-649-9045</t>
  </si>
  <si>
    <t>+380 958-231-6305</t>
  </si>
  <si>
    <t>+7 571-938-4741</t>
  </si>
  <si>
    <t>+7 289-019-1718</t>
  </si>
  <si>
    <t>+7 210-575-0459</t>
  </si>
  <si>
    <t>+998 313-336-2516</t>
  </si>
  <si>
    <t>+998 481-371-2630</t>
  </si>
  <si>
    <t>+380 254-333-6466</t>
  </si>
  <si>
    <t>+7 056-712-2591</t>
  </si>
  <si>
    <t>+380 606-168-8976</t>
  </si>
  <si>
    <t>+380 004-121-0383</t>
  </si>
  <si>
    <t>+7 975-515-1931</t>
  </si>
  <si>
    <t>+992 869-966-7816</t>
  </si>
  <si>
    <t>+375 986-655-6691</t>
  </si>
  <si>
    <t>+380 265-102-2104</t>
  </si>
  <si>
    <t>+7 542-005-0327</t>
  </si>
  <si>
    <t>+375 722-671-7064</t>
  </si>
  <si>
    <t>+992 756-085-4605</t>
  </si>
  <si>
    <t>+998 946-408-1930</t>
  </si>
  <si>
    <t>+380 143-562-6602</t>
  </si>
  <si>
    <t>+7 592-632-8448</t>
  </si>
  <si>
    <t>+7 450-475-2540</t>
  </si>
  <si>
    <t>+380 533-078-8885</t>
  </si>
  <si>
    <t>+998 284-687-3096</t>
  </si>
  <si>
    <t>+380 245-175-6131</t>
  </si>
  <si>
    <t>+380 668-055-3546</t>
  </si>
  <si>
    <t>+992 000-000-7415</t>
  </si>
  <si>
    <t>+375 427-098-5558</t>
  </si>
  <si>
    <t>+375 173-908-3215</t>
  </si>
  <si>
    <t>+7 894-636-1225</t>
  </si>
  <si>
    <t>+7 352-977-7374</t>
  </si>
  <si>
    <t>+998 856-058-2613</t>
  </si>
  <si>
    <t>+998 692-163-4083</t>
  </si>
  <si>
    <t>+992 774-047-4624</t>
  </si>
  <si>
    <t>+7 755-098-2625</t>
  </si>
  <si>
    <t>+992 544-936-8109</t>
  </si>
  <si>
    <t>+375 253-379-5656</t>
  </si>
  <si>
    <t>+992 550-001-8470</t>
  </si>
  <si>
    <t>+375 841-273-5425</t>
  </si>
  <si>
    <t>+7 414-973-8213</t>
  </si>
  <si>
    <t>+992 377-961-6550</t>
  </si>
  <si>
    <t>+375 268-005-4917</t>
  </si>
  <si>
    <t>+7 022-690-6735</t>
  </si>
  <si>
    <t>+7 724-347-2918</t>
  </si>
  <si>
    <t>+375 869-843-0628</t>
  </si>
  <si>
    <t>+380 350-189-8989</t>
  </si>
  <si>
    <t>+992 654-311-2893</t>
  </si>
  <si>
    <t>+7 352-652-3977</t>
  </si>
  <si>
    <t>+998 714-433-6940</t>
  </si>
  <si>
    <t>+7 354-672-8947</t>
  </si>
  <si>
    <t>+380 255-745-0289</t>
  </si>
  <si>
    <t>+998 220-798-0143</t>
  </si>
  <si>
    <t>+7 981-245-0102</t>
  </si>
  <si>
    <t>+7 762-296-2673</t>
  </si>
  <si>
    <t>+7 085-149-7713</t>
  </si>
  <si>
    <t>+380 971-032-0139</t>
  </si>
  <si>
    <t>+992 994-189-2821</t>
  </si>
  <si>
    <t>+992 471-072-5643</t>
  </si>
  <si>
    <t>+7 411-180-0061</t>
  </si>
  <si>
    <t>+7 927-005-2176</t>
  </si>
  <si>
    <t>+7 914-597-1350</t>
  </si>
  <si>
    <t>+375 529-351-9731</t>
  </si>
  <si>
    <t>+998 436-367-6830</t>
  </si>
  <si>
    <t>+992 443-164-9246</t>
  </si>
  <si>
    <t>+998 455-746-0633</t>
  </si>
  <si>
    <t>+375 165-356-7542</t>
  </si>
  <si>
    <t>+375 956-020-3484</t>
  </si>
  <si>
    <t>+998 301-225-3693</t>
  </si>
  <si>
    <t>+7 875-362-2366</t>
  </si>
  <si>
    <t>+7 885-064-8776</t>
  </si>
  <si>
    <t>+380 809-127-8060</t>
  </si>
  <si>
    <t>+380 916-341-6028</t>
  </si>
  <si>
    <t>+7 147-975-5645</t>
  </si>
  <si>
    <t>+992 204-182-8433</t>
  </si>
  <si>
    <t>+992 852-094-1088</t>
  </si>
  <si>
    <t>+7 091-838-5158</t>
  </si>
  <si>
    <t>+375 824-010-1358</t>
  </si>
  <si>
    <t>+380 329-195-8747</t>
  </si>
  <si>
    <t>+998 035-761-6314</t>
  </si>
  <si>
    <t>+7 729-805-4220</t>
  </si>
  <si>
    <t>+375 972-832-7690</t>
  </si>
  <si>
    <t>+998 661-487-5525</t>
  </si>
  <si>
    <t>+7 402-873-2919</t>
  </si>
  <si>
    <t>+7 747-226-1755</t>
  </si>
  <si>
    <t>+7 189-378-6167</t>
  </si>
  <si>
    <t>+380 922-338-1312</t>
  </si>
  <si>
    <t>+380 363-690-1507</t>
  </si>
  <si>
    <t>+998 773-281-1360</t>
  </si>
  <si>
    <t>+998 437-737-9329</t>
  </si>
  <si>
    <t>+7 722-155-8660</t>
  </si>
  <si>
    <t>+998 090-420-2619</t>
  </si>
  <si>
    <t>+998 936-440-2703</t>
  </si>
  <si>
    <t>+7 916-678-5714</t>
  </si>
  <si>
    <t>+380 169-087-4183</t>
  </si>
  <si>
    <t>+998 286-143-0624</t>
  </si>
  <si>
    <t>+380 266-548-4802</t>
  </si>
  <si>
    <t>+992 124-441-2478</t>
  </si>
  <si>
    <t>+375 515-558-2884</t>
  </si>
  <si>
    <t>+992 902-872-9763</t>
  </si>
  <si>
    <t>+380 001-347-5456</t>
  </si>
  <si>
    <t>+7 191-068-2694</t>
  </si>
  <si>
    <t>+998 955-643-6256</t>
  </si>
  <si>
    <t>+998 225-019-2493</t>
  </si>
  <si>
    <t>+375 844-419-2850</t>
  </si>
  <si>
    <t>+375 280-614-3764</t>
  </si>
  <si>
    <t>+375 563-314-3708</t>
  </si>
  <si>
    <t>+998 271-883-9995</t>
  </si>
  <si>
    <t>+7 731-326-3751</t>
  </si>
  <si>
    <t>+998 783-609-3463</t>
  </si>
  <si>
    <t>+7 142-825-3773</t>
  </si>
  <si>
    <t>+998 999-821-3025</t>
  </si>
  <si>
    <t>+7 529-529-9415</t>
  </si>
  <si>
    <t>+7 120-273-0435</t>
  </si>
  <si>
    <t>+998 965-511-3258</t>
  </si>
  <si>
    <t>+998 087-830-4222</t>
  </si>
  <si>
    <t>+7 322-163-7549</t>
  </si>
  <si>
    <t>+998 941-560-7307</t>
  </si>
  <si>
    <t>+380 229-176-0124</t>
  </si>
  <si>
    <t>+992 353-055-1290</t>
  </si>
  <si>
    <t>+380 959-961-5281</t>
  </si>
  <si>
    <t>+380 672-066-4140</t>
  </si>
  <si>
    <t>+380 250-699-1873</t>
  </si>
  <si>
    <t>+998 833-068-3629</t>
  </si>
  <si>
    <t>+7 524-548-9435</t>
  </si>
  <si>
    <t>+7 747-866-6152</t>
  </si>
  <si>
    <t>+7 559-899-4463</t>
  </si>
  <si>
    <t>+7 173-514-9301</t>
  </si>
  <si>
    <t>+992 980-571-8150</t>
  </si>
  <si>
    <t>+7 816-795-8885</t>
  </si>
  <si>
    <t>+7 730-745-5768</t>
  </si>
  <si>
    <t>+992 520-869-0598</t>
  </si>
  <si>
    <t>+992 976-290-1474</t>
  </si>
  <si>
    <t>+992 841-082-9227</t>
  </si>
  <si>
    <t>+992 878-995-1603</t>
  </si>
  <si>
    <t>+992 412-286-2797</t>
  </si>
  <si>
    <t>+375 342-835-7024</t>
  </si>
  <si>
    <t>+992 403-485-6889</t>
  </si>
  <si>
    <t>+992 013-075-6493</t>
  </si>
  <si>
    <t>+7 231-022-9731</t>
  </si>
  <si>
    <t>+380 737-667-7208</t>
  </si>
  <si>
    <t>+7 772-932-9839</t>
  </si>
  <si>
    <t>+998 737-854-0193</t>
  </si>
  <si>
    <t>+992 647-315-8824</t>
  </si>
  <si>
    <t>+375 678-304-0891</t>
  </si>
  <si>
    <t>+998 523-421-5092</t>
  </si>
  <si>
    <t>+7 689-265-9126</t>
  </si>
  <si>
    <t>+998 455-040-0995</t>
  </si>
  <si>
    <t>+998 276-111-5039</t>
  </si>
  <si>
    <t>+998 087-023-3754</t>
  </si>
  <si>
    <t>+992 852-358-1111</t>
  </si>
  <si>
    <t>+7 891-832-3772</t>
  </si>
  <si>
    <t>+7 069-852-7793</t>
  </si>
  <si>
    <t>+375 242-923-3569</t>
  </si>
  <si>
    <t>+380 611-258-8704</t>
  </si>
  <si>
    <t>+380 671-809-3559</t>
  </si>
  <si>
    <t>+992 964-689-9206</t>
  </si>
  <si>
    <t>+992 226-423-7263</t>
  </si>
  <si>
    <t>+992 059-483-3104</t>
  </si>
  <si>
    <t>+380 937-173-7394</t>
  </si>
  <si>
    <t>+992 555-207-4186</t>
  </si>
  <si>
    <t>+380 469-601-0972</t>
  </si>
  <si>
    <t>+7 836-233-8115</t>
  </si>
  <si>
    <t>+7 269-195-3186</t>
  </si>
  <si>
    <t>+7 502-802-5787</t>
  </si>
  <si>
    <t>+7 219-084-6295</t>
  </si>
  <si>
    <t>+992 046-188-5111</t>
  </si>
  <si>
    <t>+375 081-974-3402</t>
  </si>
  <si>
    <t>+380 960-351-2387</t>
  </si>
  <si>
    <t>+375 881-217-3017</t>
  </si>
  <si>
    <t>+7 560-711-8976</t>
  </si>
  <si>
    <t>+7 629-137-1639</t>
  </si>
  <si>
    <t>+380 119-291-6424</t>
  </si>
  <si>
    <t>+7 894-629-6946</t>
  </si>
  <si>
    <t>+380 249-840-3292</t>
  </si>
  <si>
    <t>+998 583-835-9258</t>
  </si>
  <si>
    <t>+7 052-743-8708</t>
  </si>
  <si>
    <t>+7 181-999-1398</t>
  </si>
  <si>
    <t>+992 638-653-7931</t>
  </si>
  <si>
    <t>+998 438-329-1521</t>
  </si>
  <si>
    <t>+7 212-350-2928</t>
  </si>
  <si>
    <t>+7 304-758-2488</t>
  </si>
  <si>
    <t>+380 280-785-9631</t>
  </si>
  <si>
    <t>+992 028-876-8250</t>
  </si>
  <si>
    <t>+375 524-220-8374</t>
  </si>
  <si>
    <t>+380 728-449-1745</t>
  </si>
  <si>
    <t>+998 247-862-3690</t>
  </si>
  <si>
    <t>+380 802-906-1048</t>
  </si>
  <si>
    <t>+7 028-813-4020</t>
  </si>
  <si>
    <t>+998 997-462-0828</t>
  </si>
  <si>
    <t>+7 685-361-2926</t>
  </si>
  <si>
    <t>+7 379-140-2865</t>
  </si>
  <si>
    <t>+7 945-211-9429</t>
  </si>
  <si>
    <t>+7 421-153-6302</t>
  </si>
  <si>
    <t>+7 225-063-9920</t>
  </si>
  <si>
    <t>+7 648-807-1917</t>
  </si>
  <si>
    <t>+7 782-443-4000</t>
  </si>
  <si>
    <t>+7 244-331-6219</t>
  </si>
  <si>
    <t>+998 213-223-6638</t>
  </si>
  <si>
    <t>+998 169-477-8408</t>
  </si>
  <si>
    <t>+7 362-778-4019</t>
  </si>
  <si>
    <t>+380 286-003-5332</t>
  </si>
  <si>
    <t>+7 456-978-0873</t>
  </si>
  <si>
    <t>+7 449-357-2065</t>
  </si>
  <si>
    <t>+375 299-252-6550</t>
  </si>
  <si>
    <t>+7 466-253-9021</t>
  </si>
  <si>
    <t>+998 697-530-0958</t>
  </si>
  <si>
    <t>+380 315-815-3268</t>
  </si>
  <si>
    <t>+375 958-521-7488</t>
  </si>
  <si>
    <t>+7 572-970-7703</t>
  </si>
  <si>
    <t>+7 296-302-4718</t>
  </si>
  <si>
    <t>+992 638-430-8419</t>
  </si>
  <si>
    <t>+998 838-480-9390</t>
  </si>
  <si>
    <t>+7 584-823-9648</t>
  </si>
  <si>
    <t>+992 442-185-5422</t>
  </si>
  <si>
    <t>+998 154-674-1649</t>
  </si>
  <si>
    <t>+992 943-140-9489</t>
  </si>
  <si>
    <t>+7 319-073-7259</t>
  </si>
  <si>
    <t>+7 778-043-0691</t>
  </si>
  <si>
    <t>+375 690-843-0501</t>
  </si>
  <si>
    <t>+380 524-191-7258</t>
  </si>
  <si>
    <t>+7 925-005-3361</t>
  </si>
  <si>
    <t>+998 113-461-2855</t>
  </si>
  <si>
    <t>+7 974-088-4889</t>
  </si>
  <si>
    <t>+7 524-093-8464</t>
  </si>
  <si>
    <t>+7 661-552-6669</t>
  </si>
  <si>
    <t>+7 844-239-9142</t>
  </si>
  <si>
    <t>+7 412-542-8365</t>
  </si>
  <si>
    <t>+7 869-111-2094</t>
  </si>
  <si>
    <t>+992 266-513-0456</t>
  </si>
  <si>
    <t>+380 260-756-9533</t>
  </si>
  <si>
    <t>+380 921-086-4453</t>
  </si>
  <si>
    <t>+992 672-498-6349</t>
  </si>
  <si>
    <t>+992 403-930-8580</t>
  </si>
  <si>
    <t>+992 257-520-2828</t>
  </si>
  <si>
    <t>+380 270-120-1119</t>
  </si>
  <si>
    <t>+998 766-764-4076</t>
  </si>
  <si>
    <t>+7 616-701-4879</t>
  </si>
  <si>
    <t>+7 487-712-2137</t>
  </si>
  <si>
    <t>+380 459-176-1508</t>
  </si>
  <si>
    <t>+992 330-173-6947</t>
  </si>
  <si>
    <t>+998 643-985-0175</t>
  </si>
  <si>
    <t>+7 984-361-4421</t>
  </si>
  <si>
    <t>+375 389-470-8585</t>
  </si>
  <si>
    <t>+375 285-458-8961</t>
  </si>
  <si>
    <t>+998 777-844-5783</t>
  </si>
  <si>
    <t>+7 197-654-6044</t>
  </si>
  <si>
    <t>+375 890-614-0667</t>
  </si>
  <si>
    <t>+992 587-542-2147</t>
  </si>
  <si>
    <t>+7 535-345-7895</t>
  </si>
  <si>
    <t>+7 264-686-5607</t>
  </si>
  <si>
    <t>+7 670-667-8381</t>
  </si>
  <si>
    <t>+7 613-538-5501</t>
  </si>
  <si>
    <t>+380 403-818-2198</t>
  </si>
  <si>
    <t>+992 644-743-9326</t>
  </si>
  <si>
    <t>+380 264-466-6372</t>
  </si>
  <si>
    <t>+380 086-392-5406</t>
  </si>
  <si>
    <t>+998 608-979-4237</t>
  </si>
  <si>
    <t>+375 820-460-9487</t>
  </si>
  <si>
    <t>+7 977-556-0650</t>
  </si>
  <si>
    <t>+992 906-130-4174</t>
  </si>
  <si>
    <t>+375 226-003-8992</t>
  </si>
  <si>
    <t>+380 383-190-2360</t>
  </si>
  <si>
    <t>+998 197-437-6957</t>
  </si>
  <si>
    <t>+992 891-393-2973</t>
  </si>
  <si>
    <t>+998 914-522-1318</t>
  </si>
  <si>
    <t>+7 340-358-5907</t>
  </si>
  <si>
    <t>+7 326-132-7435</t>
  </si>
  <si>
    <t>+380 705-295-2201</t>
  </si>
  <si>
    <t>+998 381-147-6466</t>
  </si>
  <si>
    <t>+380 855-516-3611</t>
  </si>
  <si>
    <t>+375 840-221-8767</t>
  </si>
  <si>
    <t>+380 992-850-2292</t>
  </si>
  <si>
    <t>+992 750-248-5649</t>
  </si>
  <si>
    <t>+998 265-405-9627</t>
  </si>
  <si>
    <t>+992 292-122-7648</t>
  </si>
  <si>
    <t>+7 709-119-0759</t>
  </si>
  <si>
    <t>+7 981-183-3972</t>
  </si>
  <si>
    <t>+992 979-262-5049</t>
  </si>
  <si>
    <t>+7 048-020-5515</t>
  </si>
  <si>
    <t>+380 174-160-6456</t>
  </si>
  <si>
    <t>+375 187-052-9526</t>
  </si>
  <si>
    <t>+380 487-238-5930</t>
  </si>
  <si>
    <t>+998 153-345-5047</t>
  </si>
  <si>
    <t>+992 908-969-9000</t>
  </si>
  <si>
    <t>+7 260-379-8995</t>
  </si>
  <si>
    <t>+380 030-138-6532</t>
  </si>
  <si>
    <t>+7 139-999-3338</t>
  </si>
  <si>
    <t>+992 862-124-2046</t>
  </si>
  <si>
    <t>+380 833-248-7380</t>
  </si>
  <si>
    <t>+7 038-725-7867</t>
  </si>
  <si>
    <t>+998 049-489-2171</t>
  </si>
  <si>
    <t>+7 892-625-6649</t>
  </si>
  <si>
    <t>+992 904-682-2250</t>
  </si>
  <si>
    <t>+7 739-924-9444</t>
  </si>
  <si>
    <t>+998 241-358-6988</t>
  </si>
  <si>
    <t>+375 156-538-5529</t>
  </si>
  <si>
    <t>+992 358-380-4702</t>
  </si>
  <si>
    <t>+992 928-516-3980</t>
  </si>
  <si>
    <t>+998 583-780-6740</t>
  </si>
  <si>
    <t>+7 393-681-6723</t>
  </si>
  <si>
    <t>+7 669-661-5797</t>
  </si>
  <si>
    <t>+992 908-369-0617</t>
  </si>
  <si>
    <t>+998 678-470-2329</t>
  </si>
  <si>
    <t>+380 828-307-7136</t>
  </si>
  <si>
    <t>+7 858-333-4042</t>
  </si>
  <si>
    <t>+380 667-385-3298</t>
  </si>
  <si>
    <t>+380 435-435-7454</t>
  </si>
  <si>
    <t>+7 724-995-2653</t>
  </si>
  <si>
    <t>+992 861-842-9595</t>
  </si>
  <si>
    <t>+998 876-305-1700</t>
  </si>
  <si>
    <t>+380 349-100-4938</t>
  </si>
  <si>
    <t>+7 962-495-5040</t>
  </si>
  <si>
    <t>+380 697-469-4252</t>
  </si>
  <si>
    <t>+380 947-602-2812</t>
  </si>
  <si>
    <t>+7 007-157-8873</t>
  </si>
  <si>
    <t>+992 086-931-5836</t>
  </si>
  <si>
    <t>+998 581-380-6694</t>
  </si>
  <si>
    <t>+992 234-736-4616</t>
  </si>
  <si>
    <t>+998 880-147-7505</t>
  </si>
  <si>
    <t>+998 827-959-0308</t>
  </si>
  <si>
    <t>+7 430-487-6579</t>
  </si>
  <si>
    <t>+7 219-942-5792</t>
  </si>
  <si>
    <t>+7 727-444-8253</t>
  </si>
  <si>
    <t>+998 801-433-5842</t>
  </si>
  <si>
    <t>+380 341-215-3278</t>
  </si>
  <si>
    <t>+380 369-038-6358</t>
  </si>
  <si>
    <t>+7 833-884-1180</t>
  </si>
  <si>
    <t>+7 356-385-2881</t>
  </si>
  <si>
    <t>+375 260-927-0999</t>
  </si>
  <si>
    <t>+375 074-074-0170</t>
  </si>
  <si>
    <t>+7 093-201-9949</t>
  </si>
  <si>
    <t>+998 388-311-1484</t>
  </si>
  <si>
    <t>+998 016-556-9015</t>
  </si>
  <si>
    <t>+992 326-136-2416</t>
  </si>
  <si>
    <t>+7 089-779-0837</t>
  </si>
  <si>
    <t>+992 372-939-7775</t>
  </si>
  <si>
    <t>+7 288-468-9287</t>
  </si>
  <si>
    <t>+7 263-859-8875</t>
  </si>
  <si>
    <t>+7 894-900-2879</t>
  </si>
  <si>
    <t>+7 376-172-1887</t>
  </si>
  <si>
    <t>+7 915-487-8205</t>
  </si>
  <si>
    <t>+992 508-269-1094</t>
  </si>
  <si>
    <t>+992 253-231-6427</t>
  </si>
  <si>
    <t>+7 640-461-4099</t>
  </si>
  <si>
    <t>+992 314-900-5858</t>
  </si>
  <si>
    <t>+7 322-351-7967</t>
  </si>
  <si>
    <t>+992 883-671-0611</t>
  </si>
  <si>
    <t>+375 523-528-4996</t>
  </si>
  <si>
    <t>+380 465-945-6481</t>
  </si>
  <si>
    <t>+7 710-415-0428</t>
  </si>
  <si>
    <t>+998 237-658-9236</t>
  </si>
  <si>
    <t>+7 638-478-8735</t>
  </si>
  <si>
    <t>+7 425-907-2619</t>
  </si>
  <si>
    <t>+380 616-238-3294</t>
  </si>
  <si>
    <t>+992 129-804-1705</t>
  </si>
  <si>
    <t>+998 176-720-2162</t>
  </si>
  <si>
    <t>+7 600-803-0627</t>
  </si>
  <si>
    <t>+375 960-328-1316</t>
  </si>
  <si>
    <t>+380 424-152-2316</t>
  </si>
  <si>
    <t>+7 963-508-8333</t>
  </si>
  <si>
    <t>+375 284-418-1233</t>
  </si>
  <si>
    <t>+992 266-481-3942</t>
  </si>
  <si>
    <t>+380 076-252-5210</t>
  </si>
  <si>
    <t>+375 205-037-7882</t>
  </si>
  <si>
    <t>+380 030-761-0677</t>
  </si>
  <si>
    <t>+375 079-578-9874</t>
  </si>
  <si>
    <t>+998 824-309-1395</t>
  </si>
  <si>
    <t>+992 248-066-2060</t>
  </si>
  <si>
    <t>+992 110-427-6136</t>
  </si>
  <si>
    <t>+380 088-024-3161</t>
  </si>
  <si>
    <t>+7 752-341-5050</t>
  </si>
  <si>
    <t>+375 077-514-8048</t>
  </si>
  <si>
    <t>+380 276-157-8458</t>
  </si>
  <si>
    <t>+7 632-222-4524</t>
  </si>
  <si>
    <t>+7 273-904-5457</t>
  </si>
  <si>
    <t>+998 053-607-1948</t>
  </si>
  <si>
    <t>+998 826-456-9884</t>
  </si>
  <si>
    <t>+998 488-220-8790</t>
  </si>
  <si>
    <t>+7 747-678-7543</t>
  </si>
  <si>
    <t>+992 349-223-5769</t>
  </si>
  <si>
    <t>+998 752-893-8536</t>
  </si>
  <si>
    <t>+7 630-977-5834</t>
  </si>
  <si>
    <t>+998 084-412-0746</t>
  </si>
  <si>
    <t>+7 899-265-0963</t>
  </si>
  <si>
    <t>+7 321-005-5110</t>
  </si>
  <si>
    <t>+7 592-570-4871</t>
  </si>
  <si>
    <t>+998 525-413-6836</t>
  </si>
  <si>
    <t>+380 633-205-1404</t>
  </si>
  <si>
    <t>+998 222-956-9780</t>
  </si>
  <si>
    <t>+375 226-887-4565</t>
  </si>
  <si>
    <t>+7 109-995-2846</t>
  </si>
  <si>
    <t>+375 372-396-9651</t>
  </si>
  <si>
    <t>+998 607-517-9439</t>
  </si>
  <si>
    <t>+375 743-922-4671</t>
  </si>
  <si>
    <t>+7 181-799-6850</t>
  </si>
  <si>
    <t>+380 835-708-4433</t>
  </si>
  <si>
    <t>+7 454-941-1729</t>
  </si>
  <si>
    <t>+7 297-169-3756</t>
  </si>
  <si>
    <t>+998 498-706-1394</t>
  </si>
  <si>
    <t>+375 435-951-1995</t>
  </si>
  <si>
    <t>+998 350-816-0031</t>
  </si>
  <si>
    <t>+992 863-895-4307</t>
  </si>
  <si>
    <t>+998 006-788-9211</t>
  </si>
  <si>
    <t>+7 063-931-5918</t>
  </si>
  <si>
    <t>+380 545-746-8707</t>
  </si>
  <si>
    <t>+998 353-736-8172</t>
  </si>
  <si>
    <t>+998 591-865-8342</t>
  </si>
  <si>
    <t>+380 622-144-1703</t>
  </si>
  <si>
    <t>+380 669-437-2066</t>
  </si>
  <si>
    <t>+7 753-596-5037</t>
  </si>
  <si>
    <t>+375 682-373-1802</t>
  </si>
  <si>
    <t>+375 796-304-7865</t>
  </si>
  <si>
    <t>+998 469-847-6587</t>
  </si>
  <si>
    <t>Дата регистрации клиента</t>
  </si>
  <si>
    <t>Программа лояльности клиента</t>
  </si>
  <si>
    <t>номер телефона клиента</t>
  </si>
  <si>
    <t>Анализ продаж продуктовых сетей</t>
  </si>
  <si>
    <t>Динамика продаж по магазинам</t>
  </si>
  <si>
    <t>Изучение продаж по категориям товаров</t>
  </si>
  <si>
    <t>Изучение клиентов по географии и лайфтайму</t>
  </si>
  <si>
    <t>Сравнение поставщиков по объемам закупок</t>
  </si>
  <si>
    <t xml:space="preserve">Отработка Hard Skills </t>
  </si>
  <si>
    <t>Преобразование типов и визуальное форматирование</t>
  </si>
  <si>
    <t>Условное форматирование данных</t>
  </si>
  <si>
    <t>Среднее кол-во по категориям (что покупают чаще)</t>
  </si>
  <si>
    <t>Умные таблицы и работа с абсолютными и относительными ссылками</t>
  </si>
  <si>
    <t>Аналитика географии клиентов</t>
  </si>
  <si>
    <t>Математические и текстовые функции</t>
  </si>
  <si>
    <t>Функции для работы с датой и временем</t>
  </si>
  <si>
    <t>Функции поиска и извлечения данных</t>
  </si>
  <si>
    <t>Сводные таблицы и срезы данных</t>
  </si>
  <si>
    <t>Построение диаграмм</t>
  </si>
  <si>
    <t>Платежеспособность по странам</t>
  </si>
  <si>
    <t>Суммарные продажи по поставщикам</t>
  </si>
  <si>
    <t>Задачи исследования</t>
  </si>
  <si>
    <t>Декомпозиция</t>
  </si>
  <si>
    <t>Анализ цен внутри товарной категории по магазинам</t>
  </si>
  <si>
    <t>Анализ цен внутри категории по поставщикам</t>
  </si>
  <si>
    <t xml:space="preserve">Лайфтайм клиента </t>
  </si>
  <si>
    <t>Выводы исследования</t>
  </si>
  <si>
    <t>Суммарные продажи по магазинам</t>
  </si>
  <si>
    <t>Суммарные продажи по категориям</t>
  </si>
  <si>
    <t>№</t>
  </si>
  <si>
    <t>Данные сгенерированы ChatGPT и не являются NDA</t>
  </si>
  <si>
    <t>Исследование выполнил: Останина Юлиана</t>
  </si>
  <si>
    <t>Названия строк</t>
  </si>
  <si>
    <t>Общий итог</t>
  </si>
  <si>
    <t>2023</t>
  </si>
  <si>
    <t>2024</t>
  </si>
  <si>
    <t>Сумма по полю сумма чека</t>
  </si>
  <si>
    <t>(Все)</t>
  </si>
  <si>
    <t>янв</t>
  </si>
  <si>
    <t>февр</t>
  </si>
  <si>
    <t>март</t>
  </si>
  <si>
    <t>апр</t>
  </si>
  <si>
    <t>май</t>
  </si>
  <si>
    <t>июнь</t>
  </si>
  <si>
    <t>июль</t>
  </si>
  <si>
    <t>авг</t>
  </si>
  <si>
    <t>сент</t>
  </si>
  <si>
    <t>окт</t>
  </si>
  <si>
    <t>нояб</t>
  </si>
  <si>
    <t>дек</t>
  </si>
  <si>
    <t>Категория</t>
  </si>
  <si>
    <t>Категория товара</t>
  </si>
  <si>
    <t>Поставщик</t>
  </si>
  <si>
    <t>Поставщик товара</t>
  </si>
  <si>
    <t>Средняя цена в категории за штуку</t>
  </si>
  <si>
    <t>Выгода для клиента</t>
  </si>
  <si>
    <t>Среднее по полю Выгода для клиента</t>
  </si>
  <si>
    <t>Продуктовая сеть</t>
  </si>
  <si>
    <t>GMV</t>
  </si>
  <si>
    <t>Средняя стоимость категории по поставщику</t>
  </si>
  <si>
    <t xml:space="preserve">GMV </t>
  </si>
  <si>
    <t>Среднее по полю Средняя цена в категории за штуку</t>
  </si>
  <si>
    <t>Среднее кол-во штук в чеке</t>
  </si>
  <si>
    <t>Продукты</t>
  </si>
  <si>
    <t>Страна клиента</t>
  </si>
  <si>
    <t>Стана</t>
  </si>
  <si>
    <t>Количество клиентов</t>
  </si>
  <si>
    <t>Программа лояльности</t>
  </si>
  <si>
    <t>Сегодня</t>
  </si>
  <si>
    <t>Месяцев</t>
  </si>
  <si>
    <t>дней всего с нами</t>
  </si>
  <si>
    <t>Лет</t>
  </si>
  <si>
    <t>Дней</t>
  </si>
  <si>
    <t>Месяцев с нами</t>
  </si>
  <si>
    <t>месяцев</t>
  </si>
  <si>
    <t>Фамилия</t>
  </si>
  <si>
    <t>Отчество</t>
  </si>
  <si>
    <t>Александра</t>
  </si>
  <si>
    <t>Матвеевна</t>
  </si>
  <si>
    <t>Артемьева</t>
  </si>
  <si>
    <t>Рыбаков</t>
  </si>
  <si>
    <t>Автоном</t>
  </si>
  <si>
    <t>Антонович</t>
  </si>
  <si>
    <t>Регина</t>
  </si>
  <si>
    <t>Сергеевна</t>
  </si>
  <si>
    <t>Чернова</t>
  </si>
  <si>
    <t>Жуков</t>
  </si>
  <si>
    <t>Никифор</t>
  </si>
  <si>
    <t>Фомич</t>
  </si>
  <si>
    <t>Князева</t>
  </si>
  <si>
    <t>Акулина</t>
  </si>
  <si>
    <t>Алексеевна</t>
  </si>
  <si>
    <t>Бурова</t>
  </si>
  <si>
    <t>Марфа</t>
  </si>
  <si>
    <t>Игоревна</t>
  </si>
  <si>
    <t>Фёкла</t>
  </si>
  <si>
    <t>Феликсовна</t>
  </si>
  <si>
    <t>Харитонова</t>
  </si>
  <si>
    <t>Брагин</t>
  </si>
  <si>
    <t>Любомир</t>
  </si>
  <si>
    <t>Гертрудович</t>
  </si>
  <si>
    <t>Мария</t>
  </si>
  <si>
    <t>Кузьминична</t>
  </si>
  <si>
    <t>Борисова</t>
  </si>
  <si>
    <t>Савельев</t>
  </si>
  <si>
    <t>Федосий</t>
  </si>
  <si>
    <t>Феоктистович</t>
  </si>
  <si>
    <t>Валерия</t>
  </si>
  <si>
    <t>Семеновна</t>
  </si>
  <si>
    <t>Потапова</t>
  </si>
  <si>
    <t>Рожкова</t>
  </si>
  <si>
    <t>Маргарита</t>
  </si>
  <si>
    <t>Артемовна</t>
  </si>
  <si>
    <t>Русаков</t>
  </si>
  <si>
    <t>Модест</t>
  </si>
  <si>
    <t>Захарьевич</t>
  </si>
  <si>
    <t>Давыд</t>
  </si>
  <si>
    <t>Фёдорович</t>
  </si>
  <si>
    <t>Белоусов</t>
  </si>
  <si>
    <t>Устинов</t>
  </si>
  <si>
    <t>Евграф</t>
  </si>
  <si>
    <t>Исидорович</t>
  </si>
  <si>
    <t>Ирина</t>
  </si>
  <si>
    <t>Анатольевна</t>
  </si>
  <si>
    <t>Васильева</t>
  </si>
  <si>
    <t>Юлия</t>
  </si>
  <si>
    <t>Капустина</t>
  </si>
  <si>
    <t>Федосеева</t>
  </si>
  <si>
    <t>Василиса</t>
  </si>
  <si>
    <t>Аскольдовна</t>
  </si>
  <si>
    <t>Кира</t>
  </si>
  <si>
    <t>Степановна</t>
  </si>
  <si>
    <t>Рогова</t>
  </si>
  <si>
    <t>Татьяна</t>
  </si>
  <si>
    <t>Павловна</t>
  </si>
  <si>
    <t>Павлова</t>
  </si>
  <si>
    <t>Николай</t>
  </si>
  <si>
    <t>Дроздов</t>
  </si>
  <si>
    <t>Радислав</t>
  </si>
  <si>
    <t>Герасимович</t>
  </si>
  <si>
    <t>Колобов</t>
  </si>
  <si>
    <t>Измаил</t>
  </si>
  <si>
    <t>Глебович</t>
  </si>
  <si>
    <t>Зыков</t>
  </si>
  <si>
    <t>Виктория</t>
  </si>
  <si>
    <t>Ильинична</t>
  </si>
  <si>
    <t>Соколова</t>
  </si>
  <si>
    <t>Гостомысл</t>
  </si>
  <si>
    <t>Одинцов</t>
  </si>
  <si>
    <t>Нестерова</t>
  </si>
  <si>
    <t>Таисия</t>
  </si>
  <si>
    <t>Яковлевна</t>
  </si>
  <si>
    <t>Геннадиевна</t>
  </si>
  <si>
    <t>Филатова</t>
  </si>
  <si>
    <t>Емельянов</t>
  </si>
  <si>
    <t>Игорь</t>
  </si>
  <si>
    <t>Андреевич</t>
  </si>
  <si>
    <t>Калинина</t>
  </si>
  <si>
    <t>Филипповна</t>
  </si>
  <si>
    <t>Кудрявцев</t>
  </si>
  <si>
    <t>Демид</t>
  </si>
  <si>
    <t>Ерофеевич</t>
  </si>
  <si>
    <t>Кудрявцева</t>
  </si>
  <si>
    <t>Ульяна</t>
  </si>
  <si>
    <t>Лукия</t>
  </si>
  <si>
    <t>Ефимовна</t>
  </si>
  <si>
    <t>Тимофеева</t>
  </si>
  <si>
    <t>Полякова</t>
  </si>
  <si>
    <t>Анжела</t>
  </si>
  <si>
    <t>Аггей</t>
  </si>
  <si>
    <t>Терентьевич</t>
  </si>
  <si>
    <t>Волков</t>
  </si>
  <si>
    <t>Ефремов</t>
  </si>
  <si>
    <t>Епифан</t>
  </si>
  <si>
    <t>Ильич</t>
  </si>
  <si>
    <t>Дорофеев</t>
  </si>
  <si>
    <t>Тимур</t>
  </si>
  <si>
    <t>Валерьянович</t>
  </si>
  <si>
    <t>Владиславовна</t>
  </si>
  <si>
    <t>Беляева</t>
  </si>
  <si>
    <t>Лазарев</t>
  </si>
  <si>
    <t>Софон</t>
  </si>
  <si>
    <t>Якубович</t>
  </si>
  <si>
    <t>Горбунова</t>
  </si>
  <si>
    <t>Наина</t>
  </si>
  <si>
    <t>Анастасия</t>
  </si>
  <si>
    <t>Натановна</t>
  </si>
  <si>
    <t>Владимировна</t>
  </si>
  <si>
    <t>Медведева</t>
  </si>
  <si>
    <t>Сорокина</t>
  </si>
  <si>
    <t>Феврония</t>
  </si>
  <si>
    <t>Геннадьевна</t>
  </si>
  <si>
    <t>Конон</t>
  </si>
  <si>
    <t>Валентинович</t>
  </si>
  <si>
    <t>Владимиров</t>
  </si>
  <si>
    <t>Никанор</t>
  </si>
  <si>
    <t>Феодосьевич</t>
  </si>
  <si>
    <t>Воронов</t>
  </si>
  <si>
    <t>Костина</t>
  </si>
  <si>
    <t>Жанна</t>
  </si>
  <si>
    <t>Рубеновна</t>
  </si>
  <si>
    <t>Тимофеев</t>
  </si>
  <si>
    <t>Аполлинарий</t>
  </si>
  <si>
    <t>Потап</t>
  </si>
  <si>
    <t>Егорович</t>
  </si>
  <si>
    <t>Лапин</t>
  </si>
  <si>
    <t>Елизар</t>
  </si>
  <si>
    <t>Архипович</t>
  </si>
  <si>
    <t>Щербаков</t>
  </si>
  <si>
    <t>Арсений</t>
  </si>
  <si>
    <t>Ермолаевич</t>
  </si>
  <si>
    <t>Мартын</t>
  </si>
  <si>
    <t>Августович</t>
  </si>
  <si>
    <t>Баранов</t>
  </si>
  <si>
    <t>Артемьев</t>
  </si>
  <si>
    <t>Антонина</t>
  </si>
  <si>
    <t>Борисовна</t>
  </si>
  <si>
    <t>Жданова</t>
  </si>
  <si>
    <t>Маслов</t>
  </si>
  <si>
    <t>Захар</t>
  </si>
  <si>
    <t>Феофанович</t>
  </si>
  <si>
    <t>Станислав</t>
  </si>
  <si>
    <t>Ильясович</t>
  </si>
  <si>
    <t>Ширяев</t>
  </si>
  <si>
    <t>Георгиевна</t>
  </si>
  <si>
    <t>Титова</t>
  </si>
  <si>
    <t>Вадим</t>
  </si>
  <si>
    <t>Артёмович</t>
  </si>
  <si>
    <t>Анисимов</t>
  </si>
  <si>
    <t>Михеев</t>
  </si>
  <si>
    <t>Андроник</t>
  </si>
  <si>
    <t>Ефимьевич</t>
  </si>
  <si>
    <t>Дмитриевна</t>
  </si>
  <si>
    <t>Фаина</t>
  </si>
  <si>
    <t>Аркадьевна</t>
  </si>
  <si>
    <t>Веселова</t>
  </si>
  <si>
    <t>Эммануил</t>
  </si>
  <si>
    <t>Валерьевич</t>
  </si>
  <si>
    <t>Королев</t>
  </si>
  <si>
    <t>Ермаков</t>
  </si>
  <si>
    <t>Всеслав</t>
  </si>
  <si>
    <t>Эдуардович</t>
  </si>
  <si>
    <t>Игнатова</t>
  </si>
  <si>
    <t>Вера</t>
  </si>
  <si>
    <t>Вячеславовна</t>
  </si>
  <si>
    <t>Афанасьев</t>
  </si>
  <si>
    <t>Кузьма</t>
  </si>
  <si>
    <t>Осипов</t>
  </si>
  <si>
    <t>Светозар</t>
  </si>
  <si>
    <t>Ефремович</t>
  </si>
  <si>
    <t>Карп</t>
  </si>
  <si>
    <t>Афанасьевич</t>
  </si>
  <si>
    <t>Фомичев</t>
  </si>
  <si>
    <t>Панова</t>
  </si>
  <si>
    <t>Евгения</t>
  </si>
  <si>
    <t>Викторовна</t>
  </si>
  <si>
    <t>Капитон</t>
  </si>
  <si>
    <t>Харитонович</t>
  </si>
  <si>
    <t>Родионов</t>
  </si>
  <si>
    <t>Михайловна</t>
  </si>
  <si>
    <t>Новикова</t>
  </si>
  <si>
    <t>Соловьев</t>
  </si>
  <si>
    <t>Родион</t>
  </si>
  <si>
    <t>Данилович</t>
  </si>
  <si>
    <t>Кудряшова</t>
  </si>
  <si>
    <t>Болеславовна</t>
  </si>
  <si>
    <t>Арефий</t>
  </si>
  <si>
    <t>Анатольевич</t>
  </si>
  <si>
    <t>Самуил</t>
  </si>
  <si>
    <t>Зиновьевич</t>
  </si>
  <si>
    <t>Фокин</t>
  </si>
  <si>
    <t>Степанова</t>
  </si>
  <si>
    <t>Синклитикия</t>
  </si>
  <si>
    <t>Александровна</t>
  </si>
  <si>
    <t>Калинин</t>
  </si>
  <si>
    <t>Лев</t>
  </si>
  <si>
    <t>Самойлова</t>
  </si>
  <si>
    <t>Елисей</t>
  </si>
  <si>
    <t>Игнатович</t>
  </si>
  <si>
    <t>Лобанов</t>
  </si>
  <si>
    <t>Цветков</t>
  </si>
  <si>
    <t>Лука</t>
  </si>
  <si>
    <t>Витальевич</t>
  </si>
  <si>
    <t>Мясников</t>
  </si>
  <si>
    <t>Зосима</t>
  </si>
  <si>
    <t>Муравьева</t>
  </si>
  <si>
    <t>Алла</t>
  </si>
  <si>
    <t>Петровна</t>
  </si>
  <si>
    <t>Красильников</t>
  </si>
  <si>
    <t>Павел</t>
  </si>
  <si>
    <t>Ермилович</t>
  </si>
  <si>
    <t>Никифоров</t>
  </si>
  <si>
    <t>Богдан</t>
  </si>
  <si>
    <t>Никита</t>
  </si>
  <si>
    <t>Виленович</t>
  </si>
  <si>
    <t>Степанов</t>
  </si>
  <si>
    <t>Владимирова</t>
  </si>
  <si>
    <t>Алина</t>
  </si>
  <si>
    <t>Назарова</t>
  </si>
  <si>
    <t>Ия</t>
  </si>
  <si>
    <t>Ивановна</t>
  </si>
  <si>
    <t>Кузнецов</t>
  </si>
  <si>
    <t>Севастьян</t>
  </si>
  <si>
    <t>Никифоровна</t>
  </si>
  <si>
    <t>Овчинникова</t>
  </si>
  <si>
    <t>Ермакова</t>
  </si>
  <si>
    <t>Дарья</t>
  </si>
  <si>
    <t>Шестакова</t>
  </si>
  <si>
    <t>Элеонора</t>
  </si>
  <si>
    <t>Рубен</t>
  </si>
  <si>
    <t>Димитриевич</t>
  </si>
  <si>
    <t>Веселов</t>
  </si>
  <si>
    <t>Тихонова</t>
  </si>
  <si>
    <t>Ираида</t>
  </si>
  <si>
    <t>Еремей</t>
  </si>
  <si>
    <t>Бориславович</t>
  </si>
  <si>
    <t>Носкова</t>
  </si>
  <si>
    <t>Федоровна</t>
  </si>
  <si>
    <t>Мефодий</t>
  </si>
  <si>
    <t>Филиппович</t>
  </si>
  <si>
    <t>Воробьев</t>
  </si>
  <si>
    <t>Гурьев</t>
  </si>
  <si>
    <t>Влас</t>
  </si>
  <si>
    <t>Юлианович</t>
  </si>
  <si>
    <t>Бирюков</t>
  </si>
  <si>
    <t>Олимпий</t>
  </si>
  <si>
    <t>Иосифович</t>
  </si>
  <si>
    <t>Майя</t>
  </si>
  <si>
    <t>Вадимовна</t>
  </si>
  <si>
    <t>Рябова</t>
  </si>
  <si>
    <t>Королева</t>
  </si>
  <si>
    <t>Филиппова</t>
  </si>
  <si>
    <t>Леоновна</t>
  </si>
  <si>
    <t>Абрамова</t>
  </si>
  <si>
    <t>Евдокия</t>
  </si>
  <si>
    <t>Егоровна</t>
  </si>
  <si>
    <t>Феликсович</t>
  </si>
  <si>
    <t>Кабанов</t>
  </si>
  <si>
    <t>Пестов</t>
  </si>
  <si>
    <t>Ладимир</t>
  </si>
  <si>
    <t>Гурьевич</t>
  </si>
  <si>
    <t>Егоров</t>
  </si>
  <si>
    <t>Эрнест</t>
  </si>
  <si>
    <t>Антипович</t>
  </si>
  <si>
    <t>Зыкова</t>
  </si>
  <si>
    <t>Леонидовна</t>
  </si>
  <si>
    <t>Маслова</t>
  </si>
  <si>
    <t>Агафья</t>
  </si>
  <si>
    <t>Юрьевна</t>
  </si>
  <si>
    <t>Андрон</t>
  </si>
  <si>
    <t>Морозов</t>
  </si>
  <si>
    <t>Никонов</t>
  </si>
  <si>
    <t>Авдеевич</t>
  </si>
  <si>
    <t>Глеб</t>
  </si>
  <si>
    <t>Елизарович</t>
  </si>
  <si>
    <t>Нестеров</t>
  </si>
  <si>
    <t>Чеслав</t>
  </si>
  <si>
    <t>Аверьянович</t>
  </si>
  <si>
    <t>Иванна</t>
  </si>
  <si>
    <t>Макаровна</t>
  </si>
  <si>
    <t>Константин</t>
  </si>
  <si>
    <t>Колесников</t>
  </si>
  <si>
    <t>Пелагея</t>
  </si>
  <si>
    <t>Антоновна</t>
  </si>
  <si>
    <t>Цветкова</t>
  </si>
  <si>
    <t>Олимпиада</t>
  </si>
  <si>
    <t>Львовна</t>
  </si>
  <si>
    <t>Михайлова</t>
  </si>
  <si>
    <t>Кошелева</t>
  </si>
  <si>
    <t>Марина</t>
  </si>
  <si>
    <t>Рудольфовна</t>
  </si>
  <si>
    <t>Артемьевич</t>
  </si>
  <si>
    <t>Харлампьевич</t>
  </si>
  <si>
    <t>Мамонтов</t>
  </si>
  <si>
    <t>Якушева</t>
  </si>
  <si>
    <t>Светлана</t>
  </si>
  <si>
    <t>Даниловна</t>
  </si>
  <si>
    <t>Анисим</t>
  </si>
  <si>
    <t>Евсеевич</t>
  </si>
  <si>
    <t>Агата</t>
  </si>
  <si>
    <t>Олеговна</t>
  </si>
  <si>
    <t>Мартынова</t>
  </si>
  <si>
    <t>Лариса</t>
  </si>
  <si>
    <t>Романовна</t>
  </si>
  <si>
    <t>Крюкова</t>
  </si>
  <si>
    <t>Любовь</t>
  </si>
  <si>
    <t>Мамонтова</t>
  </si>
  <si>
    <t>Август</t>
  </si>
  <si>
    <t>Вячеславович</t>
  </si>
  <si>
    <t>Филимон</t>
  </si>
  <si>
    <t>Федотович</t>
  </si>
  <si>
    <t>Иванов</t>
  </si>
  <si>
    <t>Шестаков</t>
  </si>
  <si>
    <t>Полина</t>
  </si>
  <si>
    <t>Николаевна</t>
  </si>
  <si>
    <t>Евдокимова</t>
  </si>
  <si>
    <t>Лукин</t>
  </si>
  <si>
    <t>Харлампий</t>
  </si>
  <si>
    <t>Валентина</t>
  </si>
  <si>
    <t>Захаровна</t>
  </si>
  <si>
    <t>Боброва</t>
  </si>
  <si>
    <t>Эмилия</t>
  </si>
  <si>
    <t>Руслановна</t>
  </si>
  <si>
    <t>Шарапова</t>
  </si>
  <si>
    <t>Колесникова</t>
  </si>
  <si>
    <t>Силин</t>
  </si>
  <si>
    <t>Антип</t>
  </si>
  <si>
    <t>Зоя</t>
  </si>
  <si>
    <t>Третьякова</t>
  </si>
  <si>
    <t>Никитин</t>
  </si>
  <si>
    <t>Авдеев</t>
  </si>
  <si>
    <t>Филипп</t>
  </si>
  <si>
    <t>Елисеевич</t>
  </si>
  <si>
    <t>Спиридон</t>
  </si>
  <si>
    <t>Чеславович</t>
  </si>
  <si>
    <t>Абрамов</t>
  </si>
  <si>
    <t>Евфросиния</t>
  </si>
  <si>
    <t>Марк</t>
  </si>
  <si>
    <t>Яковлевич</t>
  </si>
  <si>
    <t>Корнилов</t>
  </si>
  <si>
    <t>Миронов</t>
  </si>
  <si>
    <t>Аверкий</t>
  </si>
  <si>
    <t>Владленович</t>
  </si>
  <si>
    <t>Воронцов</t>
  </si>
  <si>
    <t>Юрий</t>
  </si>
  <si>
    <t>Исаков</t>
  </si>
  <si>
    <t>Суханов</t>
  </si>
  <si>
    <t>Гуляева</t>
  </si>
  <si>
    <t>Раиса</t>
  </si>
  <si>
    <t>Маркова</t>
  </si>
  <si>
    <t>Велимир</t>
  </si>
  <si>
    <t>Игоревич</t>
  </si>
  <si>
    <t>Макаров</t>
  </si>
  <si>
    <t>Лора</t>
  </si>
  <si>
    <t>Турова</t>
  </si>
  <si>
    <t>Вероника</t>
  </si>
  <si>
    <t>Воронова</t>
  </si>
  <si>
    <t>Дементьева</t>
  </si>
  <si>
    <t>Коновалов</t>
  </si>
  <si>
    <t>Боян</t>
  </si>
  <si>
    <t>Дорофеевич</t>
  </si>
  <si>
    <t>Калашников</t>
  </si>
  <si>
    <t>Кулагина</t>
  </si>
  <si>
    <t>Прасковья</t>
  </si>
  <si>
    <t>Карпова</t>
  </si>
  <si>
    <t>Станиславовна</t>
  </si>
  <si>
    <t>Шубина</t>
  </si>
  <si>
    <t>Максим</t>
  </si>
  <si>
    <t>Семенов</t>
  </si>
  <si>
    <t>Гаврилов</t>
  </si>
  <si>
    <t>Матвей</t>
  </si>
  <si>
    <t>Трифонович</t>
  </si>
  <si>
    <t>Эдуардовна</t>
  </si>
  <si>
    <t>Макарова</t>
  </si>
  <si>
    <t>Богдановна</t>
  </si>
  <si>
    <t>Русакова</t>
  </si>
  <si>
    <t>Бобылева</t>
  </si>
  <si>
    <t>Анна</t>
  </si>
  <si>
    <t>Мироновна</t>
  </si>
  <si>
    <t>Горшкова</t>
  </si>
  <si>
    <t>Клавдия</t>
  </si>
  <si>
    <t>Меркушева</t>
  </si>
  <si>
    <t>Наумовна</t>
  </si>
  <si>
    <t>Архиповна</t>
  </si>
  <si>
    <t>Белоусова</t>
  </si>
  <si>
    <t>Стрелкова</t>
  </si>
  <si>
    <t>Творимир</t>
  </si>
  <si>
    <t>Артурович</t>
  </si>
  <si>
    <t>Гришин</t>
  </si>
  <si>
    <t>Феликс</t>
  </si>
  <si>
    <t>Ааронович</t>
  </si>
  <si>
    <t>Яковлев</t>
  </si>
  <si>
    <t>Амвросий</t>
  </si>
  <si>
    <t>Юдин</t>
  </si>
  <si>
    <t>Нинель</t>
  </si>
  <si>
    <t>Лазарева</t>
  </si>
  <si>
    <t>Ратибор</t>
  </si>
  <si>
    <t>Арсеньевич</t>
  </si>
  <si>
    <t>Петров</t>
  </si>
  <si>
    <t>Бажен</t>
  </si>
  <si>
    <t>Дмитриевич</t>
  </si>
  <si>
    <t>Сократ</t>
  </si>
  <si>
    <t>Юльевич</t>
  </si>
  <si>
    <t>Николаева</t>
  </si>
  <si>
    <t>Зинаида</t>
  </si>
  <si>
    <t>Белозеров</t>
  </si>
  <si>
    <t>Евсей</t>
  </si>
  <si>
    <t>Кулакова</t>
  </si>
  <si>
    <t>Нина</t>
  </si>
  <si>
    <t>Христофор</t>
  </si>
  <si>
    <t>Щукин</t>
  </si>
  <si>
    <t>Кир</t>
  </si>
  <si>
    <t>Васильевич</t>
  </si>
  <si>
    <t>Горбунов</t>
  </si>
  <si>
    <t>Зуев</t>
  </si>
  <si>
    <t>Алевтина</t>
  </si>
  <si>
    <t>Шарова</t>
  </si>
  <si>
    <t>Екатерина</t>
  </si>
  <si>
    <t>Самсонов</t>
  </si>
  <si>
    <t>Борислав</t>
  </si>
  <si>
    <t>Фролович</t>
  </si>
  <si>
    <t>Борис</t>
  </si>
  <si>
    <t>Власович</t>
  </si>
  <si>
    <t>Ефимова</t>
  </si>
  <si>
    <t>Максимова</t>
  </si>
  <si>
    <t>Елена</t>
  </si>
  <si>
    <t>Валериевна</t>
  </si>
  <si>
    <t>Агап</t>
  </si>
  <si>
    <t>Логинов</t>
  </si>
  <si>
    <t>Вишняков</t>
  </si>
  <si>
    <t>Ярослав</t>
  </si>
  <si>
    <t>Мирон</t>
  </si>
  <si>
    <t>Давидович</t>
  </si>
  <si>
    <t>Горбачев</t>
  </si>
  <si>
    <t>Альбертовна</t>
  </si>
  <si>
    <t>Фролова</t>
  </si>
  <si>
    <t>Дьячков</t>
  </si>
  <si>
    <t>Серафим</t>
  </si>
  <si>
    <t>Белова</t>
  </si>
  <si>
    <t>Михей</t>
  </si>
  <si>
    <t>Лихачев</t>
  </si>
  <si>
    <t>Кононова</t>
  </si>
  <si>
    <t>Валерианович</t>
  </si>
  <si>
    <t>Туров</t>
  </si>
  <si>
    <t>Журавлева</t>
  </si>
  <si>
    <t>Галактион</t>
  </si>
  <si>
    <t>Жанович</t>
  </si>
  <si>
    <t>Новиков</t>
  </si>
  <si>
    <t>Морозова</t>
  </si>
  <si>
    <t>Алексей</t>
  </si>
  <si>
    <t>Блинов</t>
  </si>
  <si>
    <t>Орехова</t>
  </si>
  <si>
    <t>Фомина</t>
  </si>
  <si>
    <t>Копылова</t>
  </si>
  <si>
    <t>Тарасовна</t>
  </si>
  <si>
    <t>Максимовна</t>
  </si>
  <si>
    <t>Пономарев</t>
  </si>
  <si>
    <t>Демидович</t>
  </si>
  <si>
    <t>Моисеев</t>
  </si>
  <si>
    <t>Евстафий</t>
  </si>
  <si>
    <t>Анжелика</t>
  </si>
  <si>
    <t>Лыткина</t>
  </si>
  <si>
    <t>Фомичева</t>
  </si>
  <si>
    <t>Исакова</t>
  </si>
  <si>
    <t>Фома</t>
  </si>
  <si>
    <t>Вилорович</t>
  </si>
  <si>
    <t>Ксения</t>
  </si>
  <si>
    <t>Князев</t>
  </si>
  <si>
    <t>Платон</t>
  </si>
  <si>
    <t>Викентий</t>
  </si>
  <si>
    <t>Соловьева</t>
  </si>
  <si>
    <t>Фадей</t>
  </si>
  <si>
    <t>Ефимович</t>
  </si>
  <si>
    <t>Некрасова</t>
  </si>
  <si>
    <t>Кирилловна</t>
  </si>
  <si>
    <t>Брагина</t>
  </si>
  <si>
    <t>Лидия</t>
  </si>
  <si>
    <t>Алексеев</t>
  </si>
  <si>
    <t>Касьян</t>
  </si>
  <si>
    <t>Стрелков</t>
  </si>
  <si>
    <t>Геннадий</t>
  </si>
  <si>
    <t>Владилен</t>
  </si>
  <si>
    <t>Третьяков</t>
  </si>
  <si>
    <t>Назар</t>
  </si>
  <si>
    <t>Назаров</t>
  </si>
  <si>
    <t>Натан</t>
  </si>
  <si>
    <t>Всеволодович</t>
  </si>
  <si>
    <t>Ждановна</t>
  </si>
  <si>
    <t>Зуева</t>
  </si>
  <si>
    <t>Тимурович</t>
  </si>
  <si>
    <t>Большаков</t>
  </si>
  <si>
    <t>Тихонович</t>
  </si>
  <si>
    <t>Людмила</t>
  </si>
  <si>
    <t>Эраст</t>
  </si>
  <si>
    <t>Гурьева</t>
  </si>
  <si>
    <t>Пахом</t>
  </si>
  <si>
    <t>Даниилович</t>
  </si>
  <si>
    <t>Кузьмин</t>
  </si>
  <si>
    <t>Орест</t>
  </si>
  <si>
    <t>Власов</t>
  </si>
  <si>
    <t>Адриан</t>
  </si>
  <si>
    <t>Октябрина</t>
  </si>
  <si>
    <t>Зимина</t>
  </si>
  <si>
    <t>Трифон</t>
  </si>
  <si>
    <t>Гордей</t>
  </si>
  <si>
    <t>Матвеевич</t>
  </si>
  <si>
    <t>Филимонович</t>
  </si>
  <si>
    <t>Захаров</t>
  </si>
  <si>
    <t>Ольга</t>
  </si>
  <si>
    <t>Данилова</t>
  </si>
  <si>
    <t>Виноградов</t>
  </si>
  <si>
    <t>Карл</t>
  </si>
  <si>
    <t>Алексеевич</t>
  </si>
  <si>
    <t>Эльдаровна</t>
  </si>
  <si>
    <t>Ипатий</t>
  </si>
  <si>
    <t>Устинович</t>
  </si>
  <si>
    <t>Зимин</t>
  </si>
  <si>
    <t>Панфил</t>
  </si>
  <si>
    <t>Шаров</t>
  </si>
  <si>
    <t>Ильина</t>
  </si>
  <si>
    <t>Милица</t>
  </si>
  <si>
    <t>Филиппов</t>
  </si>
  <si>
    <t>Сазонова</t>
  </si>
  <si>
    <t>Оксана</t>
  </si>
  <si>
    <t>Одинцова</t>
  </si>
  <si>
    <t>Евгеньевна</t>
  </si>
  <si>
    <t>Сысоева</t>
  </si>
  <si>
    <t>Гавриилович</t>
  </si>
  <si>
    <t>Савин</t>
  </si>
  <si>
    <t>Елизавета</t>
  </si>
  <si>
    <t>Лапина</t>
  </si>
  <si>
    <t>Ковалева</t>
  </si>
  <si>
    <t>Константиновна</t>
  </si>
  <si>
    <t>Хохлова</t>
  </si>
  <si>
    <t>Аникей</t>
  </si>
  <si>
    <t>Венедиктович</t>
  </si>
  <si>
    <t>Блинова</t>
  </si>
  <si>
    <t>Эдуард</t>
  </si>
  <si>
    <t>Фадеевич</t>
  </si>
  <si>
    <t>Сергеев</t>
  </si>
  <si>
    <t>Панкратий</t>
  </si>
  <si>
    <t>Теймуразович</t>
  </si>
  <si>
    <t>Белякова</t>
  </si>
  <si>
    <t>Наталья</t>
  </si>
  <si>
    <t>Никитина</t>
  </si>
  <si>
    <t>Миронова</t>
  </si>
  <si>
    <t>Воробьева</t>
  </si>
  <si>
    <t>Константинов</t>
  </si>
  <si>
    <t>Милован</t>
  </si>
  <si>
    <t>Денисович</t>
  </si>
  <si>
    <t>Наумова</t>
  </si>
  <si>
    <t>Лонгин</t>
  </si>
  <si>
    <t>Арсенович</t>
  </si>
  <si>
    <t>Феофан</t>
  </si>
  <si>
    <t>Святославовна</t>
  </si>
  <si>
    <t>Сидор</t>
  </si>
  <si>
    <t>Зиновьев</t>
  </si>
  <si>
    <t>Леонид</t>
  </si>
  <si>
    <t>Давыдов</t>
  </si>
  <si>
    <t>Евдокимов</t>
  </si>
  <si>
    <t>Януарий</t>
  </si>
  <si>
    <t>Трофимова</t>
  </si>
  <si>
    <t>Беляков</t>
  </si>
  <si>
    <t>Григорьева</t>
  </si>
  <si>
    <t>Робертовна</t>
  </si>
  <si>
    <t>Герман</t>
  </si>
  <si>
    <t>Евпраксия</t>
  </si>
  <si>
    <t>Тимофеевна</t>
  </si>
  <si>
    <t>Ираклий</t>
  </si>
  <si>
    <t>Изотович</t>
  </si>
  <si>
    <t>Корнил</t>
  </si>
  <si>
    <t>Адрианович</t>
  </si>
  <si>
    <t>Комиссаров</t>
  </si>
  <si>
    <t>Кузнецова</t>
  </si>
  <si>
    <t>Мартынов</t>
  </si>
  <si>
    <t>Гордеевич</t>
  </si>
  <si>
    <t>Демьянович</t>
  </si>
  <si>
    <t>Ипат</t>
  </si>
  <si>
    <t>Панов</t>
  </si>
  <si>
    <t>Леон</t>
  </si>
  <si>
    <t>Иосипович</t>
  </si>
  <si>
    <t>Любосмысл</t>
  </si>
  <si>
    <t>Амос</t>
  </si>
  <si>
    <t>Евсеев</t>
  </si>
  <si>
    <t>Якуб</t>
  </si>
  <si>
    <t>Филатович</t>
  </si>
  <si>
    <t>Молчанов</t>
  </si>
  <si>
    <t>Никодим</t>
  </si>
  <si>
    <t>Бобров</t>
  </si>
  <si>
    <t>Тамара</t>
  </si>
  <si>
    <t>Дементий</t>
  </si>
  <si>
    <t>Мухин</t>
  </si>
  <si>
    <t>Галина</t>
  </si>
  <si>
    <t>Прохорова</t>
  </si>
  <si>
    <t>Виктор</t>
  </si>
  <si>
    <t>Марсович</t>
  </si>
  <si>
    <t>Игнатов</t>
  </si>
  <si>
    <t>Никифорова</t>
  </si>
  <si>
    <t>Федорова</t>
  </si>
  <si>
    <t>Бирюкова</t>
  </si>
  <si>
    <t>Волкова</t>
  </si>
  <si>
    <t>Валерьян</t>
  </si>
  <si>
    <t>Федосеевич</t>
  </si>
  <si>
    <t>Ратмир</t>
  </si>
  <si>
    <t>Авдеева</t>
  </si>
  <si>
    <t>Ипполит</t>
  </si>
  <si>
    <t>Лавр</t>
  </si>
  <si>
    <t>Харлампович</t>
  </si>
  <si>
    <t>Копылов</t>
  </si>
  <si>
    <t>Мартьян</t>
  </si>
  <si>
    <t>Рогов</t>
  </si>
  <si>
    <t>Сила</t>
  </si>
  <si>
    <t>Ростислав</t>
  </si>
  <si>
    <t>Петрова</t>
  </si>
  <si>
    <t>Сидорова</t>
  </si>
  <si>
    <t>Иванова</t>
  </si>
  <si>
    <t>Андреевна</t>
  </si>
  <si>
    <t>Галкина</t>
  </si>
  <si>
    <t>Герасимов</t>
  </si>
  <si>
    <t>Федотов</t>
  </si>
  <si>
    <t>Кондратьева</t>
  </si>
  <si>
    <t>Бобылев</t>
  </si>
  <si>
    <t>Зайцев</t>
  </si>
  <si>
    <t>Ефрем</t>
  </si>
  <si>
    <t>Родионова</t>
  </si>
  <si>
    <t>Викентьевич</t>
  </si>
  <si>
    <t>Жданов</t>
  </si>
  <si>
    <t>Аверьян</t>
  </si>
  <si>
    <t>Васильев</t>
  </si>
  <si>
    <t>Георгиевич</t>
  </si>
  <si>
    <t>Лаврентий</t>
  </si>
  <si>
    <t>Сергеева</t>
  </si>
  <si>
    <t>Александр</t>
  </si>
  <si>
    <t>Гущин</t>
  </si>
  <si>
    <t>Валентиновна</t>
  </si>
  <si>
    <t>Ефремова</t>
  </si>
  <si>
    <t>Адамович</t>
  </si>
  <si>
    <t>Богданов</t>
  </si>
  <si>
    <t>Владиславович</t>
  </si>
  <si>
    <t>Поляков</t>
  </si>
  <si>
    <t>Силантий</t>
  </si>
  <si>
    <t>Александрова</t>
  </si>
  <si>
    <t>Семенова</t>
  </si>
  <si>
    <t>Силина</t>
  </si>
  <si>
    <t>Лаврентьева</t>
  </si>
  <si>
    <t>Щукина</t>
  </si>
  <si>
    <t>Кудряшов</t>
  </si>
  <si>
    <t>Богданович</t>
  </si>
  <si>
    <t>Потапов</t>
  </si>
  <si>
    <t>Федотова</t>
  </si>
  <si>
    <t>Ангелина</t>
  </si>
  <si>
    <t>Фрол</t>
  </si>
  <si>
    <t>Фадеев</t>
  </si>
  <si>
    <t>Прокл</t>
  </si>
  <si>
    <t>Александров</t>
  </si>
  <si>
    <t>Кириллов</t>
  </si>
  <si>
    <t>Якушев</t>
  </si>
  <si>
    <t>Мина</t>
  </si>
  <si>
    <t>Флорентин</t>
  </si>
  <si>
    <t>Суханова</t>
  </si>
  <si>
    <t>Белов</t>
  </si>
  <si>
    <t>Симон</t>
  </si>
  <si>
    <t>Климент</t>
  </si>
  <si>
    <t>Милан</t>
  </si>
  <si>
    <t>Дмитрий</t>
  </si>
  <si>
    <t>Денисов</t>
  </si>
  <si>
    <t>Шубин</t>
  </si>
  <si>
    <t>Любим</t>
  </si>
  <si>
    <t>София</t>
  </si>
  <si>
    <t>Куликова</t>
  </si>
  <si>
    <t>Григорьевна</t>
  </si>
  <si>
    <t>Журавлев</t>
  </si>
  <si>
    <t>Аристарх</t>
  </si>
  <si>
    <t>Степан</t>
  </si>
  <si>
    <t>Баранова</t>
  </si>
  <si>
    <t>Григорьев</t>
  </si>
  <si>
    <t>Ануфриевич</t>
  </si>
  <si>
    <t>Петухова</t>
  </si>
  <si>
    <t>Кириллова</t>
  </si>
  <si>
    <t>Юльевна</t>
  </si>
  <si>
    <t>Кошелев</t>
  </si>
  <si>
    <t>Авдей</t>
  </si>
  <si>
    <t>Брониславович</t>
  </si>
  <si>
    <t>Глафира</t>
  </si>
  <si>
    <t>Мельникова</t>
  </si>
  <si>
    <t>Савватий</t>
  </si>
  <si>
    <t>Фролов</t>
  </si>
  <si>
    <t>Пантелеймон</t>
  </si>
  <si>
    <t>Трофимович</t>
  </si>
  <si>
    <t>Смирнова</t>
  </si>
  <si>
    <t>Игнатьевич</t>
  </si>
  <si>
    <t>ФИО</t>
  </si>
  <si>
    <t>Фадей Ефимович Калинин</t>
  </si>
  <si>
    <t>Вера Георгиевна Некрасова</t>
  </si>
  <si>
    <t>Никодим Игоревич Бобров</t>
  </si>
  <si>
    <t>Носкова Вера Федоровна</t>
  </si>
  <si>
    <t>Александра Матвеевна Артемьева</t>
  </si>
  <si>
    <t>Калинина Ирина Филипповна</t>
  </si>
  <si>
    <t>Зоя Кирилловна Брагина</t>
  </si>
  <si>
    <t>Осипов Светозар Ефремович</t>
  </si>
  <si>
    <t>Любовь Георгиевна Мамонтова</t>
  </si>
  <si>
    <t>Август Вячеславович Брагин</t>
  </si>
  <si>
    <t>Мефодий Филиппович Воробьев</t>
  </si>
  <si>
    <t>Гурьев Влас Юлианович</t>
  </si>
  <si>
    <t>Агата Юрьевна Галкина</t>
  </si>
  <si>
    <t>Юлия Леоновна Наумова</t>
  </si>
  <si>
    <t>Лонгин Арсенович Никонов</t>
  </si>
  <si>
    <t>Филимон Федотович Иванов</t>
  </si>
  <si>
    <t>Кудрявцев Демид Ерофеевич</t>
  </si>
  <si>
    <t>Вероника Евгеньевна Федосеева</t>
  </si>
  <si>
    <t>Герасимов Еремей Демидович</t>
  </si>
  <si>
    <t>Новикова Лидия Павловна</t>
  </si>
  <si>
    <t>Сорокина Феврония Натановна</t>
  </si>
  <si>
    <t>Нинель Натановна Лазарева</t>
  </si>
  <si>
    <t>Бирюков Олимпий Иосифович</t>
  </si>
  <si>
    <t>Чеслав Виленович Шестаков</t>
  </si>
  <si>
    <t>Виноградов Карл Алексеевич</t>
  </si>
  <si>
    <t>Кудрявцева Ульяна Филипповна</t>
  </si>
  <si>
    <t>Майя Вадимовна Рябова</t>
  </si>
  <si>
    <t>Лукия Ефимовна Тимофеева</t>
  </si>
  <si>
    <t>Полина Николаевна Евдокимова</t>
  </si>
  <si>
    <t>Элеонора Ивановна Королева</t>
  </si>
  <si>
    <t>Юлия Вячеславовна Журавлева</t>
  </si>
  <si>
    <t>Алексеев Касьян Ефимович</t>
  </si>
  <si>
    <t>Феофан Гурьевич Дорофеев</t>
  </si>
  <si>
    <t>Капустина Тамара Валериевна</t>
  </si>
  <si>
    <t>Ратибор Арсеньевич Петров</t>
  </si>
  <si>
    <t>Поляков Боян Андреевич</t>
  </si>
  <si>
    <t>Иванов Христофор Ильясович</t>
  </si>
  <si>
    <t>Сила Денисович Гурьев</t>
  </si>
  <si>
    <t>Лора Болеславовна Потапова</t>
  </si>
  <si>
    <t>Федотов Радислав Антонович</t>
  </si>
  <si>
    <t>Лукин Харлампий Игнатович</t>
  </si>
  <si>
    <t>Полякова Анжела Аскольдовна</t>
  </si>
  <si>
    <t>Филиппова Юлия Леоновна</t>
  </si>
  <si>
    <t>Дементий Антипович Мухин</t>
  </si>
  <si>
    <t>Ия Никифоровна Лапина</t>
  </si>
  <si>
    <t>Морозова Майя Борисовна</t>
  </si>
  <si>
    <t>Самойлова Татьяна Эльдаровна</t>
  </si>
  <si>
    <t>Стрелков Геннадий Бориславович</t>
  </si>
  <si>
    <t>Карп Афанасьевич Фомичев</t>
  </si>
  <si>
    <t>Кондратьева Валентина Львовна</t>
  </si>
  <si>
    <t>Абрамова Евдокия Егоровна</t>
  </si>
  <si>
    <t>Валентина Захаровна Боброва</t>
  </si>
  <si>
    <t>Горшкова Василиса Святославовна</t>
  </si>
  <si>
    <t>Эмилия Руслановна Шарапова</t>
  </si>
  <si>
    <t>Алина Михайловна Шестакова</t>
  </si>
  <si>
    <t>Агата Геннадьевна Колесникова</t>
  </si>
  <si>
    <t>Панова Евгения Викторовна</t>
  </si>
  <si>
    <t>Ипатий Устинович Зимин</t>
  </si>
  <si>
    <t>Регина Сергеевна Ефимова</t>
  </si>
  <si>
    <t>Регина Сергеевна Чернова</t>
  </si>
  <si>
    <t>Бажен Дмитриевич Исаков</t>
  </si>
  <si>
    <t>Иванна Наумовна Иванова</t>
  </si>
  <si>
    <t>Капитон Харитонович Родионов</t>
  </si>
  <si>
    <t>Капитон Феликсович Кабанов</t>
  </si>
  <si>
    <t>Галина Кирилловна Прохорова</t>
  </si>
  <si>
    <t>Панфил Федотович Шаров</t>
  </si>
  <si>
    <t>Сократ Юльевич Афанасьев</t>
  </si>
  <si>
    <t>Пестов Измаил Глебович</t>
  </si>
  <si>
    <t>Ильина Милица Захаровна</t>
  </si>
  <si>
    <t>Лыткина Вера Ждановна</t>
  </si>
  <si>
    <t>Аггей Терентьевич Волков</t>
  </si>
  <si>
    <t>Владилен Иосифович Третьяков</t>
  </si>
  <si>
    <t>Ладимир Гурьевич Егоров</t>
  </si>
  <si>
    <t>Эммануил Ааронович Кошелев</t>
  </si>
  <si>
    <t>Сидор Вячеславович Зиновьев</t>
  </si>
  <si>
    <t>Регина Кирилловна Нестерова</t>
  </si>
  <si>
    <t>Силин Антип Ильясович</t>
  </si>
  <si>
    <t>Зоя Егоровна Третьякова</t>
  </si>
  <si>
    <t>Виктор Жанович Никифоров</t>
  </si>
  <si>
    <t>Ратибор Андреевич Маслов</t>
  </si>
  <si>
    <t>Жуков Никифор Фомич</t>
  </si>
  <si>
    <t>Татьяна Михайловна Новикова</t>
  </si>
  <si>
    <t>Виктор Марсович Игнатов</t>
  </si>
  <si>
    <t>Абрамова Елизавета Эдуардовна</t>
  </si>
  <si>
    <t>Чеслав Бориславович Мамонтов</t>
  </si>
  <si>
    <t>Ефремов Епифан Ильич</t>
  </si>
  <si>
    <t>Леонид Арсенович Давыдов</t>
  </si>
  <si>
    <t>Медведева Алина Алексеевна</t>
  </si>
  <si>
    <t>Федотова Ангелина Максимовна</t>
  </si>
  <si>
    <t>Николаева Зинаида Ивановна</t>
  </si>
  <si>
    <t>Дорофеев Тимур Валерьянович</t>
  </si>
  <si>
    <t>Александра Владиславовна Беляева</t>
  </si>
  <si>
    <t>Эмилия Олеговна Калинина</t>
  </si>
  <si>
    <t>тов. Копылова Жанна Архиповна</t>
  </si>
  <si>
    <t>Князева Акулина Алексеевна</t>
  </si>
  <si>
    <t>Евдокимов Януарий Феликсович</t>
  </si>
  <si>
    <t>Соловьев Родион Данилович</t>
  </si>
  <si>
    <t>Назар Августович Назаров</t>
  </si>
  <si>
    <t>Кудряшова Василиса Болеславовна</t>
  </si>
  <si>
    <t>Лазарев Софон Якубович</t>
  </si>
  <si>
    <t>Бобылев Никодим Виленович</t>
  </si>
  <si>
    <t>Трофимова Василиса Матвеевна</t>
  </si>
  <si>
    <t>Горбунова Наина Филипповна</t>
  </si>
  <si>
    <t>Блинов Натан Всеволодович</t>
  </si>
  <si>
    <t>Никитин Светозар Харлампьевич</t>
  </si>
  <si>
    <t>Фрол Авдеевич Фадеев</t>
  </si>
  <si>
    <t>Ермаков Вадим Юлианович</t>
  </si>
  <si>
    <t>Анжела Филипповна Новикова</t>
  </si>
  <si>
    <t>Белозеров Лука Харлампьевич</t>
  </si>
  <si>
    <t>Гурьев Евсей Гертрудович</t>
  </si>
  <si>
    <t>Королев Феофан Бориславович</t>
  </si>
  <si>
    <t>Бурова Марфа Игоревна</t>
  </si>
  <si>
    <t>Прокл Тимурович Александров</t>
  </si>
  <si>
    <t>Раиса Станиславовна Чернова</t>
  </si>
  <si>
    <t>Фёкла Феликсовна Харитонова</t>
  </si>
  <si>
    <t>Лазарев Арефий Анатольевич</t>
  </si>
  <si>
    <t>Брагин Любомир Гертрудович</t>
  </si>
  <si>
    <t>Маргарита Ждановна Зуева</t>
  </si>
  <si>
    <t>Авдей Брониславович Владимиров</t>
  </si>
  <si>
    <t>Кириллов Валерьян Иосипович</t>
  </si>
  <si>
    <t>Тимофеева Анастасия Натановна</t>
  </si>
  <si>
    <t>Мария Кузьминична Борисова</t>
  </si>
  <si>
    <t>Самуил Зиновьевич Фокин</t>
  </si>
  <si>
    <t>Зайцев Ефрем Даниилович</t>
  </si>
  <si>
    <t>Арсений Вилорович Лобанов</t>
  </si>
  <si>
    <t>Родионова Евпраксия Олеговна</t>
  </si>
  <si>
    <t>Вишняков Фома Викентьевич</t>
  </si>
  <si>
    <t>Носкова Ольга Ждановна</t>
  </si>
  <si>
    <t>Жданов Аверьян Валерьевич</t>
  </si>
  <si>
    <t>Филиппов Павел Игнатович</t>
  </si>
  <si>
    <t>Лапин Эрнест Антипович</t>
  </si>
  <si>
    <t>Зыкова Таисия Леонидовна</t>
  </si>
  <si>
    <t>Василиса Леоновна Назарова</t>
  </si>
  <si>
    <t>Авдеев Филипп Елисеевич</t>
  </si>
  <si>
    <t>Васильев Милован Георгиевич</t>
  </si>
  <si>
    <t>Маслов Сократ Анатольевич</t>
  </si>
  <si>
    <t>Гущин Ипполит Яковлевич</t>
  </si>
  <si>
    <t>Спиридон Чеславович Абрамов</t>
  </si>
  <si>
    <t>Тихонова Евфросиния Феликсовна</t>
  </si>
  <si>
    <t>Сазонова Оксана Александровна</t>
  </si>
  <si>
    <t>Кулакова Нина Семеновна</t>
  </si>
  <si>
    <t>Анна Альбертовна Никифорова</t>
  </si>
  <si>
    <t>Христофор Авдеевич Щукин</t>
  </si>
  <si>
    <t>Русаков Лев Тимурович</t>
  </si>
  <si>
    <t>Глафира Николаевна Мельникова</t>
  </si>
  <si>
    <t>Якушев Мина Гавриилович</t>
  </si>
  <si>
    <t>тов. Степанова Синклитикия Александровна</t>
  </si>
  <si>
    <t>Федорова Жанна Вадимовна</t>
  </si>
  <si>
    <t>Евфросиния Петровна Чернова</t>
  </si>
  <si>
    <t>Кир Васильевич Горбунов</t>
  </si>
  <si>
    <t>Зуев Гостомысл Игоревич</t>
  </si>
  <si>
    <t>Любовь Романовна Данилова</t>
  </si>
  <si>
    <t>Калинин Лев Феодосьевич</t>
  </si>
  <si>
    <t>Марк Яковлевич Корнилов</t>
  </si>
  <si>
    <t>Таисия Богдановна Якушева</t>
  </si>
  <si>
    <t>Самойлова Жанна Семеновна</t>
  </si>
  <si>
    <t>Валерия Владимировна Медведева</t>
  </si>
  <si>
    <t>Филимон Ефимьевич Беляков</t>
  </si>
  <si>
    <t>Миронов Аверкий Зиновьевич</t>
  </si>
  <si>
    <t>Валерия Семеновна Потапова</t>
  </si>
  <si>
    <t>Сорокина Феврония Геннадьевна</t>
  </si>
  <si>
    <t>Любовь Альбертовна Одинцова</t>
  </si>
  <si>
    <t>Спиридон Владленович Воронцов</t>
  </si>
  <si>
    <t>Алевтина Михайловна Зыкова</t>
  </si>
  <si>
    <t>Максимова Евпраксия Ждановна</t>
  </si>
  <si>
    <t>Анжела Ивановна Григорьева</t>
  </si>
  <si>
    <t>Маслова Агафья Юрьевна</t>
  </si>
  <si>
    <t>Флорентин Демьянович Родионов</t>
  </si>
  <si>
    <t>Анжелика Валериевна Рожкова</t>
  </si>
  <si>
    <t>Виктория Наумовна Никитина</t>
  </si>
  <si>
    <t>Брагина Полина Евгеньевна</t>
  </si>
  <si>
    <t>Суханова Алла Эльдаровна</t>
  </si>
  <si>
    <t>Юрий Августович Исаков</t>
  </si>
  <si>
    <t>Конон Валентинович Владимиров</t>
  </si>
  <si>
    <t>Елисей Игнатович Лобанов</t>
  </si>
  <si>
    <t>Белов Симон Иосипович</t>
  </si>
  <si>
    <t>Рожкова Маргарита Артемовна</t>
  </si>
  <si>
    <t>Андрон Валерьевич Морозов</t>
  </si>
  <si>
    <t>Иванна Захаровна Сергеева</t>
  </si>
  <si>
    <t>Русаков Модест Захарьевич</t>
  </si>
  <si>
    <t>Шарова Екатерина Леоновна</t>
  </si>
  <si>
    <t>Цветков Лука Витальевич</t>
  </si>
  <si>
    <t>Мясников Зосима Якубович</t>
  </si>
  <si>
    <t>Бирюкова Агафья Артемовна</t>
  </si>
  <si>
    <t>Савельев Климент Гурьевич</t>
  </si>
  <si>
    <t>Волкова Валентина Николаевна</t>
  </si>
  <si>
    <t>Автоном Терентьевич Филиппов</t>
  </si>
  <si>
    <t>Абрамов Адриан Фролович</t>
  </si>
  <si>
    <t>Самсонов Борислав Фролович</t>
  </si>
  <si>
    <t>Сысоева Светлана Захаровна</t>
  </si>
  <si>
    <t>Ия Робертовна Белова</t>
  </si>
  <si>
    <t>Лукин Борис Власович</t>
  </si>
  <si>
    <t>Никанор Феодосьевич Воронов</t>
  </si>
  <si>
    <t>Александр Архипович Гущин</t>
  </si>
  <si>
    <t>Большаков Антип Тихонович</t>
  </si>
  <si>
    <t>Костина Жанна Рубеновна</t>
  </si>
  <si>
    <t>Устинов Милан Архипович</t>
  </si>
  <si>
    <t>Муравьева Алла Петровна</t>
  </si>
  <si>
    <t>Давыд Фёдорович Белоусов</t>
  </si>
  <si>
    <t>Никонов Софон Авдеевич</t>
  </si>
  <si>
    <t>Фокин Глеб Елизарович</t>
  </si>
  <si>
    <t>Устинов Евграф Исидорович</t>
  </si>
  <si>
    <t>Ирина Анатольевна Васильева</t>
  </si>
  <si>
    <t>Герман Арсеньевич Калинин</t>
  </si>
  <si>
    <t>Юлия Кузьминична Капустина</t>
  </si>
  <si>
    <t>Суханов Станислав Архипович</t>
  </si>
  <si>
    <t>Никита Венедиктович Третьяков</t>
  </si>
  <si>
    <t>Журавлева Александра Валентиновна</t>
  </si>
  <si>
    <t>Алевтина Архиповна Ефимова</t>
  </si>
  <si>
    <t>Вероника Руслановна Ефремова</t>
  </si>
  <si>
    <t>Красильников Павел Ермилович</t>
  </si>
  <si>
    <t>Гуляева Раиса Кузьминична</t>
  </si>
  <si>
    <t>Маркова Василиса Юрьевна</t>
  </si>
  <si>
    <t>Николай Гавриилович Савин</t>
  </si>
  <si>
    <t>Максимова Елена Валериевна</t>
  </si>
  <si>
    <t>Никифоров Богдан Харитонович</t>
  </si>
  <si>
    <t>Велимир Игоревич Макаров</t>
  </si>
  <si>
    <t>Тимофеев Аполлинарий Фомич</t>
  </si>
  <si>
    <t>Потап Егорович Лапин</t>
  </si>
  <si>
    <t>Никита Виленович Степанов</t>
  </si>
  <si>
    <t>Агап Валерьевич Логинов</t>
  </si>
  <si>
    <t>Исакова Людмила Олеговна</t>
  </si>
  <si>
    <t>Вишняков Ярослав Анатольевич</t>
  </si>
  <si>
    <t>Нестеров Чеслав Аверьянович</t>
  </si>
  <si>
    <t>Валерьян Федосеевич Цветков</t>
  </si>
  <si>
    <t>Матвей Адамович Богданов</t>
  </si>
  <si>
    <t>Владимирова Алина Феликсовна</t>
  </si>
  <si>
    <t>Лора Вадимовна Турова</t>
  </si>
  <si>
    <t>Мирон Давидович Горбачев</t>
  </si>
  <si>
    <t>Юлия Геннадиевна Белякова</t>
  </si>
  <si>
    <t>Ермаков Ярослав Тихонович</t>
  </si>
  <si>
    <t>Баранов Эраст Терентьевич</t>
  </si>
  <si>
    <t>Вероника Геннадьевна Воронова</t>
  </si>
  <si>
    <t>Назарова Ия Ивановна</t>
  </si>
  <si>
    <t>Любомир Архипович Пономарев</t>
  </si>
  <si>
    <t>Елизавета Яковлевна Лапина</t>
  </si>
  <si>
    <t>Гурьева Людмила Владимировна</t>
  </si>
  <si>
    <t>Фёкла Натановна Дементьева</t>
  </si>
  <si>
    <t>Маслова Иванна Макаровна</t>
  </si>
  <si>
    <t>Клавдия Богдановна Ковалева</t>
  </si>
  <si>
    <t>Евсеев Ратмир Артемьевич</t>
  </si>
  <si>
    <t>Клавдия Константиновна Хохлова</t>
  </si>
  <si>
    <t>Анастасия Альбертовна Фролова</t>
  </si>
  <si>
    <t>Федосеева Василиса Аскольдовна</t>
  </si>
  <si>
    <t>Евгения Георгиевна Рожкова</t>
  </si>
  <si>
    <t>Ксения Кузьминична Авдеева</t>
  </si>
  <si>
    <t>Елена Эдуардовна Кудряшова</t>
  </si>
  <si>
    <t>Константин Ефимьевич Колесников</t>
  </si>
  <si>
    <t>Евпраксия Федоровна Фомина</t>
  </si>
  <si>
    <t>Дмитрий Трифонович Денисов</t>
  </si>
  <si>
    <t>Пелагея Антоновна Цветкова</t>
  </si>
  <si>
    <t>Давыдов Амос Владиславович</t>
  </si>
  <si>
    <t>Лазарев Аникей Венедиктович</t>
  </si>
  <si>
    <t>Фомина Антонина Павловна</t>
  </si>
  <si>
    <t>Ираида Феликсовна Белоусова</t>
  </si>
  <si>
    <t>Кира Степановна Рогова</t>
  </si>
  <si>
    <t>Кузнецов Севастьян Валерьевич</t>
  </si>
  <si>
    <t>Ираида Егоровна Родионова</t>
  </si>
  <si>
    <t>Шубин Орест Августович</t>
  </si>
  <si>
    <t>Сорокина Марфа Викторовна</t>
  </si>
  <si>
    <t>Лариса Степановна Гурьева</t>
  </si>
  <si>
    <t>Олимпиада Львовна Михайлова</t>
  </si>
  <si>
    <t>Савватий Богданович Фролов</t>
  </si>
  <si>
    <t>Евфросиния Тимофеевна Миронова</t>
  </si>
  <si>
    <t>Назаров Пантелеймон Трофимович</t>
  </si>
  <si>
    <t>Любим Зиновьевич Брагин</t>
  </si>
  <si>
    <t>Вероника Сергеевна Блинова</t>
  </si>
  <si>
    <t>Прасковья Яковлевна Белоусова</t>
  </si>
  <si>
    <t>Родион Яковлевич Коновалов</t>
  </si>
  <si>
    <t>Артемьева София Ильинична</t>
  </si>
  <si>
    <t>Дьячков Серафим Дорофеевич</t>
  </si>
  <si>
    <t>Боян Дорофеевич Калашников</t>
  </si>
  <si>
    <t>Синклитикия Никифоровна Овчинникова</t>
  </si>
  <si>
    <t>Елизар Архипович Щербаков</t>
  </si>
  <si>
    <t>Любовь Павловна Капустина</t>
  </si>
  <si>
    <t>Арсений Ермолаевич Емельянов</t>
  </si>
  <si>
    <t>Мария Анатольевна Смирнова</t>
  </si>
  <si>
    <t>Эдуард Фадеевич Сергеев</t>
  </si>
  <si>
    <t>Анастасия Игоревна Белова</t>
  </si>
  <si>
    <t>Демид Антонович Мясников</t>
  </si>
  <si>
    <t>Феврония Антоновна Кулагина</t>
  </si>
  <si>
    <t>Ермакова Дарья Алексеевна</t>
  </si>
  <si>
    <t>Шестакова Элеонора Дмитриевна</t>
  </si>
  <si>
    <t>Михей Феликсович Лихачев</t>
  </si>
  <si>
    <t>Ираклий Изотович Авдеев</t>
  </si>
  <si>
    <t>Кононова Прасковья Павловна</t>
  </si>
  <si>
    <t>Любомир Валерианович Туров</t>
  </si>
  <si>
    <t>Сергеев Панкратий Теймуразович</t>
  </si>
  <si>
    <t>Татьяна Павловна Павлова</t>
  </si>
  <si>
    <t>Поляков Силантий Адамович</t>
  </si>
  <si>
    <t>Герасимов Родион Харитонович</t>
  </si>
  <si>
    <t>Эмилия Вадимовна Александрова</t>
  </si>
  <si>
    <t>Нинель Кузьминична Журавлева</t>
  </si>
  <si>
    <t>Маркова Ксения Максимовна</t>
  </si>
  <si>
    <t>Фомичев Ипполит Артурович</t>
  </si>
  <si>
    <t>Галактион Жанович Новиков</t>
  </si>
  <si>
    <t>Алевтина Ефимовна Белякова</t>
  </si>
  <si>
    <t>Куликова Евгения Григорьевна</t>
  </si>
  <si>
    <t>Кошелева Марина Рудольфовна</t>
  </si>
  <si>
    <t>Пахом Даниилович Кузьмин</t>
  </si>
  <si>
    <t>Морозова Феврония Николаевна</t>
  </si>
  <si>
    <t>Дарья Степановна Потапова</t>
  </si>
  <si>
    <t>Владимиров Орест Артемьевич</t>
  </si>
  <si>
    <t>Калинин Никита Артурович</t>
  </si>
  <si>
    <t>Зоя Вячеславовна Панова</t>
  </si>
  <si>
    <t>Лука Игнатьевич Власов</t>
  </si>
  <si>
    <t>Лавр Харлампович Беляков</t>
  </si>
  <si>
    <t>Прасковья Петровна Дементьева</t>
  </si>
  <si>
    <t>Евдокия Ефимовна Карпова</t>
  </si>
  <si>
    <t>Корнил Адрианович Комиссаров</t>
  </si>
  <si>
    <t>Алексей Трифонович Блинов</t>
  </si>
  <si>
    <t>Орехова Кира Натановна</t>
  </si>
  <si>
    <t>Рубен Димитриевич Веселов</t>
  </si>
  <si>
    <t>Валентина Кирилловна Семенова</t>
  </si>
  <si>
    <t>Журавлев Аристарх Евсеевич</t>
  </si>
  <si>
    <t>Силина Татьяна Аркадьевна</t>
  </si>
  <si>
    <t>Николай Феоктистович Дроздов</t>
  </si>
  <si>
    <t>Радислав Герасимович Колобов</t>
  </si>
  <si>
    <t>Мартын Августович Баранов</t>
  </si>
  <si>
    <t>Алла Геннадьевна Фомина</t>
  </si>
  <si>
    <t>Копылова Эмилия Тарасовна</t>
  </si>
  <si>
    <t>Власов Адриан Чеславович</t>
  </si>
  <si>
    <t>Григорьева Ульяна Артемовна</t>
  </si>
  <si>
    <t>Давыд Филатович Мухин</t>
  </si>
  <si>
    <t>Аггей Валентинович Артемьев</t>
  </si>
  <si>
    <t>Антонина Борисовна Жданова</t>
  </si>
  <si>
    <t>Маслов Захар Феофанович</t>
  </si>
  <si>
    <t>Станислав Ильясович Ширяев</t>
  </si>
  <si>
    <t>Наталья Геннадьевна Колесникова</t>
  </si>
  <si>
    <t>Ермаков Степан Егорович</t>
  </si>
  <si>
    <t>Маслова Анастасия Станиславовна</t>
  </si>
  <si>
    <t>Марфа Георгиевна Титова</t>
  </si>
  <si>
    <t>Копылов Мартьян Августович</t>
  </si>
  <si>
    <t>Рогов Сила Гордеевич</t>
  </si>
  <si>
    <t>Леон Аверьянович Захаров</t>
  </si>
  <si>
    <t>Захар Артемьевич Воробьев</t>
  </si>
  <si>
    <t>Вадим Артёмович Анисимов</t>
  </si>
  <si>
    <t>Михеев Андроник Ефимьевич</t>
  </si>
  <si>
    <t>Лаврентьева Маргарита Артемовна</t>
  </si>
  <si>
    <t>Измаил Глебович Зыков</t>
  </si>
  <si>
    <t>Щукина Элеонора Робертовна</t>
  </si>
  <si>
    <t>Амвросий Артемьевич Гаврилов</t>
  </si>
  <si>
    <t>Феврония Юрьевна Шубина</t>
  </si>
  <si>
    <t>Никитина Лора Георгиевна</t>
  </si>
  <si>
    <t>Максим Анатольевич Семенов</t>
  </si>
  <si>
    <t>Горбунова Алевтина Максимовна</t>
  </si>
  <si>
    <t>Жанна Станиславовна Семенова</t>
  </si>
  <si>
    <t>Виктория Ильинична Соколова</t>
  </si>
  <si>
    <t>Новикова Ия Рубеновна</t>
  </si>
  <si>
    <t>Гаврилов Матвей Трифонович</t>
  </si>
  <si>
    <t>Пономарев Творимир Демидович</t>
  </si>
  <si>
    <t>Екатерина Рудольфовна Кулакова</t>
  </si>
  <si>
    <t>Соколова Кира Дмитриевна</t>
  </si>
  <si>
    <t>Новиков Ростислав Августович</t>
  </si>
  <si>
    <t>Моисеев Евстафий Чеславович</t>
  </si>
  <si>
    <t>Елизавета Артемовна Данилова</t>
  </si>
  <si>
    <t>Фаина Аркадьевна Веселова</t>
  </si>
  <si>
    <t>Алевтина Егоровна Кузнецова</t>
  </si>
  <si>
    <t>Гостомысл Фомич Одинцов</t>
  </si>
  <si>
    <t>г-жа Миронова Клавдия Феликсовна</t>
  </si>
  <si>
    <t>Марфа Эдуардовна Макарова</t>
  </si>
  <si>
    <t>Елизар Харлампьевич Мамонтов</t>
  </si>
  <si>
    <t>Октябрина Павловна Зимина</t>
  </si>
  <si>
    <t>Васильева Анжелика Наумовна</t>
  </si>
  <si>
    <t>Эммануил Валерьевич Королев</t>
  </si>
  <si>
    <t>Лыткина Ираида Александровна</t>
  </si>
  <si>
    <t>Фомичева Феврония Даниловна</t>
  </si>
  <si>
    <t>Баранова Раиса Эльдаровна</t>
  </si>
  <si>
    <t>г-жа Ефимова Анна Филипповна</t>
  </si>
  <si>
    <t>Нестерова Таисия Яковлевна</t>
  </si>
  <si>
    <t>Ирина Макаровна Шарова</t>
  </si>
  <si>
    <t>Кононова Элеонора Юрьевна</t>
  </si>
  <si>
    <t>Любовь Богдановна Новикова</t>
  </si>
  <si>
    <t>Русакова Полина Михайловна</t>
  </si>
  <si>
    <t>Ермаков Всеслав Эдуардович</t>
  </si>
  <si>
    <t>Гордей Матвеевич Медведев</t>
  </si>
  <si>
    <t>Алевтина Алексеевна Исакова</t>
  </si>
  <si>
    <t>Мартынов Фома Гордеевич</t>
  </si>
  <si>
    <t>Петрова Майя Богдановна</t>
  </si>
  <si>
    <t>Бобылева Анна Мироновна</t>
  </si>
  <si>
    <t>Кудряшов Влас Алексеевич</t>
  </si>
  <si>
    <t>Миронов Фома Вилорович</t>
  </si>
  <si>
    <t>Харлампий Демьянович Алексеев</t>
  </si>
  <si>
    <t>Горшкова Клавдия Борисовна</t>
  </si>
  <si>
    <t>Григорьев Сократ Ануфриевич</t>
  </si>
  <si>
    <t>Овчинникова Зоя Вячеславовна</t>
  </si>
  <si>
    <t>Титова Ксения Дмитриевна</t>
  </si>
  <si>
    <t>Князев Платон Андреевич</t>
  </si>
  <si>
    <t>Меркушева Марина Наумовна</t>
  </si>
  <si>
    <t>Якушева Светлана Даниловна</t>
  </si>
  <si>
    <t>Тихонова Ираида Ефимовна</t>
  </si>
  <si>
    <t>г-жа Воробьева Иванна Юрьевна</t>
  </si>
  <si>
    <t>Любомир Ермолаевич Стрелков</t>
  </si>
  <si>
    <t>Галина Семеновна Петухова</t>
  </si>
  <si>
    <t>Кириллова Пелагея Юльевна</t>
  </si>
  <si>
    <t>Еремей Бориславович Воронов</t>
  </si>
  <si>
    <t>Александра Геннадиевна Филатова</t>
  </si>
  <si>
    <t>Марфа Архиповна Белоусова</t>
  </si>
  <si>
    <t>Эммануил Филимонович Захаров</t>
  </si>
  <si>
    <t>Абрамов Амвросий Богданович</t>
  </si>
  <si>
    <t>Волков Викентий Герасимович</t>
  </si>
  <si>
    <t>Одинцов Анисим Евсеевич</t>
  </si>
  <si>
    <t>Никодим Арсенович Потапов</t>
  </si>
  <si>
    <t>Алла Рудольфовна Сидорова</t>
  </si>
  <si>
    <t>Агата Олеговна Мартынова</t>
  </si>
  <si>
    <t>Стрелкова Наина Эдуардовна</t>
  </si>
  <si>
    <t>Ипат Дмитриевич Панов</t>
  </si>
  <si>
    <t>Творимир Артурович Гришин</t>
  </si>
  <si>
    <t>Лаврентьева Вера Владиславовна</t>
  </si>
  <si>
    <t>Корнилов Леон Иосипович</t>
  </si>
  <si>
    <t>Игнатова Вера Вячеславовна</t>
  </si>
  <si>
    <t>Михайлова Лора Наумовна</t>
  </si>
  <si>
    <t>Феликс Ааронович Яковлев</t>
  </si>
  <si>
    <t>Емельянов Игорь Андреевич</t>
  </si>
  <si>
    <t>Любосмысл Тихонович Веселов</t>
  </si>
  <si>
    <t>Ольга Аскольдовна Данилова</t>
  </si>
  <si>
    <t>Эмилия Болеславовна Цветкова</t>
  </si>
  <si>
    <t>Константинов Милован Денисович</t>
  </si>
  <si>
    <t>Светлана Семеновна Николаева</t>
  </si>
  <si>
    <t>Людмила Борисовна Иванова</t>
  </si>
  <si>
    <t>Амос Гордеевич Евсеев</t>
  </si>
  <si>
    <t>Якуб Филатович Молчанов</t>
  </si>
  <si>
    <t>Афанасьев Кузьма Исидорович</t>
  </si>
  <si>
    <t>Лариса Романовна Крюкова</t>
  </si>
  <si>
    <t>Авдеев Олимпий Жанович</t>
  </si>
  <si>
    <t>Воробьева Анжела Аскольдовна</t>
  </si>
  <si>
    <t>Белоусова Жанна Кузьминична</t>
  </si>
  <si>
    <t>Амвросий Игнатович Юдин</t>
  </si>
  <si>
    <t>Евдокия Эдуардовна Соловьева</t>
  </si>
  <si>
    <t>Лидия Андреевна Крюкова</t>
  </si>
  <si>
    <t>Рыбаков Автоном Антонович</t>
  </si>
  <si>
    <t>Савельев Федосий Феоктистович</t>
  </si>
  <si>
    <t>Зуев Трифон Зиновьевич</t>
  </si>
  <si>
    <t>Копылов Лаврентий Артемьевич</t>
  </si>
  <si>
    <t xml:space="preserve">Интересные наблюдения:**
   - **Лидеры:** "О'кей" и "Гиперглобус" находятся в числе самых успешных магазинов по продажам.  
   - **Аутсайдеры:** "Пятерочка" и "Билла" показывают значительные отставания в суммах продаж.  
   - Разница между первым ("О'кей") и последним ("Билла") местом составляет **25,569 ₽**, что указывает на значительный разрыв в эффективности продаж.
</t>
  </si>
  <si>
    <t>Чаще покупают базовые продукты питания, такие как хлеб, молоко, и колбасу, а реже — крупы, кофе и овощи.</t>
  </si>
  <si>
    <t>Лидерами продаж являются базовые продукты питания (макароны, мясо) и продукты быстрого потребления (конфеты, соки, чипсы). Однако, категории с меньшими продажами, такие как колбаса и крупы, требуют дополнительного анализа для понимания причин их низкого спроса.</t>
  </si>
  <si>
    <t>Основной клиентский сегмент находится в **России**, которая составляет более **40% от общего количества клиентов**. Для увеличения охвата аудитории в других странах (например, Казахстане или Узбекистане) можно рассмотреть локальные маркетинговые кампании или исследовать факторы, влияющие на спрос.</t>
  </si>
  <si>
    <t>Кол-во дней с момента регистрации до покупки</t>
  </si>
  <si>
    <t>Большинство клиентов совершают первую покупку спустя значительное время после регистрации, что может говорить о длительном цикле принятия решения или отсутствии стимулов для быстрого действия. Оптимизация работы с клиентами на раннем этапе взаимодействия может уменьшить время до первой покупки и повысить конверсию.</t>
  </si>
  <si>
    <t>Средний лайфтайм клиентов составляет примерно **30–35 месяцев**, что является хорошим показателем. Однако доля клиентов с коротким лайфтаймом (менее 20 месяцев) может указывать на необходимость оптимизации процессов удержания. Увеличение среднего лайфтайма даже на несколько месяцев может существенно повысить доходность бизнеса.</t>
  </si>
  <si>
    <t>Платежноспособность по странам</t>
  </si>
  <si>
    <t>Россия лидирует по платежеспособности, за ней следует Беларусь. Экономическая ситуация в Таджикистане и Узбекистане находится примерно на одном уровне, но ниже, чем в России и Беларуси. Казахстан имеет наименьший показатель платежеспособности среди указанных стран.</t>
  </si>
  <si>
    <t xml:space="preserve"> **1. Топ-5 поставщиков по объемам продаж:**
   - **Паста Зара** — 29,430 ₽  
   - **Фруктовый сад** — 24,872 ₽  
   - **Сырная долина** — 24,200 ₽  
   - **Greenfield** — 21,191 ₽  
   - **Бабаевский** — 20,462 ₽  
   Эти поставщики лидируют по объему продаж, с "Паста Зара" на первом месте.
**2. Поставщики с наименьшими продажами (Топ-5):**
   - **Микоян** — 82 ₽  
   - **Вимм-Билль-Данн** — 1,082 ₽  
   - **Tchibo** — 1,201 ₽  
   - **Hochland** — 1,529 ₽  
   - **Зеленая грядка** — 1,546 ₽  
Эти поставщики показывают крайне низкие продажи, возможно, из-за ограниченного ассортимента или невысокого спроса.</t>
  </si>
  <si>
    <t xml:space="preserve">1. **Сумма за 2023 год:**  
   Общая сумма чеков — **581,779**.  
   Максимальный месяц по сумме чеков: **август (58,813)**.  
   Минимальный месяц по сумме чеков: **октябрь (37,160)**.
2. **Сумма за 2024 год (до мая):**  
   Общая сумма чеков — **218,654**.  
   Максимальный месяц по сумме чеков: **март (59,975)**.  
   Минимальный месяц по сумме чеков: **май (23,643)**. </t>
  </si>
  <si>
    <t>Стоимость (средняя) категории по поставщику</t>
  </si>
  <si>
    <t>1. Наибольшая разница в ценах зафиксирована в категории **"Колбаса"** (238), где цены варьируются от 82 до 320.
2. Наименьшая разница в ценах наблюдается в категории **"Крупа"** (24).
3. В каждой категории есть ярко выраженные лидеры по минимальной и максимальной стоимости.</t>
  </si>
  <si>
    <t>Среднее за шт в рублях</t>
  </si>
  <si>
    <t>категория по магазинам</t>
  </si>
  <si>
    <t>1. **Разброс цен** между магазинами внутри одной категории может быть весьма значительным (до 3–4 раз). Это указывает на то, что важную роль играет сегментация магазинов (премиум-класс, масс-маркет, дискаунтеры).
 2. **Лидеры по высоким ценам:**  
   Городской Супермаркет, Бристоль, Седьмой Континент и Перекресток чаще всего занимают верхние позиции по стоимости товаров.
3. **Лидеры по доступным ценам:**  
   Ашан, Пятерочка, Магнит и Верный часто предлагают наиболее выгодные цены для покупателей.
4. **Премиальные магазины (Азбука Вкуса, Ароматный Мир):**  
   Эти магазины занимают промежуточное положение по ценам, что может быть связано с предложением специализированного ассортимента.
5. **Сетевые магазины (Пятерочка, Магнит, Дикси):**  
   Чаще всего предлагают товары по самым низким ценам, что соответствует их стратегии привлечения массового покупателя</t>
  </si>
  <si>
    <t xml:space="preserve">Имя </t>
  </si>
  <si>
    <t xml:space="preserve">Медведев </t>
  </si>
  <si>
    <t>Частота имен для рекламы</t>
  </si>
  <si>
    <t>Код телефона</t>
  </si>
  <si>
    <t>(несколько элементов)</t>
  </si>
  <si>
    <t>Частотность имен для рекламной кампании</t>
  </si>
  <si>
    <t xml:space="preserve">
Для достижения максимального эффекта в рекламной кампании сосредоточьтесь на наиболее популярных именах (**Алевтина, Василиса, Жанна, Феврония**), добавляя менее популярные имена в качестве второстепенных элементов для разнообразия и охвата дополнительных сегментов.</t>
  </si>
  <si>
    <t>ТОРГОВЫЕ СЕТИ</t>
  </si>
  <si>
    <t>ПОСТАВЩИКИ</t>
  </si>
  <si>
    <t>КЛИЕНТЫ</t>
  </si>
  <si>
    <t>Количество по полю Частота имен для рекламы</t>
  </si>
  <si>
    <t>Имя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</si>
</sst>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yyyy\-mm\-dd"/>
    <numFmt numFmtId="165" formatCode="0.0"/>
    <numFmt numFmtId="166" formatCode="_-* #,##0_-;\-* #,##0_-;_-* &quot;-&quot;??_-;_-@_-"/>
    <numFmt numFmtId="167" formatCode="#,##0\ [$₽-419];\-#,##0\ [$₽-419]"/>
  </numFmts>
  <fonts count="1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2"/>
      <color theme="1"/>
      <name val="Calibri"/>
      <family val="2"/>
      <scheme val="minor"/>
    </font>
    <font>
      <sz val="16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3" fillId="0" borderId="0"/>
    <xf numFmtId="9" fontId="9" fillId="0" borderId="0" applyFont="0" applyFill="0" applyBorder="0" applyAlignment="0" applyProtection="0"/>
  </cellStyleXfs>
  <cellXfs count="69">
    <xf numFmtId="0" fontId="0" fillId="0" borderId="0" xfId="0"/>
    <xf numFmtId="0" fontId="3" fillId="0" borderId="0" xfId="1"/>
    <xf numFmtId="0" fontId="6" fillId="0" borderId="2" xfId="1" applyFont="1" applyBorder="1"/>
    <xf numFmtId="0" fontId="6" fillId="0" borderId="0" xfId="1" applyFont="1"/>
    <xf numFmtId="0" fontId="3" fillId="0" borderId="3" xfId="1" applyBorder="1"/>
    <xf numFmtId="0" fontId="3" fillId="0" borderId="4" xfId="1" applyBorder="1"/>
    <xf numFmtId="0" fontId="3" fillId="0" borderId="0" xfId="1" applyAlignment="1">
      <alignment horizontal="center" vertical="center"/>
    </xf>
    <xf numFmtId="0" fontId="7" fillId="0" borderId="8" xfId="1" applyFont="1" applyBorder="1"/>
    <xf numFmtId="0" fontId="8" fillId="0" borderId="0" xfId="1" applyFont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6" xfId="0" applyFont="1" applyBorder="1" applyAlignment="1">
      <alignment horizontal="center" vertical="top"/>
    </xf>
    <xf numFmtId="0" fontId="0" fillId="0" borderId="11" xfId="0" applyBorder="1"/>
    <xf numFmtId="0" fontId="0" fillId="0" borderId="1" xfId="0" applyBorder="1"/>
    <xf numFmtId="0" fontId="0" fillId="0" borderId="7" xfId="0" applyBorder="1"/>
    <xf numFmtId="0" fontId="0" fillId="0" borderId="12" xfId="0" applyBorder="1"/>
    <xf numFmtId="0" fontId="0" fillId="0" borderId="13" xfId="0" applyBorder="1"/>
    <xf numFmtId="0" fontId="0" fillId="0" borderId="5" xfId="0" applyBorder="1"/>
    <xf numFmtId="0" fontId="5" fillId="0" borderId="9" xfId="0" applyFont="1" applyBorder="1" applyAlignment="1">
      <alignment horizontal="center" vertical="top"/>
    </xf>
    <xf numFmtId="0" fontId="5" fillId="0" borderId="10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165" fontId="0" fillId="0" borderId="1" xfId="0" applyNumberFormat="1" applyBorder="1"/>
    <xf numFmtId="9" fontId="0" fillId="0" borderId="1" xfId="2" applyFont="1" applyBorder="1"/>
    <xf numFmtId="9" fontId="0" fillId="0" borderId="0" xfId="0" applyNumberFormat="1"/>
    <xf numFmtId="43" fontId="0" fillId="0" borderId="0" xfId="0" applyNumberFormat="1"/>
    <xf numFmtId="166" fontId="0" fillId="0" borderId="0" xfId="0" applyNumberFormat="1"/>
    <xf numFmtId="167" fontId="0" fillId="0" borderId="0" xfId="0" applyNumberFormat="1"/>
    <xf numFmtId="1" fontId="0" fillId="0" borderId="0" xfId="0" applyNumberFormat="1"/>
    <xf numFmtId="14" fontId="0" fillId="0" borderId="0" xfId="0" applyNumberFormat="1"/>
    <xf numFmtId="165" fontId="0" fillId="0" borderId="0" xfId="0" applyNumberFormat="1"/>
    <xf numFmtId="14" fontId="0" fillId="0" borderId="1" xfId="0" applyNumberFormat="1" applyBorder="1"/>
    <xf numFmtId="14" fontId="0" fillId="0" borderId="13" xfId="0" applyNumberFormat="1" applyBorder="1"/>
    <xf numFmtId="14" fontId="4" fillId="0" borderId="9" xfId="0" applyNumberFormat="1" applyFont="1" applyBorder="1" applyAlignment="1">
      <alignment horizontal="center" vertical="top"/>
    </xf>
    <xf numFmtId="0" fontId="6" fillId="0" borderId="1" xfId="1" applyFont="1" applyBorder="1" applyAlignment="1">
      <alignment horizontal="center" vertical="center"/>
    </xf>
    <xf numFmtId="0" fontId="2" fillId="0" borderId="17" xfId="1" applyFont="1" applyBorder="1" applyAlignment="1">
      <alignment vertical="top" wrapText="1"/>
    </xf>
    <xf numFmtId="0" fontId="2" fillId="0" borderId="17" xfId="1" applyFont="1" applyBorder="1" applyAlignment="1">
      <alignment wrapText="1"/>
    </xf>
    <xf numFmtId="0" fontId="2" fillId="0" borderId="17" xfId="1" applyFont="1" applyBorder="1" applyAlignment="1">
      <alignment horizontal="left" vertical="center" wrapText="1"/>
    </xf>
    <xf numFmtId="0" fontId="11" fillId="0" borderId="17" xfId="0" applyFont="1" applyBorder="1" applyAlignment="1">
      <alignment horizontal="left" vertical="center" wrapText="1"/>
    </xf>
    <xf numFmtId="0" fontId="6" fillId="0" borderId="18" xfId="1" applyFont="1" applyBorder="1" applyAlignment="1">
      <alignment horizontal="center" vertical="center"/>
    </xf>
    <xf numFmtId="0" fontId="6" fillId="0" borderId="15" xfId="1" applyFont="1" applyBorder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11" fillId="0" borderId="17" xfId="0" applyFont="1" applyBorder="1" applyAlignment="1">
      <alignment wrapText="1"/>
    </xf>
    <xf numFmtId="0" fontId="11" fillId="0" borderId="19" xfId="0" applyFont="1" applyBorder="1" applyAlignment="1">
      <alignment wrapText="1"/>
    </xf>
    <xf numFmtId="0" fontId="4" fillId="0" borderId="1" xfId="0" applyFont="1" applyBorder="1" applyAlignment="1">
      <alignment horizontal="center" vertical="top"/>
    </xf>
    <xf numFmtId="14" fontId="4" fillId="0" borderId="1" xfId="0" applyNumberFormat="1" applyFont="1" applyBorder="1" applyAlignment="1">
      <alignment horizontal="center" vertical="top"/>
    </xf>
    <xf numFmtId="49" fontId="0" fillId="0" borderId="1" xfId="0" applyNumberFormat="1" applyBorder="1"/>
    <xf numFmtId="0" fontId="0" fillId="2" borderId="0" xfId="0" applyFill="1"/>
    <xf numFmtId="1" fontId="0" fillId="0" borderId="1" xfId="0" applyNumberFormat="1" applyBorder="1"/>
    <xf numFmtId="165" fontId="0" fillId="0" borderId="13" xfId="0" applyNumberFormat="1" applyBorder="1"/>
    <xf numFmtId="9" fontId="0" fillId="0" borderId="13" xfId="2" applyFont="1" applyBorder="1"/>
    <xf numFmtId="1" fontId="0" fillId="0" borderId="13" xfId="0" applyNumberFormat="1" applyBorder="1"/>
    <xf numFmtId="0" fontId="0" fillId="0" borderId="24" xfId="0" applyBorder="1"/>
    <xf numFmtId="0" fontId="0" fillId="0" borderId="9" xfId="0" applyBorder="1"/>
    <xf numFmtId="49" fontId="0" fillId="0" borderId="13" xfId="0" applyNumberFormat="1" applyBorder="1"/>
    <xf numFmtId="14" fontId="0" fillId="0" borderId="24" xfId="0" applyNumberFormat="1" applyBorder="1"/>
    <xf numFmtId="0" fontId="1" fillId="0" borderId="17" xfId="1" applyFont="1" applyBorder="1" applyAlignment="1">
      <alignment horizontal="left" vertical="top" wrapText="1"/>
    </xf>
    <xf numFmtId="0" fontId="6" fillId="0" borderId="16" xfId="1" applyFont="1" applyBorder="1" applyAlignment="1">
      <alignment horizontal="center" vertical="center"/>
    </xf>
    <xf numFmtId="0" fontId="6" fillId="0" borderId="14" xfId="1" applyFont="1" applyBorder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3" fillId="0" borderId="0" xfId="1" applyAlignment="1">
      <alignment horizontal="center"/>
    </xf>
    <xf numFmtId="0" fontId="6" fillId="0" borderId="20" xfId="1" applyFont="1" applyBorder="1" applyAlignment="1">
      <alignment horizontal="center" vertical="center"/>
    </xf>
    <xf numFmtId="0" fontId="6" fillId="0" borderId="21" xfId="1" applyFont="1" applyBorder="1" applyAlignment="1">
      <alignment horizontal="center" vertical="center"/>
    </xf>
    <xf numFmtId="0" fontId="6" fillId="0" borderId="22" xfId="1" applyFont="1" applyBorder="1" applyAlignment="1">
      <alignment horizontal="center" vertical="center"/>
    </xf>
    <xf numFmtId="0" fontId="6" fillId="0" borderId="23" xfId="1" applyFont="1" applyBorder="1" applyAlignment="1">
      <alignment horizontal="center" vertical="center"/>
    </xf>
    <xf numFmtId="0" fontId="4" fillId="3" borderId="0" xfId="0" applyFont="1" applyFill="1" applyAlignment="1">
      <alignment horizontal="center"/>
    </xf>
    <xf numFmtId="0" fontId="4" fillId="3" borderId="0" xfId="0" applyFont="1" applyFill="1" applyAlignment="1">
      <alignment horizontal="center" vertical="center"/>
    </xf>
  </cellXfs>
  <cellStyles count="3">
    <cellStyle name="Обычный" xfId="0" builtinId="0"/>
    <cellStyle name="Обычный 2" xfId="1" xr:uid="{D158504E-E19E-2F44-9F33-CFD7D832B8EE}"/>
    <cellStyle name="Процентный" xfId="2" builtinId="5"/>
  </cellStyles>
  <dxfs count="104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166" formatCode="_-* #,##0_-;\-* #,##0_-;_-* &quot;-&quot;??_-;_-@_-"/>
    </dxf>
    <dxf>
      <numFmt numFmtId="166" formatCode="_-* #,##0_-;\-* #,##0_-;_-* &quot;-&quot;??_-;_-@_-"/>
    </dxf>
    <dxf>
      <numFmt numFmtId="166" formatCode="_-* #,##0_-;\-* #,##0_-;_-* &quot;-&quot;??_-;_-@_-"/>
    </dxf>
    <dxf>
      <numFmt numFmtId="166" formatCode="_-* #,##0_-;\-* #,##0_-;_-* &quot;-&quot;??_-;_-@_-"/>
    </dxf>
    <dxf>
      <numFmt numFmtId="167" formatCode="#,##0\ [$₽-419];\-#,##0\ [$₽-419]"/>
    </dxf>
    <dxf>
      <numFmt numFmtId="167" formatCode="#,##0\ [$₽-419];\-#,##0\ [$₽-419]"/>
    </dxf>
    <dxf>
      <numFmt numFmtId="13" formatCode="0%"/>
    </dxf>
    <dxf>
      <numFmt numFmtId="168" formatCode="0.000%"/>
    </dxf>
    <dxf>
      <numFmt numFmtId="0" formatCode="General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5" formatCode="0.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166" formatCode="_-* #,##0_-;\-* #,##0_-;_-* &quot;-&quot;??_-;_-@_-"/>
    </dxf>
    <dxf>
      <numFmt numFmtId="166" formatCode="_-* #,##0_-;\-* #,##0_-;_-* &quot;-&quot;??_-;_-@_-"/>
    </dxf>
    <dxf>
      <numFmt numFmtId="166" formatCode="_-* #,##0_-;\-* #,##0_-;_-* &quot;-&quot;??_-;_-@_-"/>
    </dxf>
    <dxf>
      <numFmt numFmtId="166" formatCode="_-* #,##0_-;\-* #,##0_-;_-* &quot;-&quot;??_-;_-@_-"/>
    </dxf>
    <dxf>
      <numFmt numFmtId="166" formatCode="_-* #,##0_-;\-* #,##0_-;_-* &quot;-&quot;??_-;_-@_-"/>
    </dxf>
    <dxf>
      <numFmt numFmtId="166" formatCode="_-* #,##0_-;\-* #,##0_-;_-* &quot;-&quot;??_-;_-@_-"/>
    </dxf>
    <dxf>
      <numFmt numFmtId="166" formatCode="_-* #,##0_-;\-* #,##0_-;_-* &quot;-&quot;??_-;_-@_-"/>
    </dxf>
    <dxf>
      <numFmt numFmtId="166" formatCode="_-* #,##0_-;\-* #,##0_-;_-* &quot;-&quot;??_-;_-@_-"/>
    </dxf>
    <dxf>
      <numFmt numFmtId="166" formatCode="_-* #,##0_-;\-* #,##0_-;_-* &quot;-&quot;??_-;_-@_-"/>
    </dxf>
    <dxf>
      <numFmt numFmtId="166" formatCode="_-* #,##0_-;\-* #,##0_-;_-* &quot;-&quot;??_-;_-@_-"/>
    </dxf>
    <dxf>
      <numFmt numFmtId="166" formatCode="_-* #,##0_-;\-* #,##0_-;_-* &quot;-&quot;??_-;_-@_-"/>
    </dxf>
    <dxf>
      <numFmt numFmtId="166" formatCode="_-* #,##0_-;\-* #,##0_-;_-* &quot;-&quot;??_-;_-@_-"/>
    </dxf>
    <dxf>
      <numFmt numFmtId="166" formatCode="_-* #,##0_-;\-* #,##0_-;_-* &quot;-&quot;??_-;_-@_-"/>
    </dxf>
    <dxf>
      <numFmt numFmtId="166" formatCode="_-* #,##0_-;\-* #,##0_-;_-* &quot;-&quot;??_-;_-@_-"/>
    </dxf>
    <dxf>
      <numFmt numFmtId="166" formatCode="_-* #,##0_-;\-* #,##0_-;_-* &quot;-&quot;??_-;_-@_-"/>
    </dxf>
    <dxf>
      <numFmt numFmtId="166" formatCode="_-* #,##0_-;\-* #,##0_-;_-* &quot;-&quot;??_-;_-@_-"/>
    </dxf>
    <dxf>
      <numFmt numFmtId="166" formatCode="_-* #,##0_-;\-* #,##0_-;_-* &quot;-&quot;??_-;_-@_-"/>
    </dxf>
    <dxf>
      <numFmt numFmtId="166" formatCode="_-* #,##0_-;\-* #,##0_-;_-* &quot;-&quot;??_-;_-@_-"/>
    </dxf>
    <dxf>
      <numFmt numFmtId="166" formatCode="_-* #,##0_-;\-* #,##0_-;_-* &quot;-&quot;??_-;_-@_-"/>
    </dxf>
    <dxf>
      <numFmt numFmtId="166" formatCode="_-* #,##0_-;\-* #,##0_-;_-* &quot;-&quot;??_-;_-@_-"/>
    </dxf>
    <dxf>
      <numFmt numFmtId="166" formatCode="_-* #,##0_-;\-* #,##0_-;_-* &quot;-&quot;??_-;_-@_-"/>
    </dxf>
    <dxf>
      <numFmt numFmtId="166" formatCode="_-* #,##0_-;\-* #,##0_-;_-* &quot;-&quot;??_-;_-@_-"/>
    </dxf>
    <dxf>
      <numFmt numFmtId="166" formatCode="_-* #,##0_-;\-* #,##0_-;_-* &quot;-&quot;??_-;_-@_-"/>
    </dxf>
    <dxf>
      <numFmt numFmtId="166" formatCode="_-* #,##0_-;\-* #,##0_-;_-* &quot;-&quot;??_-;_-@_-"/>
    </dxf>
    <dxf>
      <numFmt numFmtId="166" formatCode="_-* #,##0_-;\-* #,##0_-;_-* &quot;-&quot;??_-;_-@_-"/>
    </dxf>
    <dxf>
      <numFmt numFmtId="166" formatCode="_-* #,##0_-;\-* #,##0_-;_-* &quot;-&quot;??_-;_-@_-"/>
    </dxf>
    <dxf>
      <numFmt numFmtId="166" formatCode="_-* #,##0_-;\-* #,##0_-;_-* &quot;-&quot;??_-;_-@_-"/>
    </dxf>
    <dxf>
      <numFmt numFmtId="166" formatCode="_-* #,##0_-;\-* #,##0_-;_-* &quot;-&quot;??_-;_-@_-"/>
    </dxf>
    <dxf>
      <numFmt numFmtId="166" formatCode="_-* #,##0_-;\-* #,##0_-;_-* &quot;-&quot;??_-;_-@_-"/>
    </dxf>
    <dxf>
      <numFmt numFmtId="166" formatCode="_-* #,##0_-;\-* #,##0_-;_-* &quot;-&quot;??_-;_-@_-"/>
    </dxf>
    <dxf>
      <numFmt numFmtId="166" formatCode="_-* #,##0_-;\-* #,##0_-;_-* &quot;-&quot;??_-;_-@_-"/>
    </dxf>
    <dxf>
      <numFmt numFmtId="166" formatCode="_-* #,##0_-;\-* #,##0_-;_-* &quot;-&quot;??_-;_-@_-"/>
    </dxf>
    <dxf>
      <numFmt numFmtId="166" formatCode="_-* #,##0_-;\-* #,##0_-;_-* &quot;-&quot;??_-;_-@_-"/>
    </dxf>
    <dxf>
      <numFmt numFmtId="166" formatCode="_-* #,##0_-;\-* #,##0_-;_-* &quot;-&quot;??_-;_-@_-"/>
    </dxf>
    <dxf>
      <numFmt numFmtId="166" formatCode="_-* #,##0_-;\-* #,##0_-;_-* &quot;-&quot;??_-;_-@_-"/>
    </dxf>
    <dxf>
      <numFmt numFmtId="166" formatCode="_-* #,##0_-;\-* #,##0_-;_-* &quot;-&quot;??_-;_-@_-"/>
    </dxf>
    <dxf>
      <numFmt numFmtId="166" formatCode="_-* #,##0_-;\-* #,##0_-;_-* &quot;-&quot;??_-;_-@_-"/>
    </dxf>
    <dxf>
      <numFmt numFmtId="166" formatCode="_-* #,##0_-;\-* #,##0_-;_-* &quot;-&quot;??_-;_-@_-"/>
    </dxf>
    <dxf>
      <numFmt numFmtId="166" formatCode="_-* #,##0_-;\-* #,##0_-;_-* &quot;-&quot;??_-;_-@_-"/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microsoft.com/office/2007/relationships/slicerCache" Target="slicerCaches/slicerCache4.xml"/><Relationship Id="rId3" Type="http://schemas.openxmlformats.org/officeDocument/2006/relationships/worksheet" Target="worksheets/sheet3.xml"/><Relationship Id="rId21" Type="http://schemas.openxmlformats.org/officeDocument/2006/relationships/pivotCacheDefinition" Target="pivotCache/pivotCacheDefinition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microsoft.com/office/2007/relationships/slicerCache" Target="slicerCaches/slicerCache3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microsoft.com/office/2007/relationships/slicerCache" Target="slicerCaches/slicerCache7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microsoft.com/office/2007/relationships/slicerCache" Target="slicerCaches/slicerCache2.xml"/><Relationship Id="rId32" Type="http://schemas.microsoft.com/office/2007/relationships/slicerCache" Target="slicerCaches/slicerCache1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microsoft.com/office/2007/relationships/slicerCache" Target="slicerCaches/slicerCache1.xml"/><Relationship Id="rId28" Type="http://schemas.microsoft.com/office/2007/relationships/slicerCache" Target="slicerCaches/slicerCache6.xml"/><Relationship Id="rId36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microsoft.com/office/2007/relationships/slicerCache" Target="slicerCaches/slicerCache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pivotCacheDefinition" Target="pivotCache/pivotCacheDefinition2.xml"/><Relationship Id="rId27" Type="http://schemas.microsoft.com/office/2007/relationships/slicerCache" Target="slicerCaches/slicerCache5.xml"/><Relationship Id="rId30" Type="http://schemas.microsoft.com/office/2007/relationships/slicerCache" Target="slicerCaches/slicerCache8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[Дашборд.xlsx]Динамика продаж магазинов!Сводная таблица12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b="1"/>
              <a:t>Динамика продаж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FR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FR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FR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FR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'Динамика продаж магазинов'!$B$3</c:f>
              <c:strCache>
                <c:ptCount val="1"/>
                <c:pt idx="0">
                  <c:v>Итог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F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'Динамика продаж магазинов'!$A$4:$A$23</c:f>
              <c:multiLvlStrCache>
                <c:ptCount val="17"/>
                <c:lvl>
                  <c:pt idx="0">
                    <c:v>янв</c:v>
                  </c:pt>
                  <c:pt idx="1">
                    <c:v>февр</c:v>
                  </c:pt>
                  <c:pt idx="2">
                    <c:v>март</c:v>
                  </c:pt>
                  <c:pt idx="3">
                    <c:v>апр</c:v>
                  </c:pt>
                  <c:pt idx="4">
                    <c:v>май</c:v>
                  </c:pt>
                  <c:pt idx="5">
                    <c:v>июнь</c:v>
                  </c:pt>
                  <c:pt idx="6">
                    <c:v>июль</c:v>
                  </c:pt>
                  <c:pt idx="7">
                    <c:v>авг</c:v>
                  </c:pt>
                  <c:pt idx="8">
                    <c:v>сент</c:v>
                  </c:pt>
                  <c:pt idx="9">
                    <c:v>окт</c:v>
                  </c:pt>
                  <c:pt idx="10">
                    <c:v>нояб</c:v>
                  </c:pt>
                  <c:pt idx="11">
                    <c:v>дек</c:v>
                  </c:pt>
                  <c:pt idx="12">
                    <c:v>янв</c:v>
                  </c:pt>
                  <c:pt idx="13">
                    <c:v>февр</c:v>
                  </c:pt>
                  <c:pt idx="14">
                    <c:v>март</c:v>
                  </c:pt>
                  <c:pt idx="15">
                    <c:v>апр</c:v>
                  </c:pt>
                  <c:pt idx="16">
                    <c:v>май</c:v>
                  </c:pt>
                </c:lvl>
                <c:lvl>
                  <c:pt idx="0">
                    <c:v>2023</c:v>
                  </c:pt>
                  <c:pt idx="12">
                    <c:v>2024</c:v>
                  </c:pt>
                </c:lvl>
              </c:multiLvlStrCache>
            </c:multiLvlStrRef>
          </c:cat>
          <c:val>
            <c:numRef>
              <c:f>'Динамика продаж магазинов'!$B$4:$B$23</c:f>
              <c:numCache>
                <c:formatCode>General</c:formatCode>
                <c:ptCount val="17"/>
                <c:pt idx="0">
                  <c:v>48100</c:v>
                </c:pt>
                <c:pt idx="1">
                  <c:v>42036</c:v>
                </c:pt>
                <c:pt idx="2">
                  <c:v>50348</c:v>
                </c:pt>
                <c:pt idx="3">
                  <c:v>55952</c:v>
                </c:pt>
                <c:pt idx="4">
                  <c:v>42100</c:v>
                </c:pt>
                <c:pt idx="5">
                  <c:v>52825</c:v>
                </c:pt>
                <c:pt idx="6">
                  <c:v>49171</c:v>
                </c:pt>
                <c:pt idx="7">
                  <c:v>58813</c:v>
                </c:pt>
                <c:pt idx="8">
                  <c:v>51872</c:v>
                </c:pt>
                <c:pt idx="9">
                  <c:v>37160</c:v>
                </c:pt>
                <c:pt idx="10">
                  <c:v>43185</c:v>
                </c:pt>
                <c:pt idx="11">
                  <c:v>50217</c:v>
                </c:pt>
                <c:pt idx="12">
                  <c:v>47868</c:v>
                </c:pt>
                <c:pt idx="13">
                  <c:v>39549</c:v>
                </c:pt>
                <c:pt idx="14">
                  <c:v>59975</c:v>
                </c:pt>
                <c:pt idx="15">
                  <c:v>47619</c:v>
                </c:pt>
                <c:pt idx="16">
                  <c:v>23643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3A2-0F48-B6BA-D9E56FA295B7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414879487"/>
        <c:axId val="220507183"/>
      </c:lineChart>
      <c:catAx>
        <c:axId val="14148794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FR"/>
          </a:p>
        </c:txPr>
        <c:crossAx val="220507183"/>
        <c:crosses val="autoZero"/>
        <c:auto val="1"/>
        <c:lblAlgn val="ctr"/>
        <c:lblOffset val="100"/>
        <c:noMultiLvlLbl val="0"/>
      </c:catAx>
      <c:valAx>
        <c:axId val="22050718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FR"/>
          </a:p>
        </c:txPr>
        <c:crossAx val="14148794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[Дашборд.xlsx]Цены по магазинам!Сводная таблица26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b="1"/>
              <a:t>Анализ цен внутри товарной категории по магазинам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F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'Цены по магазинам'!$B$3</c:f>
              <c:strCache>
                <c:ptCount val="1"/>
                <c:pt idx="0">
                  <c:v>Итог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'Цены по магазинам'!$A$4:$A$389</c:f>
              <c:multiLvlStrCache>
                <c:ptCount val="366"/>
                <c:lvl>
                  <c:pt idx="0">
                    <c:v>Городской Супермаркет</c:v>
                  </c:pt>
                  <c:pt idx="1">
                    <c:v>Метро</c:v>
                  </c:pt>
                  <c:pt idx="2">
                    <c:v>Ароматный Мир</c:v>
                  </c:pt>
                  <c:pt idx="3">
                    <c:v>Мираторг</c:v>
                  </c:pt>
                  <c:pt idx="4">
                    <c:v>О'кей</c:v>
                  </c:pt>
                  <c:pt idx="5">
                    <c:v>Дикси</c:v>
                  </c:pt>
                  <c:pt idx="6">
                    <c:v>Спар</c:v>
                  </c:pt>
                  <c:pt idx="7">
                    <c:v>Билла</c:v>
                  </c:pt>
                  <c:pt idx="8">
                    <c:v>Седьмой Континент</c:v>
                  </c:pt>
                  <c:pt idx="9">
                    <c:v>Карусель</c:v>
                  </c:pt>
                  <c:pt idx="10">
                    <c:v>Лента</c:v>
                  </c:pt>
                  <c:pt idx="11">
                    <c:v>Ашан</c:v>
                  </c:pt>
                  <c:pt idx="12">
                    <c:v>Бристоль</c:v>
                  </c:pt>
                  <c:pt idx="13">
                    <c:v>Гиперглобус</c:v>
                  </c:pt>
                  <c:pt idx="14">
                    <c:v>Азбука Вкуса</c:v>
                  </c:pt>
                  <c:pt idx="15">
                    <c:v>Мосмарт</c:v>
                  </c:pt>
                  <c:pt idx="16">
                    <c:v>Магнит</c:v>
                  </c:pt>
                  <c:pt idx="17">
                    <c:v>Верный</c:v>
                  </c:pt>
                  <c:pt idx="18">
                    <c:v>Пятерочка</c:v>
                  </c:pt>
                  <c:pt idx="19">
                    <c:v>Перекресток</c:v>
                  </c:pt>
                  <c:pt idx="20">
                    <c:v>Седьмой Континент</c:v>
                  </c:pt>
                  <c:pt idx="21">
                    <c:v>Перекресток</c:v>
                  </c:pt>
                  <c:pt idx="22">
                    <c:v>Магнит</c:v>
                  </c:pt>
                  <c:pt idx="23">
                    <c:v>Карусель</c:v>
                  </c:pt>
                  <c:pt idx="24">
                    <c:v>Дикси</c:v>
                  </c:pt>
                  <c:pt idx="25">
                    <c:v>Билла</c:v>
                  </c:pt>
                  <c:pt idx="26">
                    <c:v>Гиперглобус</c:v>
                  </c:pt>
                  <c:pt idx="27">
                    <c:v>Верный</c:v>
                  </c:pt>
                  <c:pt idx="28">
                    <c:v>Мосмарт</c:v>
                  </c:pt>
                  <c:pt idx="29">
                    <c:v>Ашан</c:v>
                  </c:pt>
                  <c:pt idx="30">
                    <c:v>Метро</c:v>
                  </c:pt>
                  <c:pt idx="31">
                    <c:v>Спар</c:v>
                  </c:pt>
                  <c:pt idx="32">
                    <c:v>Мираторг</c:v>
                  </c:pt>
                  <c:pt idx="33">
                    <c:v>Городской Супермаркет</c:v>
                  </c:pt>
                  <c:pt idx="34">
                    <c:v>Бристоль</c:v>
                  </c:pt>
                  <c:pt idx="35">
                    <c:v>Лента</c:v>
                  </c:pt>
                  <c:pt idx="36">
                    <c:v>Мираторг</c:v>
                  </c:pt>
                  <c:pt idx="37">
                    <c:v>Гиперглобус</c:v>
                  </c:pt>
                  <c:pt idx="38">
                    <c:v>Верный</c:v>
                  </c:pt>
                  <c:pt idx="39">
                    <c:v>Мосмарт</c:v>
                  </c:pt>
                  <c:pt idx="40">
                    <c:v>Метро</c:v>
                  </c:pt>
                  <c:pt idx="41">
                    <c:v>Спар</c:v>
                  </c:pt>
                  <c:pt idx="42">
                    <c:v>Седьмой Континент</c:v>
                  </c:pt>
                  <c:pt idx="43">
                    <c:v>О'кей</c:v>
                  </c:pt>
                  <c:pt idx="44">
                    <c:v>Перекресток</c:v>
                  </c:pt>
                  <c:pt idx="45">
                    <c:v>Ашан</c:v>
                  </c:pt>
                  <c:pt idx="46">
                    <c:v>Билла</c:v>
                  </c:pt>
                  <c:pt idx="47">
                    <c:v>Дикси</c:v>
                  </c:pt>
                  <c:pt idx="48">
                    <c:v>Азбука Вкуса</c:v>
                  </c:pt>
                  <c:pt idx="49">
                    <c:v>Ароматный Мир</c:v>
                  </c:pt>
                  <c:pt idx="50">
                    <c:v>Магнит</c:v>
                  </c:pt>
                  <c:pt idx="51">
                    <c:v>Пятерочка</c:v>
                  </c:pt>
                  <c:pt idx="52">
                    <c:v>Мосмарт</c:v>
                  </c:pt>
                  <c:pt idx="53">
                    <c:v>Азбука Вкуса</c:v>
                  </c:pt>
                  <c:pt idx="54">
                    <c:v>Лента</c:v>
                  </c:pt>
                  <c:pt idx="55">
                    <c:v>Гиперглобус</c:v>
                  </c:pt>
                  <c:pt idx="56">
                    <c:v>Городской Супермаркет</c:v>
                  </c:pt>
                  <c:pt idx="57">
                    <c:v>Мираторг</c:v>
                  </c:pt>
                  <c:pt idx="58">
                    <c:v>Бристоль</c:v>
                  </c:pt>
                  <c:pt idx="59">
                    <c:v>Карусель</c:v>
                  </c:pt>
                  <c:pt idx="60">
                    <c:v>Спар</c:v>
                  </c:pt>
                  <c:pt idx="61">
                    <c:v>Седьмой Континент</c:v>
                  </c:pt>
                  <c:pt idx="62">
                    <c:v>Билла</c:v>
                  </c:pt>
                  <c:pt idx="63">
                    <c:v>Магнит</c:v>
                  </c:pt>
                  <c:pt idx="64">
                    <c:v>Метро</c:v>
                  </c:pt>
                  <c:pt idx="65">
                    <c:v>Ароматный Мир</c:v>
                  </c:pt>
                  <c:pt idx="66">
                    <c:v>Перекресток</c:v>
                  </c:pt>
                  <c:pt idx="67">
                    <c:v>О'кей</c:v>
                  </c:pt>
                  <c:pt idx="68">
                    <c:v>Пятерочка</c:v>
                  </c:pt>
                  <c:pt idx="69">
                    <c:v>Дикси</c:v>
                  </c:pt>
                  <c:pt idx="70">
                    <c:v>Ашан</c:v>
                  </c:pt>
                  <c:pt idx="71">
                    <c:v>Седьмой Континент</c:v>
                  </c:pt>
                  <c:pt idx="72">
                    <c:v>Магнит</c:v>
                  </c:pt>
                  <c:pt idx="73">
                    <c:v>Мираторг</c:v>
                  </c:pt>
                  <c:pt idx="74">
                    <c:v>Мосмарт</c:v>
                  </c:pt>
                  <c:pt idx="75">
                    <c:v>Азбука Вкуса</c:v>
                  </c:pt>
                  <c:pt idx="76">
                    <c:v>Ашан</c:v>
                  </c:pt>
                  <c:pt idx="77">
                    <c:v>Ароматный Мир</c:v>
                  </c:pt>
                  <c:pt idx="78">
                    <c:v>Метро</c:v>
                  </c:pt>
                  <c:pt idx="79">
                    <c:v>Городской Супермаркет</c:v>
                  </c:pt>
                  <c:pt idx="80">
                    <c:v>Лента</c:v>
                  </c:pt>
                  <c:pt idx="81">
                    <c:v>Пятерочка</c:v>
                  </c:pt>
                  <c:pt idx="82">
                    <c:v>Бристоль</c:v>
                  </c:pt>
                  <c:pt idx="83">
                    <c:v>Дикси</c:v>
                  </c:pt>
                  <c:pt idx="84">
                    <c:v>О'кей</c:v>
                  </c:pt>
                  <c:pt idx="85">
                    <c:v>Карусель</c:v>
                  </c:pt>
                  <c:pt idx="86">
                    <c:v>Седьмой Континент</c:v>
                  </c:pt>
                  <c:pt idx="87">
                    <c:v>Мираторг</c:v>
                  </c:pt>
                  <c:pt idx="88">
                    <c:v>Городской Супермаркет</c:v>
                  </c:pt>
                  <c:pt idx="89">
                    <c:v>Верный</c:v>
                  </c:pt>
                  <c:pt idx="90">
                    <c:v>Метро</c:v>
                  </c:pt>
                  <c:pt idx="91">
                    <c:v>Ашан</c:v>
                  </c:pt>
                  <c:pt idx="92">
                    <c:v>Спар</c:v>
                  </c:pt>
                  <c:pt idx="93">
                    <c:v>Билла</c:v>
                  </c:pt>
                  <c:pt idx="94">
                    <c:v>Гиперглобус</c:v>
                  </c:pt>
                  <c:pt idx="95">
                    <c:v>Лента</c:v>
                  </c:pt>
                  <c:pt idx="96">
                    <c:v>Магнит</c:v>
                  </c:pt>
                  <c:pt idx="97">
                    <c:v>Азбука Вкуса</c:v>
                  </c:pt>
                  <c:pt idx="98">
                    <c:v>Бристоль</c:v>
                  </c:pt>
                  <c:pt idx="99">
                    <c:v>Перекресток</c:v>
                  </c:pt>
                  <c:pt idx="100">
                    <c:v>О'кей</c:v>
                  </c:pt>
                  <c:pt idx="101">
                    <c:v>Мосмарт</c:v>
                  </c:pt>
                  <c:pt idx="102">
                    <c:v>Ароматный Мир</c:v>
                  </c:pt>
                  <c:pt idx="103">
                    <c:v>Пятерочка</c:v>
                  </c:pt>
                  <c:pt idx="104">
                    <c:v>Карусель</c:v>
                  </c:pt>
                  <c:pt idx="105">
                    <c:v>Бристоль</c:v>
                  </c:pt>
                  <c:pt idx="106">
                    <c:v>Перекресток</c:v>
                  </c:pt>
                  <c:pt idx="107">
                    <c:v>Магнит</c:v>
                  </c:pt>
                  <c:pt idx="108">
                    <c:v>Дикси</c:v>
                  </c:pt>
                  <c:pt idx="109">
                    <c:v>Карусель</c:v>
                  </c:pt>
                  <c:pt idx="110">
                    <c:v>О'кей</c:v>
                  </c:pt>
                  <c:pt idx="111">
                    <c:v>Мираторг</c:v>
                  </c:pt>
                  <c:pt idx="112">
                    <c:v>Ашан</c:v>
                  </c:pt>
                  <c:pt idx="113">
                    <c:v>Гиперглобус</c:v>
                  </c:pt>
                  <c:pt idx="114">
                    <c:v>Седьмой Континент</c:v>
                  </c:pt>
                  <c:pt idx="115">
                    <c:v>Билла</c:v>
                  </c:pt>
                  <c:pt idx="116">
                    <c:v>Мосмарт</c:v>
                  </c:pt>
                  <c:pt idx="117">
                    <c:v>Азбука Вкуса</c:v>
                  </c:pt>
                  <c:pt idx="118">
                    <c:v>Спар</c:v>
                  </c:pt>
                  <c:pt idx="119">
                    <c:v>Лента</c:v>
                  </c:pt>
                  <c:pt idx="120">
                    <c:v>Верный</c:v>
                  </c:pt>
                  <c:pt idx="121">
                    <c:v>Ароматный Мир</c:v>
                  </c:pt>
                  <c:pt idx="122">
                    <c:v>Пятерочка</c:v>
                  </c:pt>
                  <c:pt idx="123">
                    <c:v>Городской Супермаркет</c:v>
                  </c:pt>
                  <c:pt idx="124">
                    <c:v>Лента</c:v>
                  </c:pt>
                  <c:pt idx="125">
                    <c:v>Спар</c:v>
                  </c:pt>
                  <c:pt idx="126">
                    <c:v>Бристоль</c:v>
                  </c:pt>
                  <c:pt idx="127">
                    <c:v>Карусель</c:v>
                  </c:pt>
                  <c:pt idx="128">
                    <c:v>Ароматный Мир</c:v>
                  </c:pt>
                  <c:pt idx="129">
                    <c:v>Мираторг</c:v>
                  </c:pt>
                  <c:pt idx="130">
                    <c:v>Верный</c:v>
                  </c:pt>
                  <c:pt idx="131">
                    <c:v>Перекресток</c:v>
                  </c:pt>
                  <c:pt idx="132">
                    <c:v>Метро</c:v>
                  </c:pt>
                  <c:pt idx="133">
                    <c:v>Азбука Вкуса</c:v>
                  </c:pt>
                  <c:pt idx="134">
                    <c:v>Городской Супермаркет</c:v>
                  </c:pt>
                  <c:pt idx="135">
                    <c:v>Седьмой Континент</c:v>
                  </c:pt>
                  <c:pt idx="136">
                    <c:v>Дикси</c:v>
                  </c:pt>
                  <c:pt idx="137">
                    <c:v>Мосмарт</c:v>
                  </c:pt>
                  <c:pt idx="138">
                    <c:v>О'кей</c:v>
                  </c:pt>
                  <c:pt idx="139">
                    <c:v>Ашан</c:v>
                  </c:pt>
                  <c:pt idx="140">
                    <c:v>Магнит</c:v>
                  </c:pt>
                  <c:pt idx="141">
                    <c:v>Гиперглобус</c:v>
                  </c:pt>
                  <c:pt idx="142">
                    <c:v>Билла</c:v>
                  </c:pt>
                  <c:pt idx="143">
                    <c:v>Карусель</c:v>
                  </c:pt>
                  <c:pt idx="144">
                    <c:v>О'кей</c:v>
                  </c:pt>
                  <c:pt idx="145">
                    <c:v>Метро</c:v>
                  </c:pt>
                  <c:pt idx="146">
                    <c:v>Магнит</c:v>
                  </c:pt>
                  <c:pt idx="147">
                    <c:v>Пятерочка</c:v>
                  </c:pt>
                  <c:pt idx="148">
                    <c:v>Мосмарт</c:v>
                  </c:pt>
                  <c:pt idx="149">
                    <c:v>Верный</c:v>
                  </c:pt>
                  <c:pt idx="150">
                    <c:v>Седьмой Континент</c:v>
                  </c:pt>
                  <c:pt idx="151">
                    <c:v>Азбука Вкуса</c:v>
                  </c:pt>
                  <c:pt idx="152">
                    <c:v>Гиперглобус</c:v>
                  </c:pt>
                  <c:pt idx="153">
                    <c:v>Городской Супермаркет</c:v>
                  </c:pt>
                  <c:pt idx="154">
                    <c:v>Перекресток</c:v>
                  </c:pt>
                  <c:pt idx="155">
                    <c:v>Билла</c:v>
                  </c:pt>
                  <c:pt idx="156">
                    <c:v>Бристоль</c:v>
                  </c:pt>
                  <c:pt idx="157">
                    <c:v>Спар</c:v>
                  </c:pt>
                  <c:pt idx="158">
                    <c:v>Лента</c:v>
                  </c:pt>
                  <c:pt idx="159">
                    <c:v>Мираторг</c:v>
                  </c:pt>
                  <c:pt idx="160">
                    <c:v>Дикси</c:v>
                  </c:pt>
                  <c:pt idx="161">
                    <c:v>Ароматный Мир</c:v>
                  </c:pt>
                  <c:pt idx="162">
                    <c:v>Лента</c:v>
                  </c:pt>
                  <c:pt idx="163">
                    <c:v>Ашан</c:v>
                  </c:pt>
                  <c:pt idx="164">
                    <c:v>Билла</c:v>
                  </c:pt>
                  <c:pt idx="165">
                    <c:v>Дикси</c:v>
                  </c:pt>
                  <c:pt idx="166">
                    <c:v>Мосмарт</c:v>
                  </c:pt>
                  <c:pt idx="167">
                    <c:v>О'кей</c:v>
                  </c:pt>
                  <c:pt idx="168">
                    <c:v>Городской Супермаркет</c:v>
                  </c:pt>
                  <c:pt idx="169">
                    <c:v>Верный</c:v>
                  </c:pt>
                  <c:pt idx="170">
                    <c:v>Ароматный Мир</c:v>
                  </c:pt>
                  <c:pt idx="171">
                    <c:v>Пятерочка</c:v>
                  </c:pt>
                  <c:pt idx="172">
                    <c:v>Метро</c:v>
                  </c:pt>
                  <c:pt idx="173">
                    <c:v>Азбука Вкуса</c:v>
                  </c:pt>
                  <c:pt idx="174">
                    <c:v>Седьмой Континент</c:v>
                  </c:pt>
                  <c:pt idx="175">
                    <c:v>Спар</c:v>
                  </c:pt>
                  <c:pt idx="176">
                    <c:v>Перекресток</c:v>
                  </c:pt>
                  <c:pt idx="177">
                    <c:v>Гиперглобус</c:v>
                  </c:pt>
                  <c:pt idx="178">
                    <c:v>Мираторг</c:v>
                  </c:pt>
                  <c:pt idx="179">
                    <c:v>Магнит</c:v>
                  </c:pt>
                  <c:pt idx="180">
                    <c:v>Карусель</c:v>
                  </c:pt>
                  <c:pt idx="181">
                    <c:v>Бристоль</c:v>
                  </c:pt>
                  <c:pt idx="182">
                    <c:v>Азбука Вкуса</c:v>
                  </c:pt>
                  <c:pt idx="183">
                    <c:v>Городской Супермаркет</c:v>
                  </c:pt>
                  <c:pt idx="184">
                    <c:v>Перекресток</c:v>
                  </c:pt>
                  <c:pt idx="185">
                    <c:v>Пятерочка</c:v>
                  </c:pt>
                  <c:pt idx="186">
                    <c:v>Мираторг</c:v>
                  </c:pt>
                  <c:pt idx="187">
                    <c:v>Ашан</c:v>
                  </c:pt>
                  <c:pt idx="188">
                    <c:v>Бристоль</c:v>
                  </c:pt>
                  <c:pt idx="189">
                    <c:v>Дикси</c:v>
                  </c:pt>
                  <c:pt idx="190">
                    <c:v>О'кей</c:v>
                  </c:pt>
                  <c:pt idx="191">
                    <c:v>Гиперглобус</c:v>
                  </c:pt>
                  <c:pt idx="192">
                    <c:v>Лента</c:v>
                  </c:pt>
                  <c:pt idx="193">
                    <c:v>Ароматный Мир</c:v>
                  </c:pt>
                  <c:pt idx="194">
                    <c:v>Метро</c:v>
                  </c:pt>
                  <c:pt idx="195">
                    <c:v>Мосмарт</c:v>
                  </c:pt>
                  <c:pt idx="196">
                    <c:v>Верный</c:v>
                  </c:pt>
                  <c:pt idx="197">
                    <c:v>Билла</c:v>
                  </c:pt>
                  <c:pt idx="198">
                    <c:v>Спар</c:v>
                  </c:pt>
                  <c:pt idx="199">
                    <c:v>Седьмой Континент</c:v>
                  </c:pt>
                  <c:pt idx="200">
                    <c:v>Лента</c:v>
                  </c:pt>
                  <c:pt idx="201">
                    <c:v>Мосмарт</c:v>
                  </c:pt>
                  <c:pt idx="202">
                    <c:v>Городской Супермаркет</c:v>
                  </c:pt>
                  <c:pt idx="203">
                    <c:v>Бристоль</c:v>
                  </c:pt>
                  <c:pt idx="204">
                    <c:v>Азбука Вкуса</c:v>
                  </c:pt>
                  <c:pt idx="205">
                    <c:v>Билла</c:v>
                  </c:pt>
                  <c:pt idx="206">
                    <c:v>Верный</c:v>
                  </c:pt>
                  <c:pt idx="207">
                    <c:v>Перекресток</c:v>
                  </c:pt>
                  <c:pt idx="208">
                    <c:v>Пятерочка</c:v>
                  </c:pt>
                  <c:pt idx="209">
                    <c:v>Спар</c:v>
                  </c:pt>
                  <c:pt idx="210">
                    <c:v>Дикси</c:v>
                  </c:pt>
                  <c:pt idx="211">
                    <c:v>Метро</c:v>
                  </c:pt>
                  <c:pt idx="212">
                    <c:v>Карусель</c:v>
                  </c:pt>
                  <c:pt idx="213">
                    <c:v>Седьмой Континент</c:v>
                  </c:pt>
                  <c:pt idx="214">
                    <c:v>Магнит</c:v>
                  </c:pt>
                  <c:pt idx="215">
                    <c:v>Мираторг</c:v>
                  </c:pt>
                  <c:pt idx="216">
                    <c:v>Билла</c:v>
                  </c:pt>
                  <c:pt idx="217">
                    <c:v>Магнит</c:v>
                  </c:pt>
                  <c:pt idx="218">
                    <c:v>Ашан</c:v>
                  </c:pt>
                  <c:pt idx="219">
                    <c:v>Мосмарт</c:v>
                  </c:pt>
                  <c:pt idx="220">
                    <c:v>Седьмой Континент</c:v>
                  </c:pt>
                  <c:pt idx="221">
                    <c:v>Азбука Вкуса</c:v>
                  </c:pt>
                  <c:pt idx="222">
                    <c:v>Городской Супермаркет</c:v>
                  </c:pt>
                  <c:pt idx="223">
                    <c:v>Ароматный Мир</c:v>
                  </c:pt>
                  <c:pt idx="224">
                    <c:v>Дикси</c:v>
                  </c:pt>
                  <c:pt idx="225">
                    <c:v>О'кей</c:v>
                  </c:pt>
                  <c:pt idx="226">
                    <c:v>Верный</c:v>
                  </c:pt>
                  <c:pt idx="227">
                    <c:v>Гиперглобус</c:v>
                  </c:pt>
                  <c:pt idx="228">
                    <c:v>Спар</c:v>
                  </c:pt>
                  <c:pt idx="229">
                    <c:v>Мираторг</c:v>
                  </c:pt>
                  <c:pt idx="230">
                    <c:v>Пятерочка</c:v>
                  </c:pt>
                  <c:pt idx="231">
                    <c:v>Карусель</c:v>
                  </c:pt>
                  <c:pt idx="232">
                    <c:v>Бристоль</c:v>
                  </c:pt>
                  <c:pt idx="233">
                    <c:v>Перекресток</c:v>
                  </c:pt>
                  <c:pt idx="234">
                    <c:v>Метро</c:v>
                  </c:pt>
                  <c:pt idx="235">
                    <c:v>Бристоль</c:v>
                  </c:pt>
                  <c:pt idx="236">
                    <c:v>Верный</c:v>
                  </c:pt>
                  <c:pt idx="237">
                    <c:v>Метро</c:v>
                  </c:pt>
                  <c:pt idx="238">
                    <c:v>Ашан</c:v>
                  </c:pt>
                  <c:pt idx="239">
                    <c:v>Азбука Вкуса</c:v>
                  </c:pt>
                  <c:pt idx="240">
                    <c:v>Лента</c:v>
                  </c:pt>
                  <c:pt idx="241">
                    <c:v>Городской Супермаркет</c:v>
                  </c:pt>
                  <c:pt idx="242">
                    <c:v>Дикси</c:v>
                  </c:pt>
                  <c:pt idx="243">
                    <c:v>Карусель</c:v>
                  </c:pt>
                  <c:pt idx="244">
                    <c:v>Спар</c:v>
                  </c:pt>
                  <c:pt idx="245">
                    <c:v>Магнит</c:v>
                  </c:pt>
                  <c:pt idx="246">
                    <c:v>Ароматный Мир</c:v>
                  </c:pt>
                  <c:pt idx="247">
                    <c:v>Гиперглобус</c:v>
                  </c:pt>
                  <c:pt idx="248">
                    <c:v>Мосмарт</c:v>
                  </c:pt>
                  <c:pt idx="249">
                    <c:v>Перекресток</c:v>
                  </c:pt>
                  <c:pt idx="250">
                    <c:v>О'кей</c:v>
                  </c:pt>
                  <c:pt idx="251">
                    <c:v>Мираторг</c:v>
                  </c:pt>
                  <c:pt idx="252">
                    <c:v>Билла</c:v>
                  </c:pt>
                  <c:pt idx="253">
                    <c:v>Седьмой Континент</c:v>
                  </c:pt>
                  <c:pt idx="254">
                    <c:v>Седьмой Континент</c:v>
                  </c:pt>
                  <c:pt idx="255">
                    <c:v>Перекресток</c:v>
                  </c:pt>
                  <c:pt idx="256">
                    <c:v>Спар</c:v>
                  </c:pt>
                  <c:pt idx="257">
                    <c:v>Пятерочка</c:v>
                  </c:pt>
                  <c:pt idx="258">
                    <c:v>Мираторг</c:v>
                  </c:pt>
                  <c:pt idx="259">
                    <c:v>Азбука Вкуса</c:v>
                  </c:pt>
                  <c:pt idx="260">
                    <c:v>Дикси</c:v>
                  </c:pt>
                  <c:pt idx="261">
                    <c:v>Гиперглобус</c:v>
                  </c:pt>
                  <c:pt idx="262">
                    <c:v>Магнит</c:v>
                  </c:pt>
                  <c:pt idx="263">
                    <c:v>Городской Супермаркет</c:v>
                  </c:pt>
                  <c:pt idx="264">
                    <c:v>Ароматный Мир</c:v>
                  </c:pt>
                  <c:pt idx="265">
                    <c:v>Лента</c:v>
                  </c:pt>
                  <c:pt idx="266">
                    <c:v>Билла</c:v>
                  </c:pt>
                  <c:pt idx="267">
                    <c:v>О'кей</c:v>
                  </c:pt>
                  <c:pt idx="268">
                    <c:v>Мосмарт</c:v>
                  </c:pt>
                  <c:pt idx="269">
                    <c:v>Верный</c:v>
                  </c:pt>
                  <c:pt idx="270">
                    <c:v>Ашан</c:v>
                  </c:pt>
                  <c:pt idx="271">
                    <c:v>Бристоль</c:v>
                  </c:pt>
                  <c:pt idx="272">
                    <c:v>Карусель</c:v>
                  </c:pt>
                  <c:pt idx="273">
                    <c:v>Метро</c:v>
                  </c:pt>
                  <c:pt idx="274">
                    <c:v>Билла</c:v>
                  </c:pt>
                  <c:pt idx="275">
                    <c:v>Седьмой Континент</c:v>
                  </c:pt>
                  <c:pt idx="276">
                    <c:v>Карусель</c:v>
                  </c:pt>
                  <c:pt idx="277">
                    <c:v>Ароматный Мир</c:v>
                  </c:pt>
                  <c:pt idx="278">
                    <c:v>О'кей</c:v>
                  </c:pt>
                  <c:pt idx="279">
                    <c:v>Мосмарт</c:v>
                  </c:pt>
                  <c:pt idx="280">
                    <c:v>Спар</c:v>
                  </c:pt>
                  <c:pt idx="281">
                    <c:v>Мираторг</c:v>
                  </c:pt>
                  <c:pt idx="282">
                    <c:v>Дикси</c:v>
                  </c:pt>
                  <c:pt idx="283">
                    <c:v>Ашан</c:v>
                  </c:pt>
                  <c:pt idx="284">
                    <c:v>Бристоль</c:v>
                  </c:pt>
                  <c:pt idx="285">
                    <c:v>Гиперглобус</c:v>
                  </c:pt>
                  <c:pt idx="286">
                    <c:v>Магнит</c:v>
                  </c:pt>
                  <c:pt idx="287">
                    <c:v>Лента</c:v>
                  </c:pt>
                  <c:pt idx="288">
                    <c:v>Верный</c:v>
                  </c:pt>
                  <c:pt idx="289">
                    <c:v>Городской Супермаркет</c:v>
                  </c:pt>
                  <c:pt idx="290">
                    <c:v>Пятерочка</c:v>
                  </c:pt>
                  <c:pt idx="291">
                    <c:v>Перекресток</c:v>
                  </c:pt>
                  <c:pt idx="292">
                    <c:v>Ашан</c:v>
                  </c:pt>
                  <c:pt idx="293">
                    <c:v>Билла</c:v>
                  </c:pt>
                  <c:pt idx="294">
                    <c:v>Гиперглобус</c:v>
                  </c:pt>
                  <c:pt idx="295">
                    <c:v>Карусель</c:v>
                  </c:pt>
                  <c:pt idx="296">
                    <c:v>Верный</c:v>
                  </c:pt>
                  <c:pt idx="297">
                    <c:v>Ароматный Мир</c:v>
                  </c:pt>
                  <c:pt idx="298">
                    <c:v>Мосмарт</c:v>
                  </c:pt>
                  <c:pt idx="299">
                    <c:v>Лента</c:v>
                  </c:pt>
                  <c:pt idx="300">
                    <c:v>Пятерочка</c:v>
                  </c:pt>
                  <c:pt idx="301">
                    <c:v>Азбука Вкуса</c:v>
                  </c:pt>
                  <c:pt idx="302">
                    <c:v>Метро</c:v>
                  </c:pt>
                  <c:pt idx="303">
                    <c:v>О'кей</c:v>
                  </c:pt>
                  <c:pt idx="304">
                    <c:v>Дикси</c:v>
                  </c:pt>
                  <c:pt idx="305">
                    <c:v>Бристоль</c:v>
                  </c:pt>
                  <c:pt idx="306">
                    <c:v>Перекресток</c:v>
                  </c:pt>
                  <c:pt idx="307">
                    <c:v>Городской Супермаркет</c:v>
                  </c:pt>
                  <c:pt idx="308">
                    <c:v>Спар</c:v>
                  </c:pt>
                  <c:pt idx="309">
                    <c:v>Седьмой Континент</c:v>
                  </c:pt>
                  <c:pt idx="310">
                    <c:v>Магнит</c:v>
                  </c:pt>
                  <c:pt idx="311">
                    <c:v>Магнит</c:v>
                  </c:pt>
                  <c:pt idx="312">
                    <c:v>Седьмой Континент</c:v>
                  </c:pt>
                  <c:pt idx="313">
                    <c:v>Лента</c:v>
                  </c:pt>
                  <c:pt idx="314">
                    <c:v>Ароматный Мир</c:v>
                  </c:pt>
                  <c:pt idx="315">
                    <c:v>Мираторг</c:v>
                  </c:pt>
                  <c:pt idx="316">
                    <c:v>Верный</c:v>
                  </c:pt>
                  <c:pt idx="317">
                    <c:v>Гиперглобус</c:v>
                  </c:pt>
                  <c:pt idx="318">
                    <c:v>Дикси</c:v>
                  </c:pt>
                  <c:pt idx="319">
                    <c:v>Спар</c:v>
                  </c:pt>
                  <c:pt idx="320">
                    <c:v>Бристоль</c:v>
                  </c:pt>
                  <c:pt idx="321">
                    <c:v>Перекресток</c:v>
                  </c:pt>
                  <c:pt idx="322">
                    <c:v>О'кей</c:v>
                  </c:pt>
                  <c:pt idx="323">
                    <c:v>Городской Супермаркет</c:v>
                  </c:pt>
                  <c:pt idx="324">
                    <c:v>Метро</c:v>
                  </c:pt>
                  <c:pt idx="325">
                    <c:v>Азбука Вкуса</c:v>
                  </c:pt>
                  <c:pt idx="326">
                    <c:v>Мосмарт</c:v>
                  </c:pt>
                  <c:pt idx="327">
                    <c:v>Ашан</c:v>
                  </c:pt>
                  <c:pt idx="328">
                    <c:v>Карусель</c:v>
                  </c:pt>
                  <c:pt idx="329">
                    <c:v>Билла</c:v>
                  </c:pt>
                  <c:pt idx="330">
                    <c:v>Ашан</c:v>
                  </c:pt>
                  <c:pt idx="331">
                    <c:v>Магнит</c:v>
                  </c:pt>
                  <c:pt idx="332">
                    <c:v>Мосмарт</c:v>
                  </c:pt>
                  <c:pt idx="333">
                    <c:v>О'кей</c:v>
                  </c:pt>
                  <c:pt idx="334">
                    <c:v>Ароматный Мир</c:v>
                  </c:pt>
                  <c:pt idx="335">
                    <c:v>Перекресток</c:v>
                  </c:pt>
                  <c:pt idx="336">
                    <c:v>Седьмой Континент</c:v>
                  </c:pt>
                  <c:pt idx="337">
                    <c:v>Спар</c:v>
                  </c:pt>
                  <c:pt idx="338">
                    <c:v>Метро</c:v>
                  </c:pt>
                  <c:pt idx="339">
                    <c:v>Пятерочка</c:v>
                  </c:pt>
                  <c:pt idx="340">
                    <c:v>Городской Супермаркет</c:v>
                  </c:pt>
                  <c:pt idx="341">
                    <c:v>Мираторг</c:v>
                  </c:pt>
                  <c:pt idx="342">
                    <c:v>Азбука Вкуса</c:v>
                  </c:pt>
                  <c:pt idx="343">
                    <c:v>Гиперглобус</c:v>
                  </c:pt>
                  <c:pt idx="344">
                    <c:v>Верный</c:v>
                  </c:pt>
                  <c:pt idx="345">
                    <c:v>Лента</c:v>
                  </c:pt>
                  <c:pt idx="346">
                    <c:v>Магнит</c:v>
                  </c:pt>
                  <c:pt idx="347">
                    <c:v>Мосмарт</c:v>
                  </c:pt>
                  <c:pt idx="348">
                    <c:v>Лента</c:v>
                  </c:pt>
                  <c:pt idx="349">
                    <c:v>Бристоль</c:v>
                  </c:pt>
                  <c:pt idx="350">
                    <c:v>Дикси</c:v>
                  </c:pt>
                  <c:pt idx="351">
                    <c:v>Городской Супермаркет</c:v>
                  </c:pt>
                  <c:pt idx="352">
                    <c:v>Перекресток</c:v>
                  </c:pt>
                  <c:pt idx="353">
                    <c:v>Метро</c:v>
                  </c:pt>
                  <c:pt idx="354">
                    <c:v>Ароматный Мир</c:v>
                  </c:pt>
                  <c:pt idx="355">
                    <c:v>Азбука Вкуса</c:v>
                  </c:pt>
                  <c:pt idx="356">
                    <c:v>О'кей</c:v>
                  </c:pt>
                  <c:pt idx="357">
                    <c:v>Седьмой Континент</c:v>
                  </c:pt>
                  <c:pt idx="358">
                    <c:v>Билла</c:v>
                  </c:pt>
                  <c:pt idx="359">
                    <c:v>Спар</c:v>
                  </c:pt>
                  <c:pt idx="360">
                    <c:v>Пятерочка</c:v>
                  </c:pt>
                  <c:pt idx="361">
                    <c:v>Ашан</c:v>
                  </c:pt>
                  <c:pt idx="362">
                    <c:v>Гиперглобус</c:v>
                  </c:pt>
                  <c:pt idx="363">
                    <c:v>Верный</c:v>
                  </c:pt>
                  <c:pt idx="364">
                    <c:v>Карусель</c:v>
                  </c:pt>
                  <c:pt idx="365">
                    <c:v>Мираторг</c:v>
                  </c:pt>
                </c:lvl>
                <c:lvl>
                  <c:pt idx="0">
                    <c:v>Йогурт</c:v>
                  </c:pt>
                  <c:pt idx="20">
                    <c:v>Колбаса</c:v>
                  </c:pt>
                  <c:pt idx="33">
                    <c:v>Конфеты</c:v>
                  </c:pt>
                  <c:pt idx="52">
                    <c:v>Кофе</c:v>
                  </c:pt>
                  <c:pt idx="71">
                    <c:v>Крупа</c:v>
                  </c:pt>
                  <c:pt idx="86">
                    <c:v>Макароны</c:v>
                  </c:pt>
                  <c:pt idx="105">
                    <c:v>Молоко</c:v>
                  </c:pt>
                  <c:pt idx="124">
                    <c:v>Мясо</c:v>
                  </c:pt>
                  <c:pt idx="143">
                    <c:v>Овощи</c:v>
                  </c:pt>
                  <c:pt idx="162">
                    <c:v>Печенье</c:v>
                  </c:pt>
                  <c:pt idx="182">
                    <c:v>Рис</c:v>
                  </c:pt>
                  <c:pt idx="200">
                    <c:v>Рыба</c:v>
                  </c:pt>
                  <c:pt idx="216">
                    <c:v>Сахар</c:v>
                  </c:pt>
                  <c:pt idx="235">
                    <c:v>Сок</c:v>
                  </c:pt>
                  <c:pt idx="254">
                    <c:v>Соль</c:v>
                  </c:pt>
                  <c:pt idx="273">
                    <c:v>Сыр</c:v>
                  </c:pt>
                  <c:pt idx="292">
                    <c:v>Фрукты</c:v>
                  </c:pt>
                  <c:pt idx="311">
                    <c:v>Хлеб</c:v>
                  </c:pt>
                  <c:pt idx="328">
                    <c:v>Чай</c:v>
                  </c:pt>
                  <c:pt idx="346">
                    <c:v>Чипсы</c:v>
                  </c:pt>
                </c:lvl>
              </c:multiLvlStrCache>
            </c:multiLvlStrRef>
          </c:cat>
          <c:val>
            <c:numRef>
              <c:f>'Цены по магазинам'!$B$4:$B$389</c:f>
              <c:numCache>
                <c:formatCode>_-* #\ ##0_-;\-* #\ ##0_-;_-* "-"??_-;_-@_-</c:formatCode>
                <c:ptCount val="366"/>
                <c:pt idx="0">
                  <c:v>392.66666666666669</c:v>
                </c:pt>
                <c:pt idx="1">
                  <c:v>374</c:v>
                </c:pt>
                <c:pt idx="2">
                  <c:v>358</c:v>
                </c:pt>
                <c:pt idx="3">
                  <c:v>325.75</c:v>
                </c:pt>
                <c:pt idx="4">
                  <c:v>325.5</c:v>
                </c:pt>
                <c:pt idx="5">
                  <c:v>311</c:v>
                </c:pt>
                <c:pt idx="6">
                  <c:v>296.8</c:v>
                </c:pt>
                <c:pt idx="7">
                  <c:v>288.33333333333331</c:v>
                </c:pt>
                <c:pt idx="8">
                  <c:v>282.66666666666669</c:v>
                </c:pt>
                <c:pt idx="9">
                  <c:v>273.25</c:v>
                </c:pt>
                <c:pt idx="10">
                  <c:v>273</c:v>
                </c:pt>
                <c:pt idx="11">
                  <c:v>260.66666666666669</c:v>
                </c:pt>
                <c:pt idx="12">
                  <c:v>256.33333333333331</c:v>
                </c:pt>
                <c:pt idx="13">
                  <c:v>249</c:v>
                </c:pt>
                <c:pt idx="14">
                  <c:v>184.66666666666666</c:v>
                </c:pt>
                <c:pt idx="15">
                  <c:v>184</c:v>
                </c:pt>
                <c:pt idx="16">
                  <c:v>182</c:v>
                </c:pt>
                <c:pt idx="17">
                  <c:v>180.6</c:v>
                </c:pt>
                <c:pt idx="18">
                  <c:v>163.5</c:v>
                </c:pt>
                <c:pt idx="19">
                  <c:v>122</c:v>
                </c:pt>
                <c:pt idx="20">
                  <c:v>400</c:v>
                </c:pt>
                <c:pt idx="21">
                  <c:v>374</c:v>
                </c:pt>
                <c:pt idx="22">
                  <c:v>367.5</c:v>
                </c:pt>
                <c:pt idx="23">
                  <c:v>359</c:v>
                </c:pt>
                <c:pt idx="24">
                  <c:v>338</c:v>
                </c:pt>
                <c:pt idx="25">
                  <c:v>327</c:v>
                </c:pt>
                <c:pt idx="26">
                  <c:v>314.66666666666669</c:v>
                </c:pt>
                <c:pt idx="27">
                  <c:v>313</c:v>
                </c:pt>
                <c:pt idx="28">
                  <c:v>297.33333333333331</c:v>
                </c:pt>
                <c:pt idx="29">
                  <c:v>277.5</c:v>
                </c:pt>
                <c:pt idx="30">
                  <c:v>234.33333333333334</c:v>
                </c:pt>
                <c:pt idx="31">
                  <c:v>135.66666666666666</c:v>
                </c:pt>
                <c:pt idx="32">
                  <c:v>124</c:v>
                </c:pt>
                <c:pt idx="33">
                  <c:v>468</c:v>
                </c:pt>
                <c:pt idx="34">
                  <c:v>422</c:v>
                </c:pt>
                <c:pt idx="35">
                  <c:v>354.5</c:v>
                </c:pt>
                <c:pt idx="36">
                  <c:v>333.25</c:v>
                </c:pt>
                <c:pt idx="37">
                  <c:v>293.85714285714283</c:v>
                </c:pt>
                <c:pt idx="38">
                  <c:v>291.75</c:v>
                </c:pt>
                <c:pt idx="39">
                  <c:v>288.75</c:v>
                </c:pt>
                <c:pt idx="40">
                  <c:v>283.25</c:v>
                </c:pt>
                <c:pt idx="41">
                  <c:v>280.5</c:v>
                </c:pt>
                <c:pt idx="42">
                  <c:v>277</c:v>
                </c:pt>
                <c:pt idx="43">
                  <c:v>243.4</c:v>
                </c:pt>
                <c:pt idx="44">
                  <c:v>232.8</c:v>
                </c:pt>
                <c:pt idx="45">
                  <c:v>218</c:v>
                </c:pt>
                <c:pt idx="46">
                  <c:v>217</c:v>
                </c:pt>
                <c:pt idx="47">
                  <c:v>212.66666666666666</c:v>
                </c:pt>
                <c:pt idx="48">
                  <c:v>211.66666666666666</c:v>
                </c:pt>
                <c:pt idx="49">
                  <c:v>164</c:v>
                </c:pt>
                <c:pt idx="50">
                  <c:v>157</c:v>
                </c:pt>
                <c:pt idx="51">
                  <c:v>134.5</c:v>
                </c:pt>
                <c:pt idx="52">
                  <c:v>361</c:v>
                </c:pt>
                <c:pt idx="53">
                  <c:v>345</c:v>
                </c:pt>
                <c:pt idx="54">
                  <c:v>334.5</c:v>
                </c:pt>
                <c:pt idx="55">
                  <c:v>327.33333333333331</c:v>
                </c:pt>
                <c:pt idx="56">
                  <c:v>313.66666666666669</c:v>
                </c:pt>
                <c:pt idx="57">
                  <c:v>287</c:v>
                </c:pt>
                <c:pt idx="58">
                  <c:v>265</c:v>
                </c:pt>
                <c:pt idx="59">
                  <c:v>244</c:v>
                </c:pt>
                <c:pt idx="60">
                  <c:v>242.6</c:v>
                </c:pt>
                <c:pt idx="61">
                  <c:v>240.33333333333334</c:v>
                </c:pt>
                <c:pt idx="62">
                  <c:v>233</c:v>
                </c:pt>
                <c:pt idx="63">
                  <c:v>213.66666666666666</c:v>
                </c:pt>
                <c:pt idx="64">
                  <c:v>210</c:v>
                </c:pt>
                <c:pt idx="65">
                  <c:v>209.5</c:v>
                </c:pt>
                <c:pt idx="66">
                  <c:v>209</c:v>
                </c:pt>
                <c:pt idx="67">
                  <c:v>182.33333333333334</c:v>
                </c:pt>
                <c:pt idx="68">
                  <c:v>153.5</c:v>
                </c:pt>
                <c:pt idx="69">
                  <c:v>125</c:v>
                </c:pt>
                <c:pt idx="70">
                  <c:v>121.5</c:v>
                </c:pt>
                <c:pt idx="71">
                  <c:v>433</c:v>
                </c:pt>
                <c:pt idx="72">
                  <c:v>417</c:v>
                </c:pt>
                <c:pt idx="73">
                  <c:v>367</c:v>
                </c:pt>
                <c:pt idx="74">
                  <c:v>338</c:v>
                </c:pt>
                <c:pt idx="75">
                  <c:v>289.8</c:v>
                </c:pt>
                <c:pt idx="76">
                  <c:v>276.5</c:v>
                </c:pt>
                <c:pt idx="77">
                  <c:v>248.5</c:v>
                </c:pt>
                <c:pt idx="78">
                  <c:v>247</c:v>
                </c:pt>
                <c:pt idx="79">
                  <c:v>243</c:v>
                </c:pt>
                <c:pt idx="80">
                  <c:v>234</c:v>
                </c:pt>
                <c:pt idx="81">
                  <c:v>225</c:v>
                </c:pt>
                <c:pt idx="82">
                  <c:v>223.25</c:v>
                </c:pt>
                <c:pt idx="83">
                  <c:v>210</c:v>
                </c:pt>
                <c:pt idx="84">
                  <c:v>203.5</c:v>
                </c:pt>
                <c:pt idx="85">
                  <c:v>117.33333333333333</c:v>
                </c:pt>
                <c:pt idx="86">
                  <c:v>412</c:v>
                </c:pt>
                <c:pt idx="87">
                  <c:v>374</c:v>
                </c:pt>
                <c:pt idx="88">
                  <c:v>331.71428571428572</c:v>
                </c:pt>
                <c:pt idx="89">
                  <c:v>321.66666666666669</c:v>
                </c:pt>
                <c:pt idx="90">
                  <c:v>295.75</c:v>
                </c:pt>
                <c:pt idx="91">
                  <c:v>292.5</c:v>
                </c:pt>
                <c:pt idx="92">
                  <c:v>292</c:v>
                </c:pt>
                <c:pt idx="93">
                  <c:v>288.75</c:v>
                </c:pt>
                <c:pt idx="94">
                  <c:v>273.39999999999998</c:v>
                </c:pt>
                <c:pt idx="95">
                  <c:v>255</c:v>
                </c:pt>
                <c:pt idx="96">
                  <c:v>248.5</c:v>
                </c:pt>
                <c:pt idx="97">
                  <c:v>242.6</c:v>
                </c:pt>
                <c:pt idx="98">
                  <c:v>242.33333333333334</c:v>
                </c:pt>
                <c:pt idx="99">
                  <c:v>240.75</c:v>
                </c:pt>
                <c:pt idx="100">
                  <c:v>232</c:v>
                </c:pt>
                <c:pt idx="101">
                  <c:v>221.83333333333334</c:v>
                </c:pt>
                <c:pt idx="102">
                  <c:v>199.75</c:v>
                </c:pt>
                <c:pt idx="103">
                  <c:v>171.8</c:v>
                </c:pt>
                <c:pt idx="104">
                  <c:v>168.75</c:v>
                </c:pt>
                <c:pt idx="105">
                  <c:v>467.5</c:v>
                </c:pt>
                <c:pt idx="106">
                  <c:v>405</c:v>
                </c:pt>
                <c:pt idx="107">
                  <c:v>379</c:v>
                </c:pt>
                <c:pt idx="108">
                  <c:v>376</c:v>
                </c:pt>
                <c:pt idx="109">
                  <c:v>370.5</c:v>
                </c:pt>
                <c:pt idx="110">
                  <c:v>356.66666666666669</c:v>
                </c:pt>
                <c:pt idx="111">
                  <c:v>339</c:v>
                </c:pt>
                <c:pt idx="112">
                  <c:v>327</c:v>
                </c:pt>
                <c:pt idx="113">
                  <c:v>311.25</c:v>
                </c:pt>
                <c:pt idx="114">
                  <c:v>308</c:v>
                </c:pt>
                <c:pt idx="115">
                  <c:v>295.5</c:v>
                </c:pt>
                <c:pt idx="116">
                  <c:v>281.66666666666669</c:v>
                </c:pt>
                <c:pt idx="117">
                  <c:v>261</c:v>
                </c:pt>
                <c:pt idx="118">
                  <c:v>226</c:v>
                </c:pt>
                <c:pt idx="119">
                  <c:v>219.33333333333334</c:v>
                </c:pt>
                <c:pt idx="120">
                  <c:v>207.5</c:v>
                </c:pt>
                <c:pt idx="121">
                  <c:v>204</c:v>
                </c:pt>
                <c:pt idx="122">
                  <c:v>185</c:v>
                </c:pt>
                <c:pt idx="123">
                  <c:v>167</c:v>
                </c:pt>
                <c:pt idx="124">
                  <c:v>402.5</c:v>
                </c:pt>
                <c:pt idx="125">
                  <c:v>392.66666666666669</c:v>
                </c:pt>
                <c:pt idx="126">
                  <c:v>385.5</c:v>
                </c:pt>
                <c:pt idx="127">
                  <c:v>376</c:v>
                </c:pt>
                <c:pt idx="128">
                  <c:v>365</c:v>
                </c:pt>
                <c:pt idx="129">
                  <c:v>354</c:v>
                </c:pt>
                <c:pt idx="130">
                  <c:v>328</c:v>
                </c:pt>
                <c:pt idx="131">
                  <c:v>320</c:v>
                </c:pt>
                <c:pt idx="132">
                  <c:v>310.33333333333331</c:v>
                </c:pt>
                <c:pt idx="133">
                  <c:v>267.5</c:v>
                </c:pt>
                <c:pt idx="134">
                  <c:v>266.39999999999998</c:v>
                </c:pt>
                <c:pt idx="135">
                  <c:v>261</c:v>
                </c:pt>
                <c:pt idx="136">
                  <c:v>217.5</c:v>
                </c:pt>
                <c:pt idx="137">
                  <c:v>209.66666666666666</c:v>
                </c:pt>
                <c:pt idx="138">
                  <c:v>195.83333333333334</c:v>
                </c:pt>
                <c:pt idx="139">
                  <c:v>159.33333333333334</c:v>
                </c:pt>
                <c:pt idx="140">
                  <c:v>132</c:v>
                </c:pt>
                <c:pt idx="141">
                  <c:v>112</c:v>
                </c:pt>
                <c:pt idx="142">
                  <c:v>61</c:v>
                </c:pt>
                <c:pt idx="143">
                  <c:v>422</c:v>
                </c:pt>
                <c:pt idx="144">
                  <c:v>416.5</c:v>
                </c:pt>
                <c:pt idx="145">
                  <c:v>394.5</c:v>
                </c:pt>
                <c:pt idx="146">
                  <c:v>298</c:v>
                </c:pt>
                <c:pt idx="147">
                  <c:v>293.33333333333331</c:v>
                </c:pt>
                <c:pt idx="148">
                  <c:v>281</c:v>
                </c:pt>
                <c:pt idx="149">
                  <c:v>276.66666666666669</c:v>
                </c:pt>
                <c:pt idx="150">
                  <c:v>274.25</c:v>
                </c:pt>
                <c:pt idx="151">
                  <c:v>265</c:v>
                </c:pt>
                <c:pt idx="152">
                  <c:v>259</c:v>
                </c:pt>
                <c:pt idx="153">
                  <c:v>258.5</c:v>
                </c:pt>
                <c:pt idx="154">
                  <c:v>248</c:v>
                </c:pt>
                <c:pt idx="155">
                  <c:v>242.33333333333334</c:v>
                </c:pt>
                <c:pt idx="156">
                  <c:v>241.25</c:v>
                </c:pt>
                <c:pt idx="157">
                  <c:v>182.66666666666666</c:v>
                </c:pt>
                <c:pt idx="158">
                  <c:v>141</c:v>
                </c:pt>
                <c:pt idx="159">
                  <c:v>120</c:v>
                </c:pt>
                <c:pt idx="160">
                  <c:v>111</c:v>
                </c:pt>
                <c:pt idx="161">
                  <c:v>101.5</c:v>
                </c:pt>
                <c:pt idx="162">
                  <c:v>405</c:v>
                </c:pt>
                <c:pt idx="163">
                  <c:v>379.5</c:v>
                </c:pt>
                <c:pt idx="164">
                  <c:v>369</c:v>
                </c:pt>
                <c:pt idx="165">
                  <c:v>353</c:v>
                </c:pt>
                <c:pt idx="166">
                  <c:v>336.25</c:v>
                </c:pt>
                <c:pt idx="167">
                  <c:v>318.66666666666669</c:v>
                </c:pt>
                <c:pt idx="168">
                  <c:v>316.66666666666669</c:v>
                </c:pt>
                <c:pt idx="169">
                  <c:v>295.5</c:v>
                </c:pt>
                <c:pt idx="170">
                  <c:v>285.5</c:v>
                </c:pt>
                <c:pt idx="171">
                  <c:v>282.5</c:v>
                </c:pt>
                <c:pt idx="172">
                  <c:v>275</c:v>
                </c:pt>
                <c:pt idx="173">
                  <c:v>266.5</c:v>
                </c:pt>
                <c:pt idx="174">
                  <c:v>257</c:v>
                </c:pt>
                <c:pt idx="175">
                  <c:v>254.5</c:v>
                </c:pt>
                <c:pt idx="176">
                  <c:v>243.33333333333334</c:v>
                </c:pt>
                <c:pt idx="177">
                  <c:v>216.33333333333334</c:v>
                </c:pt>
                <c:pt idx="178">
                  <c:v>208.5</c:v>
                </c:pt>
                <c:pt idx="179">
                  <c:v>169.33333333333334</c:v>
                </c:pt>
                <c:pt idx="180">
                  <c:v>96</c:v>
                </c:pt>
                <c:pt idx="181">
                  <c:v>92</c:v>
                </c:pt>
                <c:pt idx="182">
                  <c:v>494</c:v>
                </c:pt>
                <c:pt idx="183">
                  <c:v>465</c:v>
                </c:pt>
                <c:pt idx="184">
                  <c:v>452.5</c:v>
                </c:pt>
                <c:pt idx="185">
                  <c:v>396.5</c:v>
                </c:pt>
                <c:pt idx="186">
                  <c:v>360.5</c:v>
                </c:pt>
                <c:pt idx="187">
                  <c:v>337</c:v>
                </c:pt>
                <c:pt idx="188">
                  <c:v>267</c:v>
                </c:pt>
                <c:pt idx="189">
                  <c:v>253.2</c:v>
                </c:pt>
                <c:pt idx="190">
                  <c:v>209</c:v>
                </c:pt>
                <c:pt idx="191">
                  <c:v>189</c:v>
                </c:pt>
                <c:pt idx="192">
                  <c:v>189</c:v>
                </c:pt>
                <c:pt idx="193">
                  <c:v>167</c:v>
                </c:pt>
                <c:pt idx="194">
                  <c:v>163</c:v>
                </c:pt>
                <c:pt idx="195">
                  <c:v>161</c:v>
                </c:pt>
                <c:pt idx="196">
                  <c:v>106</c:v>
                </c:pt>
                <c:pt idx="197">
                  <c:v>104</c:v>
                </c:pt>
                <c:pt idx="198">
                  <c:v>98</c:v>
                </c:pt>
                <c:pt idx="199">
                  <c:v>81</c:v>
                </c:pt>
                <c:pt idx="200">
                  <c:v>455</c:v>
                </c:pt>
                <c:pt idx="201">
                  <c:v>363</c:v>
                </c:pt>
                <c:pt idx="202">
                  <c:v>350.25</c:v>
                </c:pt>
                <c:pt idx="203">
                  <c:v>345.5</c:v>
                </c:pt>
                <c:pt idx="204">
                  <c:v>309.75</c:v>
                </c:pt>
                <c:pt idx="205">
                  <c:v>296</c:v>
                </c:pt>
                <c:pt idx="206">
                  <c:v>286.60000000000002</c:v>
                </c:pt>
                <c:pt idx="207">
                  <c:v>245.75</c:v>
                </c:pt>
                <c:pt idx="208">
                  <c:v>244.25</c:v>
                </c:pt>
                <c:pt idx="209">
                  <c:v>231.5</c:v>
                </c:pt>
                <c:pt idx="210">
                  <c:v>201.5</c:v>
                </c:pt>
                <c:pt idx="211">
                  <c:v>201</c:v>
                </c:pt>
                <c:pt idx="212">
                  <c:v>149</c:v>
                </c:pt>
                <c:pt idx="213">
                  <c:v>115</c:v>
                </c:pt>
                <c:pt idx="214">
                  <c:v>113</c:v>
                </c:pt>
                <c:pt idx="215">
                  <c:v>98.5</c:v>
                </c:pt>
                <c:pt idx="216">
                  <c:v>470</c:v>
                </c:pt>
                <c:pt idx="217">
                  <c:v>365</c:v>
                </c:pt>
                <c:pt idx="218">
                  <c:v>318</c:v>
                </c:pt>
                <c:pt idx="219">
                  <c:v>304.5</c:v>
                </c:pt>
                <c:pt idx="220">
                  <c:v>304.5</c:v>
                </c:pt>
                <c:pt idx="221">
                  <c:v>299</c:v>
                </c:pt>
                <c:pt idx="222">
                  <c:v>283.5</c:v>
                </c:pt>
                <c:pt idx="223">
                  <c:v>271</c:v>
                </c:pt>
                <c:pt idx="224">
                  <c:v>258.5</c:v>
                </c:pt>
                <c:pt idx="225">
                  <c:v>254</c:v>
                </c:pt>
                <c:pt idx="226">
                  <c:v>226</c:v>
                </c:pt>
                <c:pt idx="227">
                  <c:v>224</c:v>
                </c:pt>
                <c:pt idx="228">
                  <c:v>217</c:v>
                </c:pt>
                <c:pt idx="229">
                  <c:v>215</c:v>
                </c:pt>
                <c:pt idx="230">
                  <c:v>215</c:v>
                </c:pt>
                <c:pt idx="231">
                  <c:v>194.66666666666666</c:v>
                </c:pt>
                <c:pt idx="232">
                  <c:v>182.75</c:v>
                </c:pt>
                <c:pt idx="233">
                  <c:v>180</c:v>
                </c:pt>
                <c:pt idx="234">
                  <c:v>97</c:v>
                </c:pt>
                <c:pt idx="235">
                  <c:v>452</c:v>
                </c:pt>
                <c:pt idx="236">
                  <c:v>412.5</c:v>
                </c:pt>
                <c:pt idx="237">
                  <c:v>351.66666666666669</c:v>
                </c:pt>
                <c:pt idx="238">
                  <c:v>339</c:v>
                </c:pt>
                <c:pt idx="239">
                  <c:v>316</c:v>
                </c:pt>
                <c:pt idx="240">
                  <c:v>306</c:v>
                </c:pt>
                <c:pt idx="241">
                  <c:v>292.33333333333331</c:v>
                </c:pt>
                <c:pt idx="242">
                  <c:v>286.33333333333331</c:v>
                </c:pt>
                <c:pt idx="243">
                  <c:v>283.5</c:v>
                </c:pt>
                <c:pt idx="244">
                  <c:v>279.5</c:v>
                </c:pt>
                <c:pt idx="245">
                  <c:v>260.33333333333331</c:v>
                </c:pt>
                <c:pt idx="246">
                  <c:v>242.66666666666666</c:v>
                </c:pt>
                <c:pt idx="247">
                  <c:v>232</c:v>
                </c:pt>
                <c:pt idx="248">
                  <c:v>229</c:v>
                </c:pt>
                <c:pt idx="249">
                  <c:v>203.25</c:v>
                </c:pt>
                <c:pt idx="250">
                  <c:v>196</c:v>
                </c:pt>
                <c:pt idx="251">
                  <c:v>120</c:v>
                </c:pt>
                <c:pt idx="252">
                  <c:v>95</c:v>
                </c:pt>
                <c:pt idx="253">
                  <c:v>81.5</c:v>
                </c:pt>
                <c:pt idx="254">
                  <c:v>457.5</c:v>
                </c:pt>
                <c:pt idx="255">
                  <c:v>395.5</c:v>
                </c:pt>
                <c:pt idx="256">
                  <c:v>334.33333333333331</c:v>
                </c:pt>
                <c:pt idx="257">
                  <c:v>326.66666666666669</c:v>
                </c:pt>
                <c:pt idx="258">
                  <c:v>312</c:v>
                </c:pt>
                <c:pt idx="259">
                  <c:v>300.66666666666669</c:v>
                </c:pt>
                <c:pt idx="260">
                  <c:v>287.5</c:v>
                </c:pt>
                <c:pt idx="261">
                  <c:v>267.66666666666669</c:v>
                </c:pt>
                <c:pt idx="262">
                  <c:v>265</c:v>
                </c:pt>
                <c:pt idx="263">
                  <c:v>264.75</c:v>
                </c:pt>
                <c:pt idx="264">
                  <c:v>258</c:v>
                </c:pt>
                <c:pt idx="265">
                  <c:v>256</c:v>
                </c:pt>
                <c:pt idx="266">
                  <c:v>256</c:v>
                </c:pt>
                <c:pt idx="267">
                  <c:v>233.25</c:v>
                </c:pt>
                <c:pt idx="268">
                  <c:v>218.66666666666666</c:v>
                </c:pt>
                <c:pt idx="269">
                  <c:v>170</c:v>
                </c:pt>
                <c:pt idx="270">
                  <c:v>166.5</c:v>
                </c:pt>
                <c:pt idx="271">
                  <c:v>165</c:v>
                </c:pt>
                <c:pt idx="272">
                  <c:v>72</c:v>
                </c:pt>
                <c:pt idx="273">
                  <c:v>405</c:v>
                </c:pt>
                <c:pt idx="274">
                  <c:v>368.33333333333331</c:v>
                </c:pt>
                <c:pt idx="275">
                  <c:v>317.5</c:v>
                </c:pt>
                <c:pt idx="276">
                  <c:v>310.16666666666669</c:v>
                </c:pt>
                <c:pt idx="277">
                  <c:v>302.5</c:v>
                </c:pt>
                <c:pt idx="278">
                  <c:v>296</c:v>
                </c:pt>
                <c:pt idx="279">
                  <c:v>293</c:v>
                </c:pt>
                <c:pt idx="280">
                  <c:v>271.75</c:v>
                </c:pt>
                <c:pt idx="281">
                  <c:v>259</c:v>
                </c:pt>
                <c:pt idx="282">
                  <c:v>250</c:v>
                </c:pt>
                <c:pt idx="283">
                  <c:v>228.66666666666666</c:v>
                </c:pt>
                <c:pt idx="284">
                  <c:v>212.25</c:v>
                </c:pt>
                <c:pt idx="285">
                  <c:v>208.2</c:v>
                </c:pt>
                <c:pt idx="286">
                  <c:v>194.75</c:v>
                </c:pt>
                <c:pt idx="287">
                  <c:v>192.5</c:v>
                </c:pt>
                <c:pt idx="288">
                  <c:v>165</c:v>
                </c:pt>
                <c:pt idx="289">
                  <c:v>156</c:v>
                </c:pt>
                <c:pt idx="290">
                  <c:v>155</c:v>
                </c:pt>
                <c:pt idx="291">
                  <c:v>117.5</c:v>
                </c:pt>
                <c:pt idx="292">
                  <c:v>442.66666666666669</c:v>
                </c:pt>
                <c:pt idx="293">
                  <c:v>429</c:v>
                </c:pt>
                <c:pt idx="294">
                  <c:v>411</c:v>
                </c:pt>
                <c:pt idx="295">
                  <c:v>386</c:v>
                </c:pt>
                <c:pt idx="296">
                  <c:v>377.5</c:v>
                </c:pt>
                <c:pt idx="297">
                  <c:v>335.5</c:v>
                </c:pt>
                <c:pt idx="298">
                  <c:v>325</c:v>
                </c:pt>
                <c:pt idx="299">
                  <c:v>322</c:v>
                </c:pt>
                <c:pt idx="300">
                  <c:v>305</c:v>
                </c:pt>
                <c:pt idx="301">
                  <c:v>294.25</c:v>
                </c:pt>
                <c:pt idx="302">
                  <c:v>248</c:v>
                </c:pt>
                <c:pt idx="303">
                  <c:v>240.66666666666666</c:v>
                </c:pt>
                <c:pt idx="304">
                  <c:v>240</c:v>
                </c:pt>
                <c:pt idx="305">
                  <c:v>235.5</c:v>
                </c:pt>
                <c:pt idx="306">
                  <c:v>235</c:v>
                </c:pt>
                <c:pt idx="307">
                  <c:v>204</c:v>
                </c:pt>
                <c:pt idx="308">
                  <c:v>143.75</c:v>
                </c:pt>
                <c:pt idx="309">
                  <c:v>127.5</c:v>
                </c:pt>
                <c:pt idx="310">
                  <c:v>111</c:v>
                </c:pt>
                <c:pt idx="311">
                  <c:v>409</c:v>
                </c:pt>
                <c:pt idx="312">
                  <c:v>381</c:v>
                </c:pt>
                <c:pt idx="313">
                  <c:v>379</c:v>
                </c:pt>
                <c:pt idx="314">
                  <c:v>375.5</c:v>
                </c:pt>
                <c:pt idx="315">
                  <c:v>320.75</c:v>
                </c:pt>
                <c:pt idx="316">
                  <c:v>318</c:v>
                </c:pt>
                <c:pt idx="317">
                  <c:v>296</c:v>
                </c:pt>
                <c:pt idx="318">
                  <c:v>295.5</c:v>
                </c:pt>
                <c:pt idx="319">
                  <c:v>285.25</c:v>
                </c:pt>
                <c:pt idx="320">
                  <c:v>279.5</c:v>
                </c:pt>
                <c:pt idx="321">
                  <c:v>275</c:v>
                </c:pt>
                <c:pt idx="322">
                  <c:v>274</c:v>
                </c:pt>
                <c:pt idx="323">
                  <c:v>215</c:v>
                </c:pt>
                <c:pt idx="324">
                  <c:v>206</c:v>
                </c:pt>
                <c:pt idx="325">
                  <c:v>171</c:v>
                </c:pt>
                <c:pt idx="326">
                  <c:v>165.5</c:v>
                </c:pt>
                <c:pt idx="327">
                  <c:v>101.5</c:v>
                </c:pt>
                <c:pt idx="328">
                  <c:v>464</c:v>
                </c:pt>
                <c:pt idx="329">
                  <c:v>355</c:v>
                </c:pt>
                <c:pt idx="330">
                  <c:v>343</c:v>
                </c:pt>
                <c:pt idx="331">
                  <c:v>322.60000000000002</c:v>
                </c:pt>
                <c:pt idx="332">
                  <c:v>319.75</c:v>
                </c:pt>
                <c:pt idx="333">
                  <c:v>305.2</c:v>
                </c:pt>
                <c:pt idx="334">
                  <c:v>304.25</c:v>
                </c:pt>
                <c:pt idx="335">
                  <c:v>303.5</c:v>
                </c:pt>
                <c:pt idx="336">
                  <c:v>291</c:v>
                </c:pt>
                <c:pt idx="337">
                  <c:v>282</c:v>
                </c:pt>
                <c:pt idx="338">
                  <c:v>255.5</c:v>
                </c:pt>
                <c:pt idx="339">
                  <c:v>245.33333333333334</c:v>
                </c:pt>
                <c:pt idx="340">
                  <c:v>233.5</c:v>
                </c:pt>
                <c:pt idx="341">
                  <c:v>219</c:v>
                </c:pt>
                <c:pt idx="342">
                  <c:v>217</c:v>
                </c:pt>
                <c:pt idx="343">
                  <c:v>188</c:v>
                </c:pt>
                <c:pt idx="344">
                  <c:v>154.5</c:v>
                </c:pt>
                <c:pt idx="345">
                  <c:v>108.5</c:v>
                </c:pt>
                <c:pt idx="346">
                  <c:v>440</c:v>
                </c:pt>
                <c:pt idx="347">
                  <c:v>420.66666666666669</c:v>
                </c:pt>
                <c:pt idx="348">
                  <c:v>371.75</c:v>
                </c:pt>
                <c:pt idx="349">
                  <c:v>344.66666666666669</c:v>
                </c:pt>
                <c:pt idx="350">
                  <c:v>339.66666666666669</c:v>
                </c:pt>
                <c:pt idx="351">
                  <c:v>320</c:v>
                </c:pt>
                <c:pt idx="352">
                  <c:v>309</c:v>
                </c:pt>
                <c:pt idx="353">
                  <c:v>298</c:v>
                </c:pt>
                <c:pt idx="354">
                  <c:v>293.5</c:v>
                </c:pt>
                <c:pt idx="355">
                  <c:v>271</c:v>
                </c:pt>
                <c:pt idx="356">
                  <c:v>255.33333333333334</c:v>
                </c:pt>
                <c:pt idx="357">
                  <c:v>222</c:v>
                </c:pt>
                <c:pt idx="358">
                  <c:v>215.5</c:v>
                </c:pt>
                <c:pt idx="359">
                  <c:v>211</c:v>
                </c:pt>
                <c:pt idx="360">
                  <c:v>197</c:v>
                </c:pt>
                <c:pt idx="361">
                  <c:v>195.5</c:v>
                </c:pt>
                <c:pt idx="362">
                  <c:v>191</c:v>
                </c:pt>
                <c:pt idx="363">
                  <c:v>170.33333333333334</c:v>
                </c:pt>
                <c:pt idx="364">
                  <c:v>100</c:v>
                </c:pt>
                <c:pt idx="365">
                  <c:v>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95D-9F44-A5C3-68F8CD83DB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92035280"/>
        <c:axId val="889390896"/>
      </c:barChart>
      <c:catAx>
        <c:axId val="5920352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FR"/>
          </a:p>
        </c:txPr>
        <c:crossAx val="889390896"/>
        <c:crosses val="autoZero"/>
        <c:auto val="1"/>
        <c:lblAlgn val="ctr"/>
        <c:lblOffset val="100"/>
        <c:noMultiLvlLbl val="0"/>
      </c:catAx>
      <c:valAx>
        <c:axId val="889390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\ ##0_-;\-* #\ ##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FR"/>
          </a:p>
        </c:txPr>
        <c:crossAx val="5920352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[Дашборд.xlsx]Цены по поставщикам!Сводная таблица25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 </a:t>
            </a:r>
            <a:r>
              <a:rPr lang="ru-RU" sz="1400" b="1" i="0" u="none" strike="noStrike" baseline="0">
                <a:effectLst/>
              </a:rPr>
              <a:t>Анализ цен внутри категории по поставщикам</a:t>
            </a:r>
            <a:r>
              <a:rPr lang="ru-RU" sz="1400" b="0" i="0" u="none" strike="noStrike" baseline="0"/>
              <a:t> </a:t>
            </a:r>
            <a:r>
              <a:rPr lang="ru-RU"/>
              <a:t>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F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F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F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F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'Цены по поставщикам'!$B$3</c:f>
              <c:strCache>
                <c:ptCount val="1"/>
                <c:pt idx="0">
                  <c:v>Итог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'Цены по поставщикам'!$A$4:$A$103</c:f>
              <c:multiLvlStrCache>
                <c:ptCount val="80"/>
                <c:lvl>
                  <c:pt idx="0">
                    <c:v>Эрманн</c:v>
                  </c:pt>
                  <c:pt idx="1">
                    <c:v>Ростагроэкспорт</c:v>
                  </c:pt>
                  <c:pt idx="2">
                    <c:v>Чудо</c:v>
                  </c:pt>
                  <c:pt idx="3">
                    <c:v>Активиа</c:v>
                  </c:pt>
                  <c:pt idx="4">
                    <c:v>Микоян</c:v>
                  </c:pt>
                  <c:pt idx="5">
                    <c:v>Окраина</c:v>
                  </c:pt>
                  <c:pt idx="6">
                    <c:v>Дымов</c:v>
                  </c:pt>
                  <c:pt idx="7">
                    <c:v>Черкизово</c:v>
                  </c:pt>
                  <c:pt idx="8">
                    <c:v>Бабаевский</c:v>
                  </c:pt>
                  <c:pt idx="9">
                    <c:v>Славянка</c:v>
                  </c:pt>
                  <c:pt idx="10">
                    <c:v>Красный Октябрь</c:v>
                  </c:pt>
                  <c:pt idx="11">
                    <c:v>Рот Фронт</c:v>
                  </c:pt>
                  <c:pt idx="12">
                    <c:v>Tchibo</c:v>
                  </c:pt>
                  <c:pt idx="13">
                    <c:v>Черная Карта</c:v>
                  </c:pt>
                  <c:pt idx="14">
                    <c:v>Nescafe</c:v>
                  </c:pt>
                  <c:pt idx="15">
                    <c:v>Jacobs</c:v>
                  </c:pt>
                  <c:pt idx="16">
                    <c:v>Мистраль</c:v>
                  </c:pt>
                  <c:pt idx="17">
                    <c:v>Увелка</c:v>
                  </c:pt>
                  <c:pt idx="18">
                    <c:v>Ярмарка</c:v>
                  </c:pt>
                  <c:pt idx="19">
                    <c:v>Националь</c:v>
                  </c:pt>
                  <c:pt idx="20">
                    <c:v>Роллтон</c:v>
                  </c:pt>
                  <c:pt idx="21">
                    <c:v>Борилла</c:v>
                  </c:pt>
                  <c:pt idx="22">
                    <c:v>Паста Зара</c:v>
                  </c:pt>
                  <c:pt idx="23">
                    <c:v>Макфа</c:v>
                  </c:pt>
                  <c:pt idx="24">
                    <c:v>Вимм-Билль-Данн</c:v>
                  </c:pt>
                  <c:pt idx="25">
                    <c:v>Домик в деревне</c:v>
                  </c:pt>
                  <c:pt idx="26">
                    <c:v>Простоквашино</c:v>
                  </c:pt>
                  <c:pt idx="27">
                    <c:v>Беллакт</c:v>
                  </c:pt>
                  <c:pt idx="28">
                    <c:v>Сава</c:v>
                  </c:pt>
                  <c:pt idx="29">
                    <c:v>Снежана</c:v>
                  </c:pt>
                  <c:pt idx="30">
                    <c:v>Агрокомплекс</c:v>
                  </c:pt>
                  <c:pt idx="31">
                    <c:v>Мираторг</c:v>
                  </c:pt>
                  <c:pt idx="32">
                    <c:v>Зеленая грядка</c:v>
                  </c:pt>
                  <c:pt idx="33">
                    <c:v>Семко</c:v>
                  </c:pt>
                  <c:pt idx="34">
                    <c:v>Гавриш</c:v>
                  </c:pt>
                  <c:pt idx="35">
                    <c:v>Овощной ряд</c:v>
                  </c:pt>
                  <c:pt idx="36">
                    <c:v>Юбилейное</c:v>
                  </c:pt>
                  <c:pt idx="37">
                    <c:v>Белогорье</c:v>
                  </c:pt>
                  <c:pt idx="38">
                    <c:v>Посиделкино</c:v>
                  </c:pt>
                  <c:pt idx="39">
                    <c:v>КДВ</c:v>
                  </c:pt>
                  <c:pt idx="40">
                    <c:v>Мистраль</c:v>
                  </c:pt>
                  <c:pt idx="41">
                    <c:v>Националь</c:v>
                  </c:pt>
                  <c:pt idx="42">
                    <c:v>Белый Злат</c:v>
                  </c:pt>
                  <c:pt idx="43">
                    <c:v>Агро-Альянс</c:v>
                  </c:pt>
                  <c:pt idx="44">
                    <c:v>Санта Бремор</c:v>
                  </c:pt>
                  <c:pt idx="45">
                    <c:v>Меридиан</c:v>
                  </c:pt>
                  <c:pt idx="46">
                    <c:v>Балтийский берег</c:v>
                  </c:pt>
                  <c:pt idx="47">
                    <c:v>Русское море</c:v>
                  </c:pt>
                  <c:pt idx="48">
                    <c:v>Агросахар</c:v>
                  </c:pt>
                  <c:pt idx="49">
                    <c:v>Сладов</c:v>
                  </c:pt>
                  <c:pt idx="50">
                    <c:v>Продимекс</c:v>
                  </c:pt>
                  <c:pt idx="51">
                    <c:v>Русский сахар</c:v>
                  </c:pt>
                  <c:pt idx="52">
                    <c:v>Добрый</c:v>
                  </c:pt>
                  <c:pt idx="53">
                    <c:v>Сады Придонья</c:v>
                  </c:pt>
                  <c:pt idx="54">
                    <c:v>Rich</c:v>
                  </c:pt>
                  <c:pt idx="55">
                    <c:v>Фруктовый сад</c:v>
                  </c:pt>
                  <c:pt idx="56">
                    <c:v>Славянская</c:v>
                  </c:pt>
                  <c:pt idx="57">
                    <c:v>Илецкая</c:v>
                  </c:pt>
                  <c:pt idx="58">
                    <c:v>Салта</c:v>
                  </c:pt>
                  <c:pt idx="59">
                    <c:v>Экстра</c:v>
                  </c:pt>
                  <c:pt idx="60">
                    <c:v>Hochland</c:v>
                  </c:pt>
                  <c:pt idx="61">
                    <c:v>President</c:v>
                  </c:pt>
                  <c:pt idx="62">
                    <c:v>Сырная долина</c:v>
                  </c:pt>
                  <c:pt idx="63">
                    <c:v>Карат</c:v>
                  </c:pt>
                  <c:pt idx="64">
                    <c:v>Экзотик</c:v>
                  </c:pt>
                  <c:pt idx="65">
                    <c:v>Фруктовый Рай</c:v>
                  </c:pt>
                  <c:pt idx="66">
                    <c:v>Фрукты-Ягоды</c:v>
                  </c:pt>
                  <c:pt idx="67">
                    <c:v>Green Garden</c:v>
                  </c:pt>
                  <c:pt idx="68">
                    <c:v>Дарница</c:v>
                  </c:pt>
                  <c:pt idx="69">
                    <c:v>Хлебный Дом</c:v>
                  </c:pt>
                  <c:pt idx="70">
                    <c:v>Русский Хлеб</c:v>
                  </c:pt>
                  <c:pt idx="71">
                    <c:v>Каравай</c:v>
                  </c:pt>
                  <c:pt idx="72">
                    <c:v>Ахмад</c:v>
                  </c:pt>
                  <c:pt idx="73">
                    <c:v>Lipton</c:v>
                  </c:pt>
                  <c:pt idx="74">
                    <c:v>Тесс</c:v>
                  </c:pt>
                  <c:pt idx="75">
                    <c:v>Greenfield</c:v>
                  </c:pt>
                  <c:pt idx="76">
                    <c:v>Русская картошка</c:v>
                  </c:pt>
                  <c:pt idx="77">
                    <c:v>Estrella</c:v>
                  </c:pt>
                  <c:pt idx="78">
                    <c:v>Pringles</c:v>
                  </c:pt>
                  <c:pt idx="79">
                    <c:v>Lay's</c:v>
                  </c:pt>
                </c:lvl>
                <c:lvl>
                  <c:pt idx="0">
                    <c:v>Йогурт</c:v>
                  </c:pt>
                  <c:pt idx="4">
                    <c:v>Колбаса</c:v>
                  </c:pt>
                  <c:pt idx="8">
                    <c:v>Конфеты</c:v>
                  </c:pt>
                  <c:pt idx="12">
                    <c:v>Кофе</c:v>
                  </c:pt>
                  <c:pt idx="16">
                    <c:v>Крупа</c:v>
                  </c:pt>
                  <c:pt idx="20">
                    <c:v>Макароны</c:v>
                  </c:pt>
                  <c:pt idx="24">
                    <c:v>Молоко</c:v>
                  </c:pt>
                  <c:pt idx="28">
                    <c:v>Мясо</c:v>
                  </c:pt>
                  <c:pt idx="32">
                    <c:v>Овощи</c:v>
                  </c:pt>
                  <c:pt idx="36">
                    <c:v>Печенье</c:v>
                  </c:pt>
                  <c:pt idx="40">
                    <c:v>Рис</c:v>
                  </c:pt>
                  <c:pt idx="44">
                    <c:v>Рыба</c:v>
                  </c:pt>
                  <c:pt idx="48">
                    <c:v>Сахар</c:v>
                  </c:pt>
                  <c:pt idx="52">
                    <c:v>Сок</c:v>
                  </c:pt>
                  <c:pt idx="56">
                    <c:v>Соль</c:v>
                  </c:pt>
                  <c:pt idx="60">
                    <c:v>Сыр</c:v>
                  </c:pt>
                  <c:pt idx="64">
                    <c:v>Фрукты</c:v>
                  </c:pt>
                  <c:pt idx="68">
                    <c:v>Хлеб</c:v>
                  </c:pt>
                  <c:pt idx="72">
                    <c:v>Чай</c:v>
                  </c:pt>
                  <c:pt idx="76">
                    <c:v>Чипсы</c:v>
                  </c:pt>
                </c:lvl>
              </c:multiLvlStrCache>
            </c:multiLvlStrRef>
          </c:cat>
          <c:val>
            <c:numRef>
              <c:f>'Цены по поставщикам'!$B$4:$B$103</c:f>
              <c:numCache>
                <c:formatCode>0</c:formatCode>
                <c:ptCount val="80"/>
                <c:pt idx="0">
                  <c:v>248.5</c:v>
                </c:pt>
                <c:pt idx="1">
                  <c:v>257.78260869565207</c:v>
                </c:pt>
                <c:pt idx="2">
                  <c:v>287.09999999999997</c:v>
                </c:pt>
                <c:pt idx="3">
                  <c:v>293.66666666666669</c:v>
                </c:pt>
                <c:pt idx="4">
                  <c:v>82</c:v>
                </c:pt>
                <c:pt idx="5">
                  <c:v>273.58333333333337</c:v>
                </c:pt>
                <c:pt idx="6">
                  <c:v>312.66666666666669</c:v>
                </c:pt>
                <c:pt idx="7">
                  <c:v>320.25</c:v>
                </c:pt>
                <c:pt idx="8">
                  <c:v>250.25925925925918</c:v>
                </c:pt>
                <c:pt idx="9">
                  <c:v>268</c:v>
                </c:pt>
                <c:pt idx="10">
                  <c:v>273.625</c:v>
                </c:pt>
                <c:pt idx="11">
                  <c:v>288.2380952380953</c:v>
                </c:pt>
                <c:pt idx="12">
                  <c:v>140</c:v>
                </c:pt>
                <c:pt idx="13">
                  <c:v>222.2</c:v>
                </c:pt>
                <c:pt idx="14">
                  <c:v>256.90000000000003</c:v>
                </c:pt>
                <c:pt idx="15">
                  <c:v>276.21052631578948</c:v>
                </c:pt>
                <c:pt idx="16">
                  <c:v>250.30769230769235</c:v>
                </c:pt>
                <c:pt idx="17">
                  <c:v>251.91666666666663</c:v>
                </c:pt>
                <c:pt idx="18">
                  <c:v>252.09090909090904</c:v>
                </c:pt>
                <c:pt idx="19">
                  <c:v>274.28571428571428</c:v>
                </c:pt>
                <c:pt idx="20">
                  <c:v>235.5555555555556</c:v>
                </c:pt>
                <c:pt idx="21">
                  <c:v>236.27586206896555</c:v>
                </c:pt>
                <c:pt idx="22">
                  <c:v>276.67567567567562</c:v>
                </c:pt>
                <c:pt idx="23">
                  <c:v>329.2727272727272</c:v>
                </c:pt>
                <c:pt idx="24">
                  <c:v>193.5</c:v>
                </c:pt>
                <c:pt idx="25">
                  <c:v>274.77777777777771</c:v>
                </c:pt>
                <c:pt idx="26">
                  <c:v>318.81818181818187</c:v>
                </c:pt>
                <c:pt idx="27">
                  <c:v>322.54545454545456</c:v>
                </c:pt>
                <c:pt idx="28">
                  <c:v>212.8125</c:v>
                </c:pt>
                <c:pt idx="29">
                  <c:v>272.35294117647067</c:v>
                </c:pt>
                <c:pt idx="30">
                  <c:v>311.19999999999993</c:v>
                </c:pt>
                <c:pt idx="31">
                  <c:v>316.58333333333337</c:v>
                </c:pt>
                <c:pt idx="32">
                  <c:v>159.19999999999999</c:v>
                </c:pt>
                <c:pt idx="33">
                  <c:v>208</c:v>
                </c:pt>
                <c:pt idx="34">
                  <c:v>247.66666666666666</c:v>
                </c:pt>
                <c:pt idx="35">
                  <c:v>303.82352941176475</c:v>
                </c:pt>
                <c:pt idx="36">
                  <c:v>232.4444444444444</c:v>
                </c:pt>
                <c:pt idx="37">
                  <c:v>249.5</c:v>
                </c:pt>
                <c:pt idx="38">
                  <c:v>321.63636363636357</c:v>
                </c:pt>
                <c:pt idx="39">
                  <c:v>323.07692307692298</c:v>
                </c:pt>
                <c:pt idx="40">
                  <c:v>181.57142857142861</c:v>
                </c:pt>
                <c:pt idx="41">
                  <c:v>187</c:v>
                </c:pt>
                <c:pt idx="42">
                  <c:v>269.7058823529411</c:v>
                </c:pt>
                <c:pt idx="43">
                  <c:v>317.85714285714283</c:v>
                </c:pt>
                <c:pt idx="44">
                  <c:v>216.40000000000003</c:v>
                </c:pt>
                <c:pt idx="45">
                  <c:v>260.64705882352933</c:v>
                </c:pt>
                <c:pt idx="46">
                  <c:v>289.88888888888891</c:v>
                </c:pt>
                <c:pt idx="47">
                  <c:v>292.66666666666669</c:v>
                </c:pt>
                <c:pt idx="48">
                  <c:v>215.85714285714286</c:v>
                </c:pt>
                <c:pt idx="49">
                  <c:v>240.26666666666677</c:v>
                </c:pt>
                <c:pt idx="50">
                  <c:v>240.5</c:v>
                </c:pt>
                <c:pt idx="51">
                  <c:v>293.41176470588232</c:v>
                </c:pt>
                <c:pt idx="52">
                  <c:v>242.81818181818181</c:v>
                </c:pt>
                <c:pt idx="53">
                  <c:v>254.18181818181819</c:v>
                </c:pt>
                <c:pt idx="54">
                  <c:v>272.25</c:v>
                </c:pt>
                <c:pt idx="55">
                  <c:v>281.96875</c:v>
                </c:pt>
                <c:pt idx="56">
                  <c:v>236.91666666666663</c:v>
                </c:pt>
                <c:pt idx="57">
                  <c:v>238.16666666666663</c:v>
                </c:pt>
                <c:pt idx="58">
                  <c:v>273.69999999999993</c:v>
                </c:pt>
                <c:pt idx="59">
                  <c:v>320.84615384615387</c:v>
                </c:pt>
                <c:pt idx="60">
                  <c:v>168</c:v>
                </c:pt>
                <c:pt idx="61">
                  <c:v>238.72222222222223</c:v>
                </c:pt>
                <c:pt idx="62">
                  <c:v>271</c:v>
                </c:pt>
                <c:pt idx="63">
                  <c:v>311.33333333333331</c:v>
                </c:pt>
                <c:pt idx="64">
                  <c:v>253.6875</c:v>
                </c:pt>
                <c:pt idx="65">
                  <c:v>258.30769230769232</c:v>
                </c:pt>
                <c:pt idx="66">
                  <c:v>280.66666666666669</c:v>
                </c:pt>
                <c:pt idx="67">
                  <c:v>369.2</c:v>
                </c:pt>
                <c:pt idx="68">
                  <c:v>264</c:v>
                </c:pt>
                <c:pt idx="69">
                  <c:v>281.73333333333346</c:v>
                </c:pt>
                <c:pt idx="70">
                  <c:v>316.59999999999997</c:v>
                </c:pt>
                <c:pt idx="71">
                  <c:v>331.16666666666663</c:v>
                </c:pt>
                <c:pt idx="72">
                  <c:v>243.3</c:v>
                </c:pt>
                <c:pt idx="73">
                  <c:v>260.15789473684202</c:v>
                </c:pt>
                <c:pt idx="74">
                  <c:v>281.75</c:v>
                </c:pt>
                <c:pt idx="75">
                  <c:v>291.45454545454533</c:v>
                </c:pt>
                <c:pt idx="76">
                  <c:v>241.83333333333337</c:v>
                </c:pt>
                <c:pt idx="77">
                  <c:v>266.2727272727272</c:v>
                </c:pt>
                <c:pt idx="78">
                  <c:v>280.2380952380953</c:v>
                </c:pt>
                <c:pt idx="79">
                  <c:v>320.5714285714285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FD7-9D43-9BC3-E65B1B02D1E1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-25"/>
        <c:axId val="556897088"/>
        <c:axId val="557245776"/>
      </c:barChart>
      <c:catAx>
        <c:axId val="556897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FR"/>
          </a:p>
        </c:txPr>
        <c:crossAx val="557245776"/>
        <c:crosses val="autoZero"/>
        <c:auto val="1"/>
        <c:lblAlgn val="ctr"/>
        <c:lblOffset val="100"/>
        <c:noMultiLvlLbl val="0"/>
      </c:catAx>
      <c:valAx>
        <c:axId val="557245776"/>
        <c:scaling>
          <c:orientation val="minMax"/>
        </c:scaling>
        <c:delete val="1"/>
        <c:axPos val="l"/>
        <c:numFmt formatCode="0" sourceLinked="1"/>
        <c:majorTickMark val="none"/>
        <c:minorTickMark val="none"/>
        <c:tickLblPos val="nextTo"/>
        <c:crossAx val="5568970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pivotSource>
    <c:name>[Дашборд.xlsx]Суммарные продажи по магазинам!Сводная таблица14</c:name>
    <c:fmtId val="1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GMV </a:t>
            </a:r>
            <a:r>
              <a:rPr lang="ru-RU" b="1"/>
              <a:t>по продуктовым сетям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F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FR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dLbl>
          <c:idx val="0"/>
          <c:tx>
            <c:rich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F155C0CA-1989-B242-8F71-164098A8C6E0}" type="VALUE">
                  <a:rPr lang="en-US" baseline="0"/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t>[ЗНАЧЕНИЕ]</a:t>
                </a:fld>
                <a:endParaRPr lang="ru-RU"/>
              </a:p>
            </c:rich>
          </c:tx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  <c15:dlblFieldTable/>
              <c15:showDataLabelsRange val="0"/>
            </c:ext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dLbl>
          <c:idx val="0"/>
          <c:tx>
            <c:rich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EBE718C3-0AB3-634D-92A6-D615349EAB57}" type="VALUE">
                  <a:rPr lang="en-US" baseline="0"/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t>[ЗНАЧЕНИЕ]</a:t>
                </a:fld>
                <a:endParaRPr lang="ru-RU"/>
              </a:p>
            </c:rich>
          </c:tx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  <c15:dlblFieldTable/>
              <c15:showDataLabelsRange val="0"/>
            </c:ext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FR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dLbl>
          <c:idx val="0"/>
          <c:tx>
            <c:rich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EBE718C3-0AB3-634D-92A6-D615349EAB57}" type="VALUE">
                  <a:rPr lang="en-US" baseline="0"/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t>[ЗНАЧЕНИЕ]</a:t>
                </a:fld>
                <a:endParaRPr lang="ru-RU"/>
              </a:p>
            </c:rich>
          </c:tx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  <c15:dlblFieldTable/>
              <c15:showDataLabelsRange val="0"/>
            </c:ext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dLbl>
          <c:idx val="0"/>
          <c:tx>
            <c:rich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F155C0CA-1989-B242-8F71-164098A8C6E0}" type="VALUE">
                  <a:rPr lang="en-US" baseline="0"/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t>[ЗНАЧЕНИЕ]</a:t>
                </a:fld>
                <a:endParaRPr lang="ru-RU"/>
              </a:p>
            </c:rich>
          </c:tx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  <c15:dlblFieldTable/>
              <c15:showDataLabelsRange val="0"/>
            </c:ext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FR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dLbl>
          <c:idx val="0"/>
          <c:tx>
            <c:rich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EBE718C3-0AB3-634D-92A6-D615349EAB57}" type="VALUE">
                  <a:rPr lang="en-US" baseline="0"/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t>[ЗНАЧЕНИЕ]</a:t>
                </a:fld>
                <a:endParaRPr lang="ru-RU"/>
              </a:p>
            </c:rich>
          </c:tx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  <c15:dlblFieldTable/>
              <c15:showDataLabelsRange val="0"/>
            </c:ext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dLbl>
          <c:idx val="0"/>
          <c:tx>
            <c:rich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F155C0CA-1989-B242-8F71-164098A8C6E0}" type="VALUE">
                  <a:rPr lang="en-US" baseline="0"/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t>[ЗНАЧЕНИЕ]</a:t>
                </a:fld>
                <a:endParaRPr lang="ru-RU"/>
              </a:p>
            </c:rich>
          </c:tx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  <c15:dlblFieldTable/>
              <c15:showDataLabelsRange val="0"/>
            </c:ext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FR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dLbl>
          <c:idx val="0"/>
          <c:tx>
            <c:rich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EBE718C3-0AB3-634D-92A6-D615349EAB57}" type="VALUE">
                  <a:rPr lang="en-US" baseline="0"/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t>[ЗНАЧЕНИЕ]</a:t>
                </a:fld>
                <a:endParaRPr lang="ru-RU"/>
              </a:p>
            </c:rich>
          </c:tx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  <c15:dlblFieldTable/>
              <c15:showDataLabelsRange val="0"/>
            </c:ext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dLbl>
          <c:idx val="0"/>
          <c:tx>
            <c:rich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F155C0CA-1989-B242-8F71-164098A8C6E0}" type="VALUE">
                  <a:rPr lang="en-US" baseline="0"/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t>[ЗНАЧЕНИЕ]</a:t>
                </a:fld>
                <a:endParaRPr lang="ru-RU"/>
              </a:p>
            </c:rich>
          </c:tx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  <c15:dlblFieldTable/>
              <c15:showDataLabelsRange val="0"/>
            </c:ext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FR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dLbl>
          <c:idx val="0"/>
          <c:tx>
            <c:rich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EBE718C3-0AB3-634D-92A6-D615349EAB57}" type="VALUE">
                  <a:rPr lang="en-US" baseline="0"/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t>[ЗНАЧЕНИЕ]</a:t>
                </a:fld>
                <a:endParaRPr lang="ru-RU"/>
              </a:p>
            </c:rich>
          </c:tx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  <c15:dlblFieldTable/>
              <c15:showDataLabelsRange val="0"/>
            </c:ext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dLbl>
          <c:idx val="0"/>
          <c:tx>
            <c:rich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F155C0CA-1989-B242-8F71-164098A8C6E0}" type="VALUE">
                  <a:rPr lang="en-US" baseline="0"/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t>[ЗНАЧЕНИЕ]</a:t>
                </a:fld>
                <a:endParaRPr lang="ru-RU"/>
              </a:p>
            </c:rich>
          </c:tx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  <c15:dlblFieldTable/>
              <c15:showDataLabelsRange val="0"/>
            </c:ext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FR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dLbl>
          <c:idx val="0"/>
          <c:tx>
            <c:rich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EBE718C3-0AB3-634D-92A6-D615349EAB57}" type="VALUE">
                  <a:rPr lang="en-US" baseline="0"/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t>[ЗНАЧЕНИЕ]</a:t>
                </a:fld>
                <a:endParaRPr lang="ru-RU"/>
              </a:p>
            </c:rich>
          </c:tx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  <c15:dlblFieldTable/>
              <c15:showDataLabelsRange val="0"/>
            </c:ext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dLbl>
          <c:idx val="0"/>
          <c:tx>
            <c:rich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F155C0CA-1989-B242-8F71-164098A8C6E0}" type="VALUE">
                  <a:rPr lang="en-US" baseline="0"/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t>[ЗНАЧЕНИЕ]</a:t>
                </a:fld>
                <a:endParaRPr lang="ru-RU"/>
              </a:p>
            </c:rich>
          </c:tx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  <c15:dlblFieldTable/>
              <c15:showDataLabelsRange val="0"/>
            </c:ext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FR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dLbl>
          <c:idx val="0"/>
          <c:tx>
            <c:rich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EBE718C3-0AB3-634D-92A6-D615349EAB57}" type="VALUE">
                  <a:rPr lang="en-US" baseline="0"/>
                  <a:pPr>
                    <a:defRPr/>
                  </a:pPr>
                  <a:t>[ЗНАЧЕНИЕ]</a:t>
                </a:fld>
                <a:endParaRPr lang="ru-RU"/>
              </a:p>
            </c:rich>
          </c:tx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FR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  <c15:dlblFieldTable/>
              <c15:showDataLabelsRange val="0"/>
            </c:ext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dLbl>
          <c:idx val="0"/>
          <c:tx>
            <c:rich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F155C0CA-1989-B242-8F71-164098A8C6E0}" type="VALUE">
                  <a:rPr lang="en-US" baseline="0"/>
                  <a:pPr>
                    <a:defRPr/>
                  </a:pPr>
                  <a:t>[ЗНАЧЕНИЕ]</a:t>
                </a:fld>
                <a:endParaRPr lang="ru-RU"/>
              </a:p>
            </c:rich>
          </c:tx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FR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  <c15:dlblFieldTable/>
              <c15:showDataLabelsRange val="0"/>
            </c:ext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'Суммарные продажи по магазинам'!$B$3</c:f>
              <c:strCache>
                <c:ptCount val="1"/>
                <c:pt idx="0">
                  <c:v>Итог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18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A5C2-DA4B-B6F1-95DB7AD68CF0}"/>
              </c:ext>
            </c:extLst>
          </c:dPt>
          <c:dPt>
            <c:idx val="19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A5C2-DA4B-B6F1-95DB7AD68CF0}"/>
              </c:ext>
            </c:extLst>
          </c:dPt>
          <c:dLbls>
            <c:dLbl>
              <c:idx val="18"/>
              <c:tx>
                <c:rich>
                  <a:bodyPr/>
                  <a:lstStyle/>
                  <a:p>
                    <a:fld id="{EBE718C3-0AB3-634D-92A6-D615349EAB57}" type="VALUE">
                      <a:rPr lang="en-US" baseline="0"/>
                      <a:pPr/>
                      <a:t>[ЗНАЧЕНИЕ]</a:t>
                    </a:fld>
                    <a:endParaRPr lang="ru-RU"/>
                  </a:p>
                </c:rich>
              </c:tx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A5C2-DA4B-B6F1-95DB7AD68CF0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fld id="{F155C0CA-1989-B242-8F71-164098A8C6E0}" type="VALUE">
                      <a:rPr lang="en-US" baseline="0"/>
                      <a:pPr/>
                      <a:t>[ЗНАЧЕНИЕ]</a:t>
                    </a:fld>
                    <a:endParaRPr lang="ru-RU"/>
                  </a:p>
                </c:rich>
              </c:tx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A5C2-DA4B-B6F1-95DB7AD68CF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F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cat>
            <c:strRef>
              <c:f>'Суммарные продажи по магазинам'!$A$4:$A$24</c:f>
              <c:strCache>
                <c:ptCount val="20"/>
                <c:pt idx="0">
                  <c:v>О'кей</c:v>
                </c:pt>
                <c:pt idx="1">
                  <c:v>Гиперглобус</c:v>
                </c:pt>
                <c:pt idx="2">
                  <c:v>Мосмарт</c:v>
                </c:pt>
                <c:pt idx="3">
                  <c:v>Спар</c:v>
                </c:pt>
                <c:pt idx="4">
                  <c:v>Верный</c:v>
                </c:pt>
                <c:pt idx="5">
                  <c:v>Городской Супермаркет</c:v>
                </c:pt>
                <c:pt idx="6">
                  <c:v>Ароматный Мир</c:v>
                </c:pt>
                <c:pt idx="7">
                  <c:v>Седьмой Континент</c:v>
                </c:pt>
                <c:pt idx="8">
                  <c:v>Бристоль</c:v>
                </c:pt>
                <c:pt idx="9">
                  <c:v>Мираторг</c:v>
                </c:pt>
                <c:pt idx="10">
                  <c:v>Метро</c:v>
                </c:pt>
                <c:pt idx="11">
                  <c:v>Лента</c:v>
                </c:pt>
                <c:pt idx="12">
                  <c:v>Магнит</c:v>
                </c:pt>
                <c:pt idx="13">
                  <c:v>Азбука Вкуса</c:v>
                </c:pt>
                <c:pt idx="14">
                  <c:v>Перекресток</c:v>
                </c:pt>
                <c:pt idx="15">
                  <c:v>Карусель</c:v>
                </c:pt>
                <c:pt idx="16">
                  <c:v>Дикси</c:v>
                </c:pt>
                <c:pt idx="17">
                  <c:v>Ашан</c:v>
                </c:pt>
                <c:pt idx="18">
                  <c:v>Пятерочка</c:v>
                </c:pt>
                <c:pt idx="19">
                  <c:v>Билла</c:v>
                </c:pt>
              </c:strCache>
            </c:strRef>
          </c:cat>
          <c:val>
            <c:numRef>
              <c:f>'Суммарные продажи по магазинам'!$B$4:$B$24</c:f>
              <c:numCache>
                <c:formatCode>#\ ##0\ [$₽-419];\-#\ ##0\ [$₽-419]</c:formatCode>
                <c:ptCount val="20"/>
                <c:pt idx="0">
                  <c:v>52844</c:v>
                </c:pt>
                <c:pt idx="1">
                  <c:v>51789</c:v>
                </c:pt>
                <c:pt idx="2">
                  <c:v>49580</c:v>
                </c:pt>
                <c:pt idx="3">
                  <c:v>48746</c:v>
                </c:pt>
                <c:pt idx="4">
                  <c:v>47028</c:v>
                </c:pt>
                <c:pt idx="5">
                  <c:v>43098</c:v>
                </c:pt>
                <c:pt idx="6">
                  <c:v>42837</c:v>
                </c:pt>
                <c:pt idx="7">
                  <c:v>41106</c:v>
                </c:pt>
                <c:pt idx="8">
                  <c:v>41010</c:v>
                </c:pt>
                <c:pt idx="9">
                  <c:v>40029</c:v>
                </c:pt>
                <c:pt idx="10">
                  <c:v>39168</c:v>
                </c:pt>
                <c:pt idx="11">
                  <c:v>38312</c:v>
                </c:pt>
                <c:pt idx="12">
                  <c:v>37636</c:v>
                </c:pt>
                <c:pt idx="13">
                  <c:v>36448</c:v>
                </c:pt>
                <c:pt idx="14">
                  <c:v>36436</c:v>
                </c:pt>
                <c:pt idx="15">
                  <c:v>35012</c:v>
                </c:pt>
                <c:pt idx="16">
                  <c:v>32463</c:v>
                </c:pt>
                <c:pt idx="17">
                  <c:v>31954</c:v>
                </c:pt>
                <c:pt idx="18">
                  <c:v>27662</c:v>
                </c:pt>
                <c:pt idx="19">
                  <c:v>27275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5C2-DA4B-B6F1-95DB7AD68C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77775952"/>
        <c:axId val="2083455504"/>
      </c:barChart>
      <c:catAx>
        <c:axId val="20777759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FR"/>
          </a:p>
        </c:txPr>
        <c:crossAx val="2083455504"/>
        <c:crosses val="autoZero"/>
        <c:auto val="1"/>
        <c:lblAlgn val="ctr"/>
        <c:lblOffset val="100"/>
        <c:noMultiLvlLbl val="0"/>
      </c:catAx>
      <c:valAx>
        <c:axId val="2083455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\ ##0\ [$₽-419];\-#\ ##0\ [$₽-419]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FR"/>
          </a:p>
        </c:txPr>
        <c:crossAx val="20777759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[Дашборд.xlsx]Суммарные продажи по поставщика!Сводная таблица15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GMV</a:t>
            </a:r>
            <a:r>
              <a:rPr lang="ru-RU" b="1"/>
              <a:t> по поставщикам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F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'Суммарные продажи по поставщика'!$B$3</c:f>
              <c:strCache>
                <c:ptCount val="1"/>
                <c:pt idx="0">
                  <c:v>Итог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'Суммарные продажи по поставщика'!$A$4:$A$82</c:f>
              <c:strCache>
                <c:ptCount val="78"/>
                <c:pt idx="0">
                  <c:v>Паста Зара</c:v>
                </c:pt>
                <c:pt idx="1">
                  <c:v>Фруктовый сад</c:v>
                </c:pt>
                <c:pt idx="2">
                  <c:v>Сырная долина</c:v>
                </c:pt>
                <c:pt idx="3">
                  <c:v>Greenfield</c:v>
                </c:pt>
                <c:pt idx="4">
                  <c:v>Бабаевский</c:v>
                </c:pt>
                <c:pt idx="5">
                  <c:v>Борилла</c:v>
                </c:pt>
                <c:pt idx="6">
                  <c:v>Домик в деревне</c:v>
                </c:pt>
                <c:pt idx="7">
                  <c:v>Pringles</c:v>
                </c:pt>
                <c:pt idx="8">
                  <c:v>Белый Злат</c:v>
                </c:pt>
                <c:pt idx="9">
                  <c:v>Рот Фронт</c:v>
                </c:pt>
                <c:pt idx="10">
                  <c:v>Jacobs</c:v>
                </c:pt>
                <c:pt idx="11">
                  <c:v>Овощной ряд</c:v>
                </c:pt>
                <c:pt idx="12">
                  <c:v>Меридиан</c:v>
                </c:pt>
                <c:pt idx="13">
                  <c:v>Снежана</c:v>
                </c:pt>
                <c:pt idx="14">
                  <c:v>Продимекс</c:v>
                </c:pt>
                <c:pt idx="15">
                  <c:v>Ростагроэкспорт</c:v>
                </c:pt>
                <c:pt idx="16">
                  <c:v>Lipton</c:v>
                </c:pt>
                <c:pt idx="17">
                  <c:v>Русский сахар</c:v>
                </c:pt>
                <c:pt idx="18">
                  <c:v>Хлебный Дом</c:v>
                </c:pt>
                <c:pt idx="19">
                  <c:v>Мираторг</c:v>
                </c:pt>
                <c:pt idx="20">
                  <c:v>Эрманн</c:v>
                </c:pt>
                <c:pt idx="21">
                  <c:v>Илецкая</c:v>
                </c:pt>
                <c:pt idx="22">
                  <c:v>Русский Хлеб</c:v>
                </c:pt>
                <c:pt idx="23">
                  <c:v>Белогорье</c:v>
                </c:pt>
                <c:pt idx="24">
                  <c:v>President</c:v>
                </c:pt>
                <c:pt idx="25">
                  <c:v>Сладов</c:v>
                </c:pt>
                <c:pt idx="26">
                  <c:v>Экстра</c:v>
                </c:pt>
                <c:pt idx="27">
                  <c:v>Беллакт</c:v>
                </c:pt>
                <c:pt idx="28">
                  <c:v>Экзотик</c:v>
                </c:pt>
                <c:pt idx="29">
                  <c:v>Салта</c:v>
                </c:pt>
                <c:pt idx="30">
                  <c:v>Простоквашино</c:v>
                </c:pt>
                <c:pt idx="31">
                  <c:v>Фруктовый Рай</c:v>
                </c:pt>
                <c:pt idx="32">
                  <c:v>Каравай</c:v>
                </c:pt>
                <c:pt idx="33">
                  <c:v>Мистраль</c:v>
                </c:pt>
                <c:pt idx="34">
                  <c:v>Сава</c:v>
                </c:pt>
                <c:pt idx="35">
                  <c:v>Посиделкино</c:v>
                </c:pt>
                <c:pt idx="36">
                  <c:v>Агрокомплекс</c:v>
                </c:pt>
                <c:pt idx="37">
                  <c:v>КДВ</c:v>
                </c:pt>
                <c:pt idx="38">
                  <c:v>Окраина</c:v>
                </c:pt>
                <c:pt idx="39">
                  <c:v>Макфа</c:v>
                </c:pt>
                <c:pt idx="40">
                  <c:v>Estrella</c:v>
                </c:pt>
                <c:pt idx="41">
                  <c:v>Славянская</c:v>
                </c:pt>
                <c:pt idx="42">
                  <c:v>Добрый</c:v>
                </c:pt>
                <c:pt idx="43">
                  <c:v>Дымов</c:v>
                </c:pt>
                <c:pt idx="44">
                  <c:v>Русская картошка</c:v>
                </c:pt>
                <c:pt idx="45">
                  <c:v>Lay's</c:v>
                </c:pt>
                <c:pt idx="46">
                  <c:v>Чудо</c:v>
                </c:pt>
                <c:pt idx="47">
                  <c:v>Увелка</c:v>
                </c:pt>
                <c:pt idx="48">
                  <c:v>Сады Придонья</c:v>
                </c:pt>
                <c:pt idx="49">
                  <c:v>Ярмарка</c:v>
                </c:pt>
                <c:pt idx="50">
                  <c:v>Роллтон</c:v>
                </c:pt>
                <c:pt idx="51">
                  <c:v>Юбилейное</c:v>
                </c:pt>
                <c:pt idx="52">
                  <c:v>Балтийский берег</c:v>
                </c:pt>
                <c:pt idx="53">
                  <c:v>Гавриш</c:v>
                </c:pt>
                <c:pt idx="54">
                  <c:v>Черная Карта</c:v>
                </c:pt>
                <c:pt idx="55">
                  <c:v>Семко</c:v>
                </c:pt>
                <c:pt idx="56">
                  <c:v>Nescafe</c:v>
                </c:pt>
                <c:pt idx="57">
                  <c:v>Активиа</c:v>
                </c:pt>
                <c:pt idx="58">
                  <c:v>Карат</c:v>
                </c:pt>
                <c:pt idx="59">
                  <c:v>Green Garden</c:v>
                </c:pt>
                <c:pt idx="60">
                  <c:v>Красный Октябрь</c:v>
                </c:pt>
                <c:pt idx="61">
                  <c:v>Дарница</c:v>
                </c:pt>
                <c:pt idx="62">
                  <c:v>Ахмад</c:v>
                </c:pt>
                <c:pt idx="63">
                  <c:v>Агро-Альянс</c:v>
                </c:pt>
                <c:pt idx="64">
                  <c:v>Фрукты-Ягоды</c:v>
                </c:pt>
                <c:pt idx="65">
                  <c:v>Санта Бремор</c:v>
                </c:pt>
                <c:pt idx="66">
                  <c:v>Славянка</c:v>
                </c:pt>
                <c:pt idx="67">
                  <c:v>Националь</c:v>
                </c:pt>
                <c:pt idx="68">
                  <c:v>Агросахар</c:v>
                </c:pt>
                <c:pt idx="69">
                  <c:v>Rich</c:v>
                </c:pt>
                <c:pt idx="70">
                  <c:v>Русское море</c:v>
                </c:pt>
                <c:pt idx="71">
                  <c:v>Черкизово</c:v>
                </c:pt>
                <c:pt idx="72">
                  <c:v>Тесс</c:v>
                </c:pt>
                <c:pt idx="73">
                  <c:v>Зеленая грядка</c:v>
                </c:pt>
                <c:pt idx="74">
                  <c:v>Hochland</c:v>
                </c:pt>
                <c:pt idx="75">
                  <c:v>Tchibo</c:v>
                </c:pt>
                <c:pt idx="76">
                  <c:v>Вимм-Билль-Данн</c:v>
                </c:pt>
                <c:pt idx="77">
                  <c:v>Микоян</c:v>
                </c:pt>
              </c:strCache>
            </c:strRef>
          </c:cat>
          <c:val>
            <c:numRef>
              <c:f>'Суммарные продажи по поставщика'!$B$4:$B$82</c:f>
              <c:numCache>
                <c:formatCode>_-* #\ ##0_-;\-* #\ ##0_-;_-* "-"??_-;_-@_-</c:formatCode>
                <c:ptCount val="78"/>
                <c:pt idx="0">
                  <c:v>29430</c:v>
                </c:pt>
                <c:pt idx="1">
                  <c:v>24872</c:v>
                </c:pt>
                <c:pt idx="2">
                  <c:v>24200</c:v>
                </c:pt>
                <c:pt idx="3">
                  <c:v>21191</c:v>
                </c:pt>
                <c:pt idx="4">
                  <c:v>20462</c:v>
                </c:pt>
                <c:pt idx="5">
                  <c:v>20345</c:v>
                </c:pt>
                <c:pt idx="6">
                  <c:v>18739</c:v>
                </c:pt>
                <c:pt idx="7">
                  <c:v>18368</c:v>
                </c:pt>
                <c:pt idx="8">
                  <c:v>17471</c:v>
                </c:pt>
                <c:pt idx="9">
                  <c:v>16874</c:v>
                </c:pt>
                <c:pt idx="10">
                  <c:v>15751</c:v>
                </c:pt>
                <c:pt idx="11">
                  <c:v>15581</c:v>
                </c:pt>
                <c:pt idx="12">
                  <c:v>15507</c:v>
                </c:pt>
                <c:pt idx="13">
                  <c:v>14457</c:v>
                </c:pt>
                <c:pt idx="14">
                  <c:v>14154</c:v>
                </c:pt>
                <c:pt idx="15">
                  <c:v>13987</c:v>
                </c:pt>
                <c:pt idx="16">
                  <c:v>13772</c:v>
                </c:pt>
                <c:pt idx="17">
                  <c:v>13106</c:v>
                </c:pt>
                <c:pt idx="18">
                  <c:v>13056</c:v>
                </c:pt>
                <c:pt idx="19">
                  <c:v>12899</c:v>
                </c:pt>
                <c:pt idx="20">
                  <c:v>12851</c:v>
                </c:pt>
                <c:pt idx="21">
                  <c:v>12813</c:v>
                </c:pt>
                <c:pt idx="22">
                  <c:v>12712</c:v>
                </c:pt>
                <c:pt idx="23">
                  <c:v>12474</c:v>
                </c:pt>
                <c:pt idx="24">
                  <c:v>12207</c:v>
                </c:pt>
                <c:pt idx="25">
                  <c:v>12078</c:v>
                </c:pt>
                <c:pt idx="26">
                  <c:v>11937</c:v>
                </c:pt>
                <c:pt idx="27">
                  <c:v>11630</c:v>
                </c:pt>
                <c:pt idx="28">
                  <c:v>11100</c:v>
                </c:pt>
                <c:pt idx="29">
                  <c:v>10813</c:v>
                </c:pt>
                <c:pt idx="30">
                  <c:v>10714</c:v>
                </c:pt>
                <c:pt idx="31">
                  <c:v>10620</c:v>
                </c:pt>
                <c:pt idx="32">
                  <c:v>10451</c:v>
                </c:pt>
                <c:pt idx="33">
                  <c:v>10223</c:v>
                </c:pt>
                <c:pt idx="34">
                  <c:v>10168</c:v>
                </c:pt>
                <c:pt idx="35">
                  <c:v>9900</c:v>
                </c:pt>
                <c:pt idx="36">
                  <c:v>9699</c:v>
                </c:pt>
                <c:pt idx="37">
                  <c:v>9294</c:v>
                </c:pt>
                <c:pt idx="38">
                  <c:v>9286</c:v>
                </c:pt>
                <c:pt idx="39">
                  <c:v>9123</c:v>
                </c:pt>
                <c:pt idx="40">
                  <c:v>8954</c:v>
                </c:pt>
                <c:pt idx="41">
                  <c:v>8905</c:v>
                </c:pt>
                <c:pt idx="42">
                  <c:v>8861</c:v>
                </c:pt>
                <c:pt idx="43">
                  <c:v>8841</c:v>
                </c:pt>
                <c:pt idx="44">
                  <c:v>8649</c:v>
                </c:pt>
                <c:pt idx="45">
                  <c:v>8568</c:v>
                </c:pt>
                <c:pt idx="46">
                  <c:v>8543</c:v>
                </c:pt>
                <c:pt idx="47">
                  <c:v>8502</c:v>
                </c:pt>
                <c:pt idx="48">
                  <c:v>8237</c:v>
                </c:pt>
                <c:pt idx="49">
                  <c:v>8230</c:v>
                </c:pt>
                <c:pt idx="50">
                  <c:v>8047</c:v>
                </c:pt>
                <c:pt idx="51">
                  <c:v>7964</c:v>
                </c:pt>
                <c:pt idx="52">
                  <c:v>7420</c:v>
                </c:pt>
                <c:pt idx="53">
                  <c:v>7239</c:v>
                </c:pt>
                <c:pt idx="54">
                  <c:v>7224</c:v>
                </c:pt>
                <c:pt idx="55">
                  <c:v>6781</c:v>
                </c:pt>
                <c:pt idx="56">
                  <c:v>6367</c:v>
                </c:pt>
                <c:pt idx="57">
                  <c:v>6364</c:v>
                </c:pt>
                <c:pt idx="58">
                  <c:v>6329</c:v>
                </c:pt>
                <c:pt idx="59">
                  <c:v>6186</c:v>
                </c:pt>
                <c:pt idx="60">
                  <c:v>6162</c:v>
                </c:pt>
                <c:pt idx="61">
                  <c:v>6133</c:v>
                </c:pt>
                <c:pt idx="62">
                  <c:v>5915</c:v>
                </c:pt>
                <c:pt idx="63">
                  <c:v>5903</c:v>
                </c:pt>
                <c:pt idx="64">
                  <c:v>5896</c:v>
                </c:pt>
                <c:pt idx="65">
                  <c:v>5878</c:v>
                </c:pt>
                <c:pt idx="66">
                  <c:v>5299</c:v>
                </c:pt>
                <c:pt idx="67">
                  <c:v>5099</c:v>
                </c:pt>
                <c:pt idx="68">
                  <c:v>4813</c:v>
                </c:pt>
                <c:pt idx="69">
                  <c:v>3892</c:v>
                </c:pt>
                <c:pt idx="70">
                  <c:v>3625</c:v>
                </c:pt>
                <c:pt idx="71">
                  <c:v>3104</c:v>
                </c:pt>
                <c:pt idx="72">
                  <c:v>2748</c:v>
                </c:pt>
                <c:pt idx="73">
                  <c:v>1546</c:v>
                </c:pt>
                <c:pt idx="74">
                  <c:v>1529</c:v>
                </c:pt>
                <c:pt idx="75">
                  <c:v>1201</c:v>
                </c:pt>
                <c:pt idx="76">
                  <c:v>1082</c:v>
                </c:pt>
                <c:pt idx="77">
                  <c:v>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87-914D-9B93-123C33B889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"/>
        <c:axId val="2088519072"/>
        <c:axId val="245992511"/>
      </c:barChart>
      <c:catAx>
        <c:axId val="2088519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FR"/>
          </a:p>
        </c:txPr>
        <c:crossAx val="245992511"/>
        <c:crosses val="autoZero"/>
        <c:auto val="1"/>
        <c:lblAlgn val="ctr"/>
        <c:lblOffset val="100"/>
        <c:noMultiLvlLbl val="0"/>
      </c:catAx>
      <c:valAx>
        <c:axId val="2459925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FR"/>
            </a:p>
          </c:txPr>
        </c:title>
        <c:numFmt formatCode="_-* #\ ##0_-;\-* #\ ##0_-;_-* &quot;-&quot;??_-;_-@_-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FR"/>
          </a:p>
        </c:txPr>
        <c:crossAx val="20885190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[Дашборд.xlsx]География клиентов!Сводная таблица19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b="1"/>
              <a:t>Распределение</a:t>
            </a:r>
            <a:r>
              <a:rPr lang="ru-RU" b="1" baseline="0"/>
              <a:t> клиентов по странам</a:t>
            </a:r>
            <a:endParaRPr lang="ru-RU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FR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FR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FR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'География клиентов'!$B$3</c:f>
              <c:strCache>
                <c:ptCount val="1"/>
                <c:pt idx="0">
                  <c:v>Итог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F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cat>
            <c:strRef>
              <c:f>'География клиентов'!$A$4:$A$9</c:f>
              <c:strCache>
                <c:ptCount val="5"/>
                <c:pt idx="0">
                  <c:v>Россия</c:v>
                </c:pt>
                <c:pt idx="1">
                  <c:v>Беларусь</c:v>
                </c:pt>
                <c:pt idx="2">
                  <c:v>Таджикистан</c:v>
                </c:pt>
                <c:pt idx="3">
                  <c:v>Узбекистан</c:v>
                </c:pt>
                <c:pt idx="4">
                  <c:v>Казахстан</c:v>
                </c:pt>
              </c:strCache>
            </c:strRef>
          </c:cat>
          <c:val>
            <c:numRef>
              <c:f>'География клиентов'!$B$4:$B$9</c:f>
              <c:numCache>
                <c:formatCode>General</c:formatCode>
                <c:ptCount val="5"/>
                <c:pt idx="0">
                  <c:v>146</c:v>
                </c:pt>
                <c:pt idx="1">
                  <c:v>85</c:v>
                </c:pt>
                <c:pt idx="2">
                  <c:v>78</c:v>
                </c:pt>
                <c:pt idx="3">
                  <c:v>74</c:v>
                </c:pt>
                <c:pt idx="4">
                  <c:v>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F1F-AF4B-9786-5FF84E8842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36696783"/>
        <c:axId val="2123333056"/>
      </c:barChart>
      <c:catAx>
        <c:axId val="6366967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FR"/>
          </a:p>
        </c:txPr>
        <c:crossAx val="2123333056"/>
        <c:crosses val="autoZero"/>
        <c:auto val="1"/>
        <c:lblAlgn val="ctr"/>
        <c:lblOffset val="100"/>
        <c:noMultiLvlLbl val="0"/>
      </c:catAx>
      <c:valAx>
        <c:axId val="212333305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FR"/>
          </a:p>
        </c:txPr>
        <c:crossAx val="6366967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pivotSource>
    <c:name>[Дашборд.xlsx]Лайфтайм клиентов!Сводная таблица21</c:name>
    <c:fmtId val="9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FR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FR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FR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'Лайфтайм клиентов'!$B$3</c:f>
              <c:strCache>
                <c:ptCount val="1"/>
                <c:pt idx="0">
                  <c:v>Итог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F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cat>
            <c:strRef>
              <c:f>'Лайфтайм клиентов'!$A$4:$A$17</c:f>
              <c:strCache>
                <c:ptCount val="13"/>
                <c:pt idx="0">
                  <c:v>33</c:v>
                </c:pt>
                <c:pt idx="1">
                  <c:v>34</c:v>
                </c:pt>
                <c:pt idx="2">
                  <c:v>28</c:v>
                </c:pt>
                <c:pt idx="3">
                  <c:v>31</c:v>
                </c:pt>
                <c:pt idx="4">
                  <c:v>35</c:v>
                </c:pt>
                <c:pt idx="5">
                  <c:v>37</c:v>
                </c:pt>
                <c:pt idx="6">
                  <c:v>38</c:v>
                </c:pt>
                <c:pt idx="7">
                  <c:v>29</c:v>
                </c:pt>
                <c:pt idx="8">
                  <c:v>30</c:v>
                </c:pt>
                <c:pt idx="9">
                  <c:v>32</c:v>
                </c:pt>
                <c:pt idx="10">
                  <c:v>27</c:v>
                </c:pt>
                <c:pt idx="11">
                  <c:v>36</c:v>
                </c:pt>
                <c:pt idx="12">
                  <c:v>26</c:v>
                </c:pt>
              </c:strCache>
            </c:strRef>
          </c:cat>
          <c:val>
            <c:numRef>
              <c:f>'Лайфтайм клиентов'!$B$4:$B$17</c:f>
              <c:numCache>
                <c:formatCode>General</c:formatCode>
                <c:ptCount val="13"/>
                <c:pt idx="0">
                  <c:v>48</c:v>
                </c:pt>
                <c:pt idx="1">
                  <c:v>46</c:v>
                </c:pt>
                <c:pt idx="2">
                  <c:v>44</c:v>
                </c:pt>
                <c:pt idx="3">
                  <c:v>37</c:v>
                </c:pt>
                <c:pt idx="4">
                  <c:v>36</c:v>
                </c:pt>
                <c:pt idx="5">
                  <c:v>32</c:v>
                </c:pt>
                <c:pt idx="6">
                  <c:v>32</c:v>
                </c:pt>
                <c:pt idx="7">
                  <c:v>31</c:v>
                </c:pt>
                <c:pt idx="8">
                  <c:v>31</c:v>
                </c:pt>
                <c:pt idx="9">
                  <c:v>31</c:v>
                </c:pt>
                <c:pt idx="10">
                  <c:v>29</c:v>
                </c:pt>
                <c:pt idx="11">
                  <c:v>28</c:v>
                </c:pt>
                <c:pt idx="12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51F-EF45-AC73-058A79424E6C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0208191"/>
        <c:axId val="964485039"/>
      </c:barChart>
      <c:catAx>
        <c:axId val="102081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b="1"/>
                  <a:t>Лайфтайм клиентов по месяцам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FR"/>
          </a:p>
        </c:txPr>
        <c:crossAx val="964485039"/>
        <c:crosses val="autoZero"/>
        <c:auto val="1"/>
        <c:lblAlgn val="ctr"/>
        <c:lblOffset val="100"/>
        <c:noMultiLvlLbl val="0"/>
      </c:catAx>
      <c:valAx>
        <c:axId val="964485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b="1"/>
                  <a:t>Количество клиентов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FR"/>
          </a:p>
        </c:txPr>
        <c:crossAx val="102081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[Дашборд.xlsx]Частность имен!Сводная таблица30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b="1"/>
              <a:t>Частотность имен для рекламной компании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F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FR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FR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FR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'Частность имен'!$B$3</c:f>
              <c:strCache>
                <c:ptCount val="1"/>
                <c:pt idx="0">
                  <c:v>Итог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F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'Частность имен'!$A$4:$A$27</c:f>
              <c:strCache>
                <c:ptCount val="24"/>
                <c:pt idx="0">
                  <c:v>Феврония</c:v>
                </c:pt>
                <c:pt idx="1">
                  <c:v>Жанна</c:v>
                </c:pt>
                <c:pt idx="2">
                  <c:v>Василиса</c:v>
                </c:pt>
                <c:pt idx="3">
                  <c:v>Алевтина</c:v>
                </c:pt>
                <c:pt idx="4">
                  <c:v>Любовь</c:v>
                </c:pt>
                <c:pt idx="5">
                  <c:v>Юлия</c:v>
                </c:pt>
                <c:pt idx="6">
                  <c:v>Марфа</c:v>
                </c:pt>
                <c:pt idx="7">
                  <c:v>Вера</c:v>
                </c:pt>
                <c:pt idx="8">
                  <c:v>Эмилия</c:v>
                </c:pt>
                <c:pt idx="9">
                  <c:v>Валентина</c:v>
                </c:pt>
                <c:pt idx="10">
                  <c:v>Анастасия</c:v>
                </c:pt>
                <c:pt idx="11">
                  <c:v>Вероника</c:v>
                </c:pt>
                <c:pt idx="12">
                  <c:v>Зоя</c:v>
                </c:pt>
                <c:pt idx="13">
                  <c:v>Лора</c:v>
                </c:pt>
                <c:pt idx="14">
                  <c:v>Александра</c:v>
                </c:pt>
                <c:pt idx="15">
                  <c:v>Любомир</c:v>
                </c:pt>
                <c:pt idx="16">
                  <c:v>Элеонора</c:v>
                </c:pt>
                <c:pt idx="17">
                  <c:v>Татьяна</c:v>
                </c:pt>
                <c:pt idx="18">
                  <c:v>Анжела</c:v>
                </c:pt>
                <c:pt idx="19">
                  <c:v>Алла</c:v>
                </c:pt>
                <c:pt idx="20">
                  <c:v>Клавдия</c:v>
                </c:pt>
                <c:pt idx="21">
                  <c:v>Ираида</c:v>
                </c:pt>
                <c:pt idx="22">
                  <c:v>Ия</c:v>
                </c:pt>
                <c:pt idx="23">
                  <c:v>Иванна</c:v>
                </c:pt>
              </c:strCache>
            </c:strRef>
          </c:cat>
          <c:val>
            <c:numRef>
              <c:f>'Частность имен'!$B$4:$B$27</c:f>
              <c:numCache>
                <c:formatCode>General</c:formatCode>
                <c:ptCount val="24"/>
                <c:pt idx="0">
                  <c:v>6</c:v>
                </c:pt>
                <c:pt idx="1">
                  <c:v>6</c:v>
                </c:pt>
                <c:pt idx="2">
                  <c:v>6</c:v>
                </c:pt>
                <c:pt idx="3">
                  <c:v>6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CAD-3F4E-AC41-F21F144AF0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630820800"/>
        <c:axId val="581825520"/>
      </c:barChart>
      <c:catAx>
        <c:axId val="6308208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FR"/>
          </a:p>
        </c:txPr>
        <c:crossAx val="581825520"/>
        <c:crosses val="autoZero"/>
        <c:auto val="1"/>
        <c:lblAlgn val="ctr"/>
        <c:lblOffset val="100"/>
        <c:noMultiLvlLbl val="0"/>
      </c:catAx>
      <c:valAx>
        <c:axId val="581825520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6308208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[Дашборд.xlsx]Выгода клиента!Сводная таблица13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600" b="1"/>
              <a:t>Средний дисконт по магазинам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F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'Выгода клиента'!$B$3</c:f>
              <c:strCache>
                <c:ptCount val="1"/>
                <c:pt idx="0">
                  <c:v>Итог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'Выгода клиента'!$A$4:$A$23</c:f>
              <c:strCache>
                <c:ptCount val="20"/>
                <c:pt idx="0">
                  <c:v>Лента</c:v>
                </c:pt>
                <c:pt idx="1">
                  <c:v>Седьмой Континент</c:v>
                </c:pt>
                <c:pt idx="2">
                  <c:v>Городской Супермаркет</c:v>
                </c:pt>
                <c:pt idx="3">
                  <c:v>Билла</c:v>
                </c:pt>
                <c:pt idx="4">
                  <c:v>Метро</c:v>
                </c:pt>
                <c:pt idx="5">
                  <c:v>Азбука Вкуса</c:v>
                </c:pt>
                <c:pt idx="6">
                  <c:v>Мосмарт</c:v>
                </c:pt>
                <c:pt idx="7">
                  <c:v>Мираторг</c:v>
                </c:pt>
                <c:pt idx="8">
                  <c:v>Карусель</c:v>
                </c:pt>
                <c:pt idx="9">
                  <c:v>Ароматный Мир</c:v>
                </c:pt>
                <c:pt idx="10">
                  <c:v>Бристоль</c:v>
                </c:pt>
                <c:pt idx="11">
                  <c:v>Дикси</c:v>
                </c:pt>
                <c:pt idx="12">
                  <c:v>Ашан</c:v>
                </c:pt>
                <c:pt idx="13">
                  <c:v>Гиперглобус</c:v>
                </c:pt>
                <c:pt idx="14">
                  <c:v>Магнит</c:v>
                </c:pt>
                <c:pt idx="15">
                  <c:v>О'кей</c:v>
                </c:pt>
                <c:pt idx="16">
                  <c:v>Перекресток</c:v>
                </c:pt>
                <c:pt idx="17">
                  <c:v>Верный</c:v>
                </c:pt>
                <c:pt idx="18">
                  <c:v>Спар</c:v>
                </c:pt>
                <c:pt idx="19">
                  <c:v>Пятерочка</c:v>
                </c:pt>
              </c:strCache>
            </c:strRef>
          </c:cat>
          <c:val>
            <c:numRef>
              <c:f>'Выгода клиента'!$B$4:$B$23</c:f>
              <c:numCache>
                <c:formatCode>0%</c:formatCode>
                <c:ptCount val="20"/>
                <c:pt idx="0">
                  <c:v>0.10062698971238111</c:v>
                </c:pt>
                <c:pt idx="1">
                  <c:v>8.1840255375316528E-2</c:v>
                </c:pt>
                <c:pt idx="2">
                  <c:v>5.8968409942088337E-2</c:v>
                </c:pt>
                <c:pt idx="3">
                  <c:v>5.6287665956558285E-2</c:v>
                </c:pt>
                <c:pt idx="4">
                  <c:v>4.7135772995875909E-2</c:v>
                </c:pt>
                <c:pt idx="5">
                  <c:v>3.613108366981542E-2</c:v>
                </c:pt>
                <c:pt idx="6">
                  <c:v>2.3330793858908159E-2</c:v>
                </c:pt>
                <c:pt idx="7">
                  <c:v>1.0296276612656799E-2</c:v>
                </c:pt>
                <c:pt idx="8">
                  <c:v>7.0069984701864258E-3</c:v>
                </c:pt>
                <c:pt idx="9">
                  <c:v>5.2821684960562658E-3</c:v>
                </c:pt>
                <c:pt idx="10">
                  <c:v>-8.0940542829085419E-3</c:v>
                </c:pt>
                <c:pt idx="11">
                  <c:v>-9.4885770216267418E-3</c:v>
                </c:pt>
                <c:pt idx="12">
                  <c:v>-1.1341839275218981E-2</c:v>
                </c:pt>
                <c:pt idx="13">
                  <c:v>-2.9594250102575187E-2</c:v>
                </c:pt>
                <c:pt idx="14">
                  <c:v>-3.2883513853600728E-2</c:v>
                </c:pt>
                <c:pt idx="15">
                  <c:v>-3.9462244779638105E-2</c:v>
                </c:pt>
                <c:pt idx="16">
                  <c:v>-4.2441773613568969E-2</c:v>
                </c:pt>
                <c:pt idx="17">
                  <c:v>-5.0380082409471665E-2</c:v>
                </c:pt>
                <c:pt idx="18">
                  <c:v>-6.328906936421555E-2</c:v>
                </c:pt>
                <c:pt idx="19">
                  <c:v>-0.10170732495505037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2E6-634B-BE47-69C0B59C89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8836575"/>
        <c:axId val="308994639"/>
      </c:barChart>
      <c:catAx>
        <c:axId val="3088365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FR"/>
          </a:p>
        </c:txPr>
        <c:crossAx val="308994639"/>
        <c:crosses val="autoZero"/>
        <c:auto val="1"/>
        <c:lblAlgn val="ctr"/>
        <c:lblOffset val="100"/>
        <c:noMultiLvlLbl val="0"/>
      </c:catAx>
      <c:valAx>
        <c:axId val="3089946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Дисконт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FR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FR"/>
          </a:p>
        </c:txPr>
        <c:crossAx val="308836575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FR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[Дашборд.xlsx]Платежноспособность по странам!Сводная таблица23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b="1"/>
              <a:t>Платежноспособность</a:t>
            </a:r>
            <a:r>
              <a:rPr lang="ru-RU" b="1" baseline="0"/>
              <a:t> по странам</a:t>
            </a:r>
            <a:endParaRPr lang="ru-RU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FR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FR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FR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'Платежноспособность по странам'!$B$3</c:f>
              <c:strCache>
                <c:ptCount val="1"/>
                <c:pt idx="0">
                  <c:v>Итог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F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cat>
            <c:strRef>
              <c:f>'Платежноспособность по странам'!$A$4:$A$9</c:f>
              <c:strCache>
                <c:ptCount val="5"/>
                <c:pt idx="0">
                  <c:v>Россия</c:v>
                </c:pt>
                <c:pt idx="1">
                  <c:v>Беларусь</c:v>
                </c:pt>
                <c:pt idx="2">
                  <c:v>Таджикистан</c:v>
                </c:pt>
                <c:pt idx="3">
                  <c:v>Узбекистан</c:v>
                </c:pt>
                <c:pt idx="4">
                  <c:v>Казахстан</c:v>
                </c:pt>
              </c:strCache>
            </c:strRef>
          </c:cat>
          <c:val>
            <c:numRef>
              <c:f>'Платежноспособность по странам'!$B$4:$B$9</c:f>
              <c:numCache>
                <c:formatCode>General</c:formatCode>
                <c:ptCount val="5"/>
                <c:pt idx="0">
                  <c:v>251330</c:v>
                </c:pt>
                <c:pt idx="1">
                  <c:v>163294</c:v>
                </c:pt>
                <c:pt idx="2">
                  <c:v>147543</c:v>
                </c:pt>
                <c:pt idx="3">
                  <c:v>139473</c:v>
                </c:pt>
                <c:pt idx="4">
                  <c:v>98793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9AC-D043-A1CF-2ADFC1D3AA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66262032"/>
        <c:axId val="1668969744"/>
      </c:barChart>
      <c:catAx>
        <c:axId val="16662620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FR"/>
          </a:p>
        </c:txPr>
        <c:crossAx val="1668969744"/>
        <c:crosses val="autoZero"/>
        <c:auto val="1"/>
        <c:lblAlgn val="ctr"/>
        <c:lblOffset val="100"/>
        <c:noMultiLvlLbl val="0"/>
      </c:catAx>
      <c:valAx>
        <c:axId val="1668969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FR"/>
          </a:p>
        </c:txPr>
        <c:crossAx val="16662620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[Дашборд.xlsx]Суммарные продажи по категориям!Сводная таблица16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GMV</a:t>
            </a:r>
            <a:r>
              <a:rPr lang="en-US" b="1" baseline="0"/>
              <a:t> </a:t>
            </a:r>
            <a:r>
              <a:rPr lang="ru-RU" b="1" baseline="0"/>
              <a:t>по категориям</a:t>
            </a:r>
            <a:endParaRPr lang="ru-RU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FR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FR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FR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FR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FR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'Суммарные продажи по категориям'!$B$3</c:f>
              <c:strCache>
                <c:ptCount val="1"/>
                <c:pt idx="0">
                  <c:v>Итог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F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cat>
            <c:strRef>
              <c:f>'Суммарные продажи по категориям'!$A$4:$A$24</c:f>
              <c:strCache>
                <c:ptCount val="20"/>
                <c:pt idx="0">
                  <c:v>Макароны</c:v>
                </c:pt>
                <c:pt idx="1">
                  <c:v>Конфеты</c:v>
                </c:pt>
                <c:pt idx="2">
                  <c:v>Мясо</c:v>
                </c:pt>
                <c:pt idx="3">
                  <c:v>Сок</c:v>
                </c:pt>
                <c:pt idx="4">
                  <c:v>Чипсы</c:v>
                </c:pt>
                <c:pt idx="5">
                  <c:v>Соль</c:v>
                </c:pt>
                <c:pt idx="6">
                  <c:v>Сыр</c:v>
                </c:pt>
                <c:pt idx="7">
                  <c:v>Сахар</c:v>
                </c:pt>
                <c:pt idx="8">
                  <c:v>Чай</c:v>
                </c:pt>
                <c:pt idx="9">
                  <c:v>Хлеб</c:v>
                </c:pt>
                <c:pt idx="10">
                  <c:v>Молоко</c:v>
                </c:pt>
                <c:pt idx="11">
                  <c:v>Йогурт</c:v>
                </c:pt>
                <c:pt idx="12">
                  <c:v>Печенье</c:v>
                </c:pt>
                <c:pt idx="13">
                  <c:v>Фрукты</c:v>
                </c:pt>
                <c:pt idx="14">
                  <c:v>Рыба</c:v>
                </c:pt>
                <c:pt idx="15">
                  <c:v>Овощи</c:v>
                </c:pt>
                <c:pt idx="16">
                  <c:v>Кофе</c:v>
                </c:pt>
                <c:pt idx="17">
                  <c:v>Крупа</c:v>
                </c:pt>
                <c:pt idx="18">
                  <c:v>Рис</c:v>
                </c:pt>
                <c:pt idx="19">
                  <c:v>Колбаса</c:v>
                </c:pt>
              </c:strCache>
            </c:strRef>
          </c:cat>
          <c:val>
            <c:numRef>
              <c:f>'Суммарные продажи по категориям'!$B$4:$B$24</c:f>
              <c:numCache>
                <c:formatCode>_-* #\ ##0_-;\-* #\ ##0_-;_-* "-"??_-;_-@_-</c:formatCode>
                <c:ptCount val="20"/>
                <c:pt idx="0">
                  <c:v>66945</c:v>
                </c:pt>
                <c:pt idx="1">
                  <c:v>48797</c:v>
                </c:pt>
                <c:pt idx="2">
                  <c:v>47223</c:v>
                </c:pt>
                <c:pt idx="3">
                  <c:v>45862</c:v>
                </c:pt>
                <c:pt idx="4">
                  <c:v>44539</c:v>
                </c:pt>
                <c:pt idx="5">
                  <c:v>44468</c:v>
                </c:pt>
                <c:pt idx="6">
                  <c:v>44265</c:v>
                </c:pt>
                <c:pt idx="7">
                  <c:v>44151</c:v>
                </c:pt>
                <c:pt idx="8">
                  <c:v>43626</c:v>
                </c:pt>
                <c:pt idx="9">
                  <c:v>42352</c:v>
                </c:pt>
                <c:pt idx="10">
                  <c:v>42165</c:v>
                </c:pt>
                <c:pt idx="11">
                  <c:v>41745</c:v>
                </c:pt>
                <c:pt idx="12">
                  <c:v>39632</c:v>
                </c:pt>
                <c:pt idx="13">
                  <c:v>33802</c:v>
                </c:pt>
                <c:pt idx="14">
                  <c:v>32430</c:v>
                </c:pt>
                <c:pt idx="15">
                  <c:v>31147</c:v>
                </c:pt>
                <c:pt idx="16">
                  <c:v>30543</c:v>
                </c:pt>
                <c:pt idx="17">
                  <c:v>28053</c:v>
                </c:pt>
                <c:pt idx="18">
                  <c:v>27375</c:v>
                </c:pt>
                <c:pt idx="19">
                  <c:v>21313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CD-514F-B601-163071DD0B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25112416"/>
        <c:axId val="2124496016"/>
      </c:barChart>
      <c:catAx>
        <c:axId val="2125112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FR"/>
          </a:p>
        </c:txPr>
        <c:crossAx val="2124496016"/>
        <c:crosses val="autoZero"/>
        <c:auto val="1"/>
        <c:lblAlgn val="ctr"/>
        <c:lblOffset val="100"/>
        <c:noMultiLvlLbl val="0"/>
      </c:catAx>
      <c:valAx>
        <c:axId val="2124496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\ ##0_-;\-* #\ ##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FR"/>
          </a:p>
        </c:txPr>
        <c:crossAx val="21251124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[Дашборд.xlsx]Среднее кол-во продуктов в чеке!Сводная таблица18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b="1"/>
              <a:t>Среднее количество продуктов в чеке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F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FR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FR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FR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'Среднее кол-во продуктов в чеке'!$B$3</c:f>
              <c:strCache>
                <c:ptCount val="1"/>
                <c:pt idx="0">
                  <c:v>Итог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F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cat>
            <c:strRef>
              <c:f>'Среднее кол-во продуктов в чеке'!$A$4:$A$24</c:f>
              <c:strCache>
                <c:ptCount val="20"/>
                <c:pt idx="0">
                  <c:v>Молоко</c:v>
                </c:pt>
                <c:pt idx="1">
                  <c:v>Рис</c:v>
                </c:pt>
                <c:pt idx="2">
                  <c:v>Овощи</c:v>
                </c:pt>
                <c:pt idx="3">
                  <c:v>Сахар</c:v>
                </c:pt>
                <c:pt idx="4">
                  <c:v>Рыба</c:v>
                </c:pt>
                <c:pt idx="5">
                  <c:v>Мясо</c:v>
                </c:pt>
                <c:pt idx="6">
                  <c:v>Хлеб</c:v>
                </c:pt>
                <c:pt idx="7">
                  <c:v>Соль</c:v>
                </c:pt>
                <c:pt idx="8">
                  <c:v>Печенье</c:v>
                </c:pt>
                <c:pt idx="9">
                  <c:v>Чипсы</c:v>
                </c:pt>
                <c:pt idx="10">
                  <c:v>Кофе</c:v>
                </c:pt>
                <c:pt idx="11">
                  <c:v>Конфеты</c:v>
                </c:pt>
                <c:pt idx="12">
                  <c:v>Сок</c:v>
                </c:pt>
                <c:pt idx="13">
                  <c:v>Фрукты</c:v>
                </c:pt>
                <c:pt idx="14">
                  <c:v>Макароны</c:v>
                </c:pt>
                <c:pt idx="15">
                  <c:v>Чай</c:v>
                </c:pt>
                <c:pt idx="16">
                  <c:v>Колбаса</c:v>
                </c:pt>
                <c:pt idx="17">
                  <c:v>Йогурт</c:v>
                </c:pt>
                <c:pt idx="18">
                  <c:v>Крупа</c:v>
                </c:pt>
                <c:pt idx="19">
                  <c:v>Сыр</c:v>
                </c:pt>
              </c:strCache>
            </c:strRef>
          </c:cat>
          <c:val>
            <c:numRef>
              <c:f>'Среднее кол-во продуктов в чеке'!$B$4:$B$24</c:f>
              <c:numCache>
                <c:formatCode>_(* #,##0.00_);_(* \(#,##0.00\);_(* "-"??_);_(@_)</c:formatCode>
                <c:ptCount val="20"/>
                <c:pt idx="0">
                  <c:v>3.2380952380952381</c:v>
                </c:pt>
                <c:pt idx="1">
                  <c:v>3.1875</c:v>
                </c:pt>
                <c:pt idx="2">
                  <c:v>3.1463414634146343</c:v>
                </c:pt>
                <c:pt idx="3">
                  <c:v>3.1355932203389831</c:v>
                </c:pt>
                <c:pt idx="4">
                  <c:v>3.1282051282051282</c:v>
                </c:pt>
                <c:pt idx="5">
                  <c:v>3.1272727272727274</c:v>
                </c:pt>
                <c:pt idx="6">
                  <c:v>3.0909090909090908</c:v>
                </c:pt>
                <c:pt idx="7">
                  <c:v>3.0754716981132075</c:v>
                </c:pt>
                <c:pt idx="8">
                  <c:v>3.0638297872340425</c:v>
                </c:pt>
                <c:pt idx="9">
                  <c:v>3.0588235294117645</c:v>
                </c:pt>
                <c:pt idx="10">
                  <c:v>3.0476190476190474</c:v>
                </c:pt>
                <c:pt idx="11">
                  <c:v>2.9838709677419355</c:v>
                </c:pt>
                <c:pt idx="12">
                  <c:v>2.9827586206896552</c:v>
                </c:pt>
                <c:pt idx="13">
                  <c:v>2.9534883720930232</c:v>
                </c:pt>
                <c:pt idx="14">
                  <c:v>2.941860465116279</c:v>
                </c:pt>
                <c:pt idx="15">
                  <c:v>2.9272727272727272</c:v>
                </c:pt>
                <c:pt idx="16">
                  <c:v>2.8846153846153846</c:v>
                </c:pt>
                <c:pt idx="17">
                  <c:v>2.7627118644067798</c:v>
                </c:pt>
                <c:pt idx="18">
                  <c:v>2.7209302325581395</c:v>
                </c:pt>
                <c:pt idx="19">
                  <c:v>2.5873015873015874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870-F449-B60A-85F991CD00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02933600"/>
        <c:axId val="2103306976"/>
      </c:barChart>
      <c:catAx>
        <c:axId val="21029336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FR"/>
          </a:p>
        </c:txPr>
        <c:crossAx val="2103306976"/>
        <c:crosses val="autoZero"/>
        <c:auto val="1"/>
        <c:lblAlgn val="ctr"/>
        <c:lblOffset val="100"/>
        <c:noMultiLvlLbl val="0"/>
      </c:catAx>
      <c:valAx>
        <c:axId val="2103306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FR"/>
          </a:p>
        </c:txPr>
        <c:crossAx val="21029336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[Дашборд.xlsx]Частность имен!Сводная таблица30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b="1"/>
              <a:t>Частотность имен для рекламной компании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F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FR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'Частность имен'!$B$3</c:f>
              <c:strCache>
                <c:ptCount val="1"/>
                <c:pt idx="0">
                  <c:v>Итог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F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'Частность имен'!$A$4:$A$27</c:f>
              <c:strCache>
                <c:ptCount val="24"/>
                <c:pt idx="0">
                  <c:v>Феврония</c:v>
                </c:pt>
                <c:pt idx="1">
                  <c:v>Жанна</c:v>
                </c:pt>
                <c:pt idx="2">
                  <c:v>Василиса</c:v>
                </c:pt>
                <c:pt idx="3">
                  <c:v>Алевтина</c:v>
                </c:pt>
                <c:pt idx="4">
                  <c:v>Любовь</c:v>
                </c:pt>
                <c:pt idx="5">
                  <c:v>Юлия</c:v>
                </c:pt>
                <c:pt idx="6">
                  <c:v>Марфа</c:v>
                </c:pt>
                <c:pt idx="7">
                  <c:v>Вера</c:v>
                </c:pt>
                <c:pt idx="8">
                  <c:v>Эмилия</c:v>
                </c:pt>
                <c:pt idx="9">
                  <c:v>Валентина</c:v>
                </c:pt>
                <c:pt idx="10">
                  <c:v>Анастасия</c:v>
                </c:pt>
                <c:pt idx="11">
                  <c:v>Вероника</c:v>
                </c:pt>
                <c:pt idx="12">
                  <c:v>Зоя</c:v>
                </c:pt>
                <c:pt idx="13">
                  <c:v>Лора</c:v>
                </c:pt>
                <c:pt idx="14">
                  <c:v>Александра</c:v>
                </c:pt>
                <c:pt idx="15">
                  <c:v>Любомир</c:v>
                </c:pt>
                <c:pt idx="16">
                  <c:v>Элеонора</c:v>
                </c:pt>
                <c:pt idx="17">
                  <c:v>Татьяна</c:v>
                </c:pt>
                <c:pt idx="18">
                  <c:v>Анжела</c:v>
                </c:pt>
                <c:pt idx="19">
                  <c:v>Алла</c:v>
                </c:pt>
                <c:pt idx="20">
                  <c:v>Клавдия</c:v>
                </c:pt>
                <c:pt idx="21">
                  <c:v>Ираида</c:v>
                </c:pt>
                <c:pt idx="22">
                  <c:v>Ия</c:v>
                </c:pt>
                <c:pt idx="23">
                  <c:v>Иванна</c:v>
                </c:pt>
              </c:strCache>
            </c:strRef>
          </c:cat>
          <c:val>
            <c:numRef>
              <c:f>'Частность имен'!$B$4:$B$27</c:f>
              <c:numCache>
                <c:formatCode>General</c:formatCode>
                <c:ptCount val="24"/>
                <c:pt idx="0">
                  <c:v>6</c:v>
                </c:pt>
                <c:pt idx="1">
                  <c:v>6</c:v>
                </c:pt>
                <c:pt idx="2">
                  <c:v>6</c:v>
                </c:pt>
                <c:pt idx="3">
                  <c:v>6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DC6-1E4A-8793-B37FB75679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630820800"/>
        <c:axId val="581825520"/>
      </c:barChart>
      <c:catAx>
        <c:axId val="6308208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FR"/>
          </a:p>
        </c:txPr>
        <c:crossAx val="581825520"/>
        <c:crosses val="autoZero"/>
        <c:auto val="1"/>
        <c:lblAlgn val="ctr"/>
        <c:lblOffset val="100"/>
        <c:noMultiLvlLbl val="0"/>
      </c:catAx>
      <c:valAx>
        <c:axId val="581825520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6308208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[Дашборд.xlsx]Платежноспособность по странам!Сводная таблица23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b="1"/>
              <a:t>Платежноспособность</a:t>
            </a:r>
            <a:r>
              <a:rPr lang="ru-RU" b="1" baseline="0"/>
              <a:t> по странам</a:t>
            </a:r>
            <a:endParaRPr lang="ru-RU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FR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'Платежноспособность по странам'!$B$3</c:f>
              <c:strCache>
                <c:ptCount val="1"/>
                <c:pt idx="0">
                  <c:v>Итог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F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cat>
            <c:strRef>
              <c:f>'Платежноспособность по странам'!$A$4:$A$9</c:f>
              <c:strCache>
                <c:ptCount val="5"/>
                <c:pt idx="0">
                  <c:v>Россия</c:v>
                </c:pt>
                <c:pt idx="1">
                  <c:v>Беларусь</c:v>
                </c:pt>
                <c:pt idx="2">
                  <c:v>Таджикистан</c:v>
                </c:pt>
                <c:pt idx="3">
                  <c:v>Узбекистан</c:v>
                </c:pt>
                <c:pt idx="4">
                  <c:v>Казахстан</c:v>
                </c:pt>
              </c:strCache>
            </c:strRef>
          </c:cat>
          <c:val>
            <c:numRef>
              <c:f>'Платежноспособность по странам'!$B$4:$B$9</c:f>
              <c:numCache>
                <c:formatCode>General</c:formatCode>
                <c:ptCount val="5"/>
                <c:pt idx="0">
                  <c:v>251330</c:v>
                </c:pt>
                <c:pt idx="1">
                  <c:v>163294</c:v>
                </c:pt>
                <c:pt idx="2">
                  <c:v>147543</c:v>
                </c:pt>
                <c:pt idx="3">
                  <c:v>139473</c:v>
                </c:pt>
                <c:pt idx="4">
                  <c:v>98793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6F-A54D-92CF-0C40908884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66262032"/>
        <c:axId val="1668969744"/>
      </c:barChart>
      <c:catAx>
        <c:axId val="16662620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FR"/>
          </a:p>
        </c:txPr>
        <c:crossAx val="1668969744"/>
        <c:crosses val="autoZero"/>
        <c:auto val="1"/>
        <c:lblAlgn val="ctr"/>
        <c:lblOffset val="100"/>
        <c:noMultiLvlLbl val="0"/>
      </c:catAx>
      <c:valAx>
        <c:axId val="1668969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FR"/>
          </a:p>
        </c:txPr>
        <c:crossAx val="16662620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[Дашборд.xlsx]Цены по магазинам!Сводная таблица26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Анализ цен внутри товарной категории по магазинам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F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'Цены по магазинам'!$B$3</c:f>
              <c:strCache>
                <c:ptCount val="1"/>
                <c:pt idx="0">
                  <c:v>Итог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'Цены по магазинам'!$A$4:$A$389</c:f>
              <c:multiLvlStrCache>
                <c:ptCount val="366"/>
                <c:lvl>
                  <c:pt idx="0">
                    <c:v>Городской Супермаркет</c:v>
                  </c:pt>
                  <c:pt idx="1">
                    <c:v>Метро</c:v>
                  </c:pt>
                  <c:pt idx="2">
                    <c:v>Ароматный Мир</c:v>
                  </c:pt>
                  <c:pt idx="3">
                    <c:v>Мираторг</c:v>
                  </c:pt>
                  <c:pt idx="4">
                    <c:v>О'кей</c:v>
                  </c:pt>
                  <c:pt idx="5">
                    <c:v>Дикси</c:v>
                  </c:pt>
                  <c:pt idx="6">
                    <c:v>Спар</c:v>
                  </c:pt>
                  <c:pt idx="7">
                    <c:v>Билла</c:v>
                  </c:pt>
                  <c:pt idx="8">
                    <c:v>Седьмой Континент</c:v>
                  </c:pt>
                  <c:pt idx="9">
                    <c:v>Карусель</c:v>
                  </c:pt>
                  <c:pt idx="10">
                    <c:v>Лента</c:v>
                  </c:pt>
                  <c:pt idx="11">
                    <c:v>Ашан</c:v>
                  </c:pt>
                  <c:pt idx="12">
                    <c:v>Бристоль</c:v>
                  </c:pt>
                  <c:pt idx="13">
                    <c:v>Гиперглобус</c:v>
                  </c:pt>
                  <c:pt idx="14">
                    <c:v>Азбука Вкуса</c:v>
                  </c:pt>
                  <c:pt idx="15">
                    <c:v>Мосмарт</c:v>
                  </c:pt>
                  <c:pt idx="16">
                    <c:v>Магнит</c:v>
                  </c:pt>
                  <c:pt idx="17">
                    <c:v>Верный</c:v>
                  </c:pt>
                  <c:pt idx="18">
                    <c:v>Пятерочка</c:v>
                  </c:pt>
                  <c:pt idx="19">
                    <c:v>Перекресток</c:v>
                  </c:pt>
                  <c:pt idx="20">
                    <c:v>Седьмой Континент</c:v>
                  </c:pt>
                  <c:pt idx="21">
                    <c:v>Перекресток</c:v>
                  </c:pt>
                  <c:pt idx="22">
                    <c:v>Магнит</c:v>
                  </c:pt>
                  <c:pt idx="23">
                    <c:v>Карусель</c:v>
                  </c:pt>
                  <c:pt idx="24">
                    <c:v>Дикси</c:v>
                  </c:pt>
                  <c:pt idx="25">
                    <c:v>Билла</c:v>
                  </c:pt>
                  <c:pt idx="26">
                    <c:v>Гиперглобус</c:v>
                  </c:pt>
                  <c:pt idx="27">
                    <c:v>Верный</c:v>
                  </c:pt>
                  <c:pt idx="28">
                    <c:v>Мосмарт</c:v>
                  </c:pt>
                  <c:pt idx="29">
                    <c:v>Ашан</c:v>
                  </c:pt>
                  <c:pt idx="30">
                    <c:v>Метро</c:v>
                  </c:pt>
                  <c:pt idx="31">
                    <c:v>Спар</c:v>
                  </c:pt>
                  <c:pt idx="32">
                    <c:v>Мираторг</c:v>
                  </c:pt>
                  <c:pt idx="33">
                    <c:v>Городской Супермаркет</c:v>
                  </c:pt>
                  <c:pt idx="34">
                    <c:v>Бристоль</c:v>
                  </c:pt>
                  <c:pt idx="35">
                    <c:v>Лента</c:v>
                  </c:pt>
                  <c:pt idx="36">
                    <c:v>Мираторг</c:v>
                  </c:pt>
                  <c:pt idx="37">
                    <c:v>Гиперглобус</c:v>
                  </c:pt>
                  <c:pt idx="38">
                    <c:v>Верный</c:v>
                  </c:pt>
                  <c:pt idx="39">
                    <c:v>Мосмарт</c:v>
                  </c:pt>
                  <c:pt idx="40">
                    <c:v>Метро</c:v>
                  </c:pt>
                  <c:pt idx="41">
                    <c:v>Спар</c:v>
                  </c:pt>
                  <c:pt idx="42">
                    <c:v>Седьмой Континент</c:v>
                  </c:pt>
                  <c:pt idx="43">
                    <c:v>О'кей</c:v>
                  </c:pt>
                  <c:pt idx="44">
                    <c:v>Перекресток</c:v>
                  </c:pt>
                  <c:pt idx="45">
                    <c:v>Ашан</c:v>
                  </c:pt>
                  <c:pt idx="46">
                    <c:v>Билла</c:v>
                  </c:pt>
                  <c:pt idx="47">
                    <c:v>Дикси</c:v>
                  </c:pt>
                  <c:pt idx="48">
                    <c:v>Азбука Вкуса</c:v>
                  </c:pt>
                  <c:pt idx="49">
                    <c:v>Ароматный Мир</c:v>
                  </c:pt>
                  <c:pt idx="50">
                    <c:v>Магнит</c:v>
                  </c:pt>
                  <c:pt idx="51">
                    <c:v>Пятерочка</c:v>
                  </c:pt>
                  <c:pt idx="52">
                    <c:v>Мосмарт</c:v>
                  </c:pt>
                  <c:pt idx="53">
                    <c:v>Азбука Вкуса</c:v>
                  </c:pt>
                  <c:pt idx="54">
                    <c:v>Лента</c:v>
                  </c:pt>
                  <c:pt idx="55">
                    <c:v>Гиперглобус</c:v>
                  </c:pt>
                  <c:pt idx="56">
                    <c:v>Городской Супермаркет</c:v>
                  </c:pt>
                  <c:pt idx="57">
                    <c:v>Мираторг</c:v>
                  </c:pt>
                  <c:pt idx="58">
                    <c:v>Бристоль</c:v>
                  </c:pt>
                  <c:pt idx="59">
                    <c:v>Карусель</c:v>
                  </c:pt>
                  <c:pt idx="60">
                    <c:v>Спар</c:v>
                  </c:pt>
                  <c:pt idx="61">
                    <c:v>Седьмой Континент</c:v>
                  </c:pt>
                  <c:pt idx="62">
                    <c:v>Билла</c:v>
                  </c:pt>
                  <c:pt idx="63">
                    <c:v>Магнит</c:v>
                  </c:pt>
                  <c:pt idx="64">
                    <c:v>Метро</c:v>
                  </c:pt>
                  <c:pt idx="65">
                    <c:v>Ароматный Мир</c:v>
                  </c:pt>
                  <c:pt idx="66">
                    <c:v>Перекресток</c:v>
                  </c:pt>
                  <c:pt idx="67">
                    <c:v>О'кей</c:v>
                  </c:pt>
                  <c:pt idx="68">
                    <c:v>Пятерочка</c:v>
                  </c:pt>
                  <c:pt idx="69">
                    <c:v>Дикси</c:v>
                  </c:pt>
                  <c:pt idx="70">
                    <c:v>Ашан</c:v>
                  </c:pt>
                  <c:pt idx="71">
                    <c:v>Седьмой Континент</c:v>
                  </c:pt>
                  <c:pt idx="72">
                    <c:v>Магнит</c:v>
                  </c:pt>
                  <c:pt idx="73">
                    <c:v>Мираторг</c:v>
                  </c:pt>
                  <c:pt idx="74">
                    <c:v>Мосмарт</c:v>
                  </c:pt>
                  <c:pt idx="75">
                    <c:v>Азбука Вкуса</c:v>
                  </c:pt>
                  <c:pt idx="76">
                    <c:v>Ашан</c:v>
                  </c:pt>
                  <c:pt idx="77">
                    <c:v>Ароматный Мир</c:v>
                  </c:pt>
                  <c:pt idx="78">
                    <c:v>Метро</c:v>
                  </c:pt>
                  <c:pt idx="79">
                    <c:v>Городской Супермаркет</c:v>
                  </c:pt>
                  <c:pt idx="80">
                    <c:v>Лента</c:v>
                  </c:pt>
                  <c:pt idx="81">
                    <c:v>Пятерочка</c:v>
                  </c:pt>
                  <c:pt idx="82">
                    <c:v>Бристоль</c:v>
                  </c:pt>
                  <c:pt idx="83">
                    <c:v>Дикси</c:v>
                  </c:pt>
                  <c:pt idx="84">
                    <c:v>О'кей</c:v>
                  </c:pt>
                  <c:pt idx="85">
                    <c:v>Карусель</c:v>
                  </c:pt>
                  <c:pt idx="86">
                    <c:v>Седьмой Континент</c:v>
                  </c:pt>
                  <c:pt idx="87">
                    <c:v>Мираторг</c:v>
                  </c:pt>
                  <c:pt idx="88">
                    <c:v>Городской Супермаркет</c:v>
                  </c:pt>
                  <c:pt idx="89">
                    <c:v>Верный</c:v>
                  </c:pt>
                  <c:pt idx="90">
                    <c:v>Метро</c:v>
                  </c:pt>
                  <c:pt idx="91">
                    <c:v>Ашан</c:v>
                  </c:pt>
                  <c:pt idx="92">
                    <c:v>Спар</c:v>
                  </c:pt>
                  <c:pt idx="93">
                    <c:v>Билла</c:v>
                  </c:pt>
                  <c:pt idx="94">
                    <c:v>Гиперглобус</c:v>
                  </c:pt>
                  <c:pt idx="95">
                    <c:v>Лента</c:v>
                  </c:pt>
                  <c:pt idx="96">
                    <c:v>Магнит</c:v>
                  </c:pt>
                  <c:pt idx="97">
                    <c:v>Азбука Вкуса</c:v>
                  </c:pt>
                  <c:pt idx="98">
                    <c:v>Бристоль</c:v>
                  </c:pt>
                  <c:pt idx="99">
                    <c:v>Перекресток</c:v>
                  </c:pt>
                  <c:pt idx="100">
                    <c:v>О'кей</c:v>
                  </c:pt>
                  <c:pt idx="101">
                    <c:v>Мосмарт</c:v>
                  </c:pt>
                  <c:pt idx="102">
                    <c:v>Ароматный Мир</c:v>
                  </c:pt>
                  <c:pt idx="103">
                    <c:v>Пятерочка</c:v>
                  </c:pt>
                  <c:pt idx="104">
                    <c:v>Карусель</c:v>
                  </c:pt>
                  <c:pt idx="105">
                    <c:v>Бристоль</c:v>
                  </c:pt>
                  <c:pt idx="106">
                    <c:v>Перекресток</c:v>
                  </c:pt>
                  <c:pt idx="107">
                    <c:v>Магнит</c:v>
                  </c:pt>
                  <c:pt idx="108">
                    <c:v>Дикси</c:v>
                  </c:pt>
                  <c:pt idx="109">
                    <c:v>Карусель</c:v>
                  </c:pt>
                  <c:pt idx="110">
                    <c:v>О'кей</c:v>
                  </c:pt>
                  <c:pt idx="111">
                    <c:v>Мираторг</c:v>
                  </c:pt>
                  <c:pt idx="112">
                    <c:v>Ашан</c:v>
                  </c:pt>
                  <c:pt idx="113">
                    <c:v>Гиперглобус</c:v>
                  </c:pt>
                  <c:pt idx="114">
                    <c:v>Седьмой Континент</c:v>
                  </c:pt>
                  <c:pt idx="115">
                    <c:v>Билла</c:v>
                  </c:pt>
                  <c:pt idx="116">
                    <c:v>Мосмарт</c:v>
                  </c:pt>
                  <c:pt idx="117">
                    <c:v>Азбука Вкуса</c:v>
                  </c:pt>
                  <c:pt idx="118">
                    <c:v>Спар</c:v>
                  </c:pt>
                  <c:pt idx="119">
                    <c:v>Лента</c:v>
                  </c:pt>
                  <c:pt idx="120">
                    <c:v>Верный</c:v>
                  </c:pt>
                  <c:pt idx="121">
                    <c:v>Ароматный Мир</c:v>
                  </c:pt>
                  <c:pt idx="122">
                    <c:v>Пятерочка</c:v>
                  </c:pt>
                  <c:pt idx="123">
                    <c:v>Городской Супермаркет</c:v>
                  </c:pt>
                  <c:pt idx="124">
                    <c:v>Лента</c:v>
                  </c:pt>
                  <c:pt idx="125">
                    <c:v>Спар</c:v>
                  </c:pt>
                  <c:pt idx="126">
                    <c:v>Бристоль</c:v>
                  </c:pt>
                  <c:pt idx="127">
                    <c:v>Карусель</c:v>
                  </c:pt>
                  <c:pt idx="128">
                    <c:v>Ароматный Мир</c:v>
                  </c:pt>
                  <c:pt idx="129">
                    <c:v>Мираторг</c:v>
                  </c:pt>
                  <c:pt idx="130">
                    <c:v>Верный</c:v>
                  </c:pt>
                  <c:pt idx="131">
                    <c:v>Перекресток</c:v>
                  </c:pt>
                  <c:pt idx="132">
                    <c:v>Метро</c:v>
                  </c:pt>
                  <c:pt idx="133">
                    <c:v>Азбука Вкуса</c:v>
                  </c:pt>
                  <c:pt idx="134">
                    <c:v>Городской Супермаркет</c:v>
                  </c:pt>
                  <c:pt idx="135">
                    <c:v>Седьмой Континент</c:v>
                  </c:pt>
                  <c:pt idx="136">
                    <c:v>Дикси</c:v>
                  </c:pt>
                  <c:pt idx="137">
                    <c:v>Мосмарт</c:v>
                  </c:pt>
                  <c:pt idx="138">
                    <c:v>О'кей</c:v>
                  </c:pt>
                  <c:pt idx="139">
                    <c:v>Ашан</c:v>
                  </c:pt>
                  <c:pt idx="140">
                    <c:v>Магнит</c:v>
                  </c:pt>
                  <c:pt idx="141">
                    <c:v>Гиперглобус</c:v>
                  </c:pt>
                  <c:pt idx="142">
                    <c:v>Билла</c:v>
                  </c:pt>
                  <c:pt idx="143">
                    <c:v>Карусель</c:v>
                  </c:pt>
                  <c:pt idx="144">
                    <c:v>О'кей</c:v>
                  </c:pt>
                  <c:pt idx="145">
                    <c:v>Метро</c:v>
                  </c:pt>
                  <c:pt idx="146">
                    <c:v>Магнит</c:v>
                  </c:pt>
                  <c:pt idx="147">
                    <c:v>Пятерочка</c:v>
                  </c:pt>
                  <c:pt idx="148">
                    <c:v>Мосмарт</c:v>
                  </c:pt>
                  <c:pt idx="149">
                    <c:v>Верный</c:v>
                  </c:pt>
                  <c:pt idx="150">
                    <c:v>Седьмой Континент</c:v>
                  </c:pt>
                  <c:pt idx="151">
                    <c:v>Азбука Вкуса</c:v>
                  </c:pt>
                  <c:pt idx="152">
                    <c:v>Гиперглобус</c:v>
                  </c:pt>
                  <c:pt idx="153">
                    <c:v>Городской Супермаркет</c:v>
                  </c:pt>
                  <c:pt idx="154">
                    <c:v>Перекресток</c:v>
                  </c:pt>
                  <c:pt idx="155">
                    <c:v>Билла</c:v>
                  </c:pt>
                  <c:pt idx="156">
                    <c:v>Бристоль</c:v>
                  </c:pt>
                  <c:pt idx="157">
                    <c:v>Спар</c:v>
                  </c:pt>
                  <c:pt idx="158">
                    <c:v>Лента</c:v>
                  </c:pt>
                  <c:pt idx="159">
                    <c:v>Мираторг</c:v>
                  </c:pt>
                  <c:pt idx="160">
                    <c:v>Дикси</c:v>
                  </c:pt>
                  <c:pt idx="161">
                    <c:v>Ароматный Мир</c:v>
                  </c:pt>
                  <c:pt idx="162">
                    <c:v>Лента</c:v>
                  </c:pt>
                  <c:pt idx="163">
                    <c:v>Ашан</c:v>
                  </c:pt>
                  <c:pt idx="164">
                    <c:v>Билла</c:v>
                  </c:pt>
                  <c:pt idx="165">
                    <c:v>Дикси</c:v>
                  </c:pt>
                  <c:pt idx="166">
                    <c:v>Мосмарт</c:v>
                  </c:pt>
                  <c:pt idx="167">
                    <c:v>О'кей</c:v>
                  </c:pt>
                  <c:pt idx="168">
                    <c:v>Городской Супермаркет</c:v>
                  </c:pt>
                  <c:pt idx="169">
                    <c:v>Верный</c:v>
                  </c:pt>
                  <c:pt idx="170">
                    <c:v>Ароматный Мир</c:v>
                  </c:pt>
                  <c:pt idx="171">
                    <c:v>Пятерочка</c:v>
                  </c:pt>
                  <c:pt idx="172">
                    <c:v>Метро</c:v>
                  </c:pt>
                  <c:pt idx="173">
                    <c:v>Азбука Вкуса</c:v>
                  </c:pt>
                  <c:pt idx="174">
                    <c:v>Седьмой Континент</c:v>
                  </c:pt>
                  <c:pt idx="175">
                    <c:v>Спар</c:v>
                  </c:pt>
                  <c:pt idx="176">
                    <c:v>Перекресток</c:v>
                  </c:pt>
                  <c:pt idx="177">
                    <c:v>Гиперглобус</c:v>
                  </c:pt>
                  <c:pt idx="178">
                    <c:v>Мираторг</c:v>
                  </c:pt>
                  <c:pt idx="179">
                    <c:v>Магнит</c:v>
                  </c:pt>
                  <c:pt idx="180">
                    <c:v>Карусель</c:v>
                  </c:pt>
                  <c:pt idx="181">
                    <c:v>Бристоль</c:v>
                  </c:pt>
                  <c:pt idx="182">
                    <c:v>Азбука Вкуса</c:v>
                  </c:pt>
                  <c:pt idx="183">
                    <c:v>Городской Супермаркет</c:v>
                  </c:pt>
                  <c:pt idx="184">
                    <c:v>Перекресток</c:v>
                  </c:pt>
                  <c:pt idx="185">
                    <c:v>Пятерочка</c:v>
                  </c:pt>
                  <c:pt idx="186">
                    <c:v>Мираторг</c:v>
                  </c:pt>
                  <c:pt idx="187">
                    <c:v>Ашан</c:v>
                  </c:pt>
                  <c:pt idx="188">
                    <c:v>Бристоль</c:v>
                  </c:pt>
                  <c:pt idx="189">
                    <c:v>Дикси</c:v>
                  </c:pt>
                  <c:pt idx="190">
                    <c:v>О'кей</c:v>
                  </c:pt>
                  <c:pt idx="191">
                    <c:v>Гиперглобус</c:v>
                  </c:pt>
                  <c:pt idx="192">
                    <c:v>Лента</c:v>
                  </c:pt>
                  <c:pt idx="193">
                    <c:v>Ароматный Мир</c:v>
                  </c:pt>
                  <c:pt idx="194">
                    <c:v>Метро</c:v>
                  </c:pt>
                  <c:pt idx="195">
                    <c:v>Мосмарт</c:v>
                  </c:pt>
                  <c:pt idx="196">
                    <c:v>Верный</c:v>
                  </c:pt>
                  <c:pt idx="197">
                    <c:v>Билла</c:v>
                  </c:pt>
                  <c:pt idx="198">
                    <c:v>Спар</c:v>
                  </c:pt>
                  <c:pt idx="199">
                    <c:v>Седьмой Континент</c:v>
                  </c:pt>
                  <c:pt idx="200">
                    <c:v>Лента</c:v>
                  </c:pt>
                  <c:pt idx="201">
                    <c:v>Мосмарт</c:v>
                  </c:pt>
                  <c:pt idx="202">
                    <c:v>Городской Супермаркет</c:v>
                  </c:pt>
                  <c:pt idx="203">
                    <c:v>Бристоль</c:v>
                  </c:pt>
                  <c:pt idx="204">
                    <c:v>Азбука Вкуса</c:v>
                  </c:pt>
                  <c:pt idx="205">
                    <c:v>Билла</c:v>
                  </c:pt>
                  <c:pt idx="206">
                    <c:v>Верный</c:v>
                  </c:pt>
                  <c:pt idx="207">
                    <c:v>Перекресток</c:v>
                  </c:pt>
                  <c:pt idx="208">
                    <c:v>Пятерочка</c:v>
                  </c:pt>
                  <c:pt idx="209">
                    <c:v>Спар</c:v>
                  </c:pt>
                  <c:pt idx="210">
                    <c:v>Дикси</c:v>
                  </c:pt>
                  <c:pt idx="211">
                    <c:v>Метро</c:v>
                  </c:pt>
                  <c:pt idx="212">
                    <c:v>Карусель</c:v>
                  </c:pt>
                  <c:pt idx="213">
                    <c:v>Седьмой Континент</c:v>
                  </c:pt>
                  <c:pt idx="214">
                    <c:v>Магнит</c:v>
                  </c:pt>
                  <c:pt idx="215">
                    <c:v>Мираторг</c:v>
                  </c:pt>
                  <c:pt idx="216">
                    <c:v>Билла</c:v>
                  </c:pt>
                  <c:pt idx="217">
                    <c:v>Магнит</c:v>
                  </c:pt>
                  <c:pt idx="218">
                    <c:v>Ашан</c:v>
                  </c:pt>
                  <c:pt idx="219">
                    <c:v>Мосмарт</c:v>
                  </c:pt>
                  <c:pt idx="220">
                    <c:v>Седьмой Континент</c:v>
                  </c:pt>
                  <c:pt idx="221">
                    <c:v>Азбука Вкуса</c:v>
                  </c:pt>
                  <c:pt idx="222">
                    <c:v>Городской Супермаркет</c:v>
                  </c:pt>
                  <c:pt idx="223">
                    <c:v>Ароматный Мир</c:v>
                  </c:pt>
                  <c:pt idx="224">
                    <c:v>Дикси</c:v>
                  </c:pt>
                  <c:pt idx="225">
                    <c:v>О'кей</c:v>
                  </c:pt>
                  <c:pt idx="226">
                    <c:v>Верный</c:v>
                  </c:pt>
                  <c:pt idx="227">
                    <c:v>Гиперглобус</c:v>
                  </c:pt>
                  <c:pt idx="228">
                    <c:v>Спар</c:v>
                  </c:pt>
                  <c:pt idx="229">
                    <c:v>Мираторг</c:v>
                  </c:pt>
                  <c:pt idx="230">
                    <c:v>Пятерочка</c:v>
                  </c:pt>
                  <c:pt idx="231">
                    <c:v>Карусель</c:v>
                  </c:pt>
                  <c:pt idx="232">
                    <c:v>Бристоль</c:v>
                  </c:pt>
                  <c:pt idx="233">
                    <c:v>Перекресток</c:v>
                  </c:pt>
                  <c:pt idx="234">
                    <c:v>Метро</c:v>
                  </c:pt>
                  <c:pt idx="235">
                    <c:v>Бристоль</c:v>
                  </c:pt>
                  <c:pt idx="236">
                    <c:v>Верный</c:v>
                  </c:pt>
                  <c:pt idx="237">
                    <c:v>Метро</c:v>
                  </c:pt>
                  <c:pt idx="238">
                    <c:v>Ашан</c:v>
                  </c:pt>
                  <c:pt idx="239">
                    <c:v>Азбука Вкуса</c:v>
                  </c:pt>
                  <c:pt idx="240">
                    <c:v>Лента</c:v>
                  </c:pt>
                  <c:pt idx="241">
                    <c:v>Городской Супермаркет</c:v>
                  </c:pt>
                  <c:pt idx="242">
                    <c:v>Дикси</c:v>
                  </c:pt>
                  <c:pt idx="243">
                    <c:v>Карусель</c:v>
                  </c:pt>
                  <c:pt idx="244">
                    <c:v>Спар</c:v>
                  </c:pt>
                  <c:pt idx="245">
                    <c:v>Магнит</c:v>
                  </c:pt>
                  <c:pt idx="246">
                    <c:v>Ароматный Мир</c:v>
                  </c:pt>
                  <c:pt idx="247">
                    <c:v>Гиперглобус</c:v>
                  </c:pt>
                  <c:pt idx="248">
                    <c:v>Мосмарт</c:v>
                  </c:pt>
                  <c:pt idx="249">
                    <c:v>Перекресток</c:v>
                  </c:pt>
                  <c:pt idx="250">
                    <c:v>О'кей</c:v>
                  </c:pt>
                  <c:pt idx="251">
                    <c:v>Мираторг</c:v>
                  </c:pt>
                  <c:pt idx="252">
                    <c:v>Билла</c:v>
                  </c:pt>
                  <c:pt idx="253">
                    <c:v>Седьмой Континент</c:v>
                  </c:pt>
                  <c:pt idx="254">
                    <c:v>Седьмой Континент</c:v>
                  </c:pt>
                  <c:pt idx="255">
                    <c:v>Перекресток</c:v>
                  </c:pt>
                  <c:pt idx="256">
                    <c:v>Спар</c:v>
                  </c:pt>
                  <c:pt idx="257">
                    <c:v>Пятерочка</c:v>
                  </c:pt>
                  <c:pt idx="258">
                    <c:v>Мираторг</c:v>
                  </c:pt>
                  <c:pt idx="259">
                    <c:v>Азбука Вкуса</c:v>
                  </c:pt>
                  <c:pt idx="260">
                    <c:v>Дикси</c:v>
                  </c:pt>
                  <c:pt idx="261">
                    <c:v>Гиперглобус</c:v>
                  </c:pt>
                  <c:pt idx="262">
                    <c:v>Магнит</c:v>
                  </c:pt>
                  <c:pt idx="263">
                    <c:v>Городской Супермаркет</c:v>
                  </c:pt>
                  <c:pt idx="264">
                    <c:v>Ароматный Мир</c:v>
                  </c:pt>
                  <c:pt idx="265">
                    <c:v>Лента</c:v>
                  </c:pt>
                  <c:pt idx="266">
                    <c:v>Билла</c:v>
                  </c:pt>
                  <c:pt idx="267">
                    <c:v>О'кей</c:v>
                  </c:pt>
                  <c:pt idx="268">
                    <c:v>Мосмарт</c:v>
                  </c:pt>
                  <c:pt idx="269">
                    <c:v>Верный</c:v>
                  </c:pt>
                  <c:pt idx="270">
                    <c:v>Ашан</c:v>
                  </c:pt>
                  <c:pt idx="271">
                    <c:v>Бристоль</c:v>
                  </c:pt>
                  <c:pt idx="272">
                    <c:v>Карусель</c:v>
                  </c:pt>
                  <c:pt idx="273">
                    <c:v>Метро</c:v>
                  </c:pt>
                  <c:pt idx="274">
                    <c:v>Билла</c:v>
                  </c:pt>
                  <c:pt idx="275">
                    <c:v>Седьмой Континент</c:v>
                  </c:pt>
                  <c:pt idx="276">
                    <c:v>Карусель</c:v>
                  </c:pt>
                  <c:pt idx="277">
                    <c:v>Ароматный Мир</c:v>
                  </c:pt>
                  <c:pt idx="278">
                    <c:v>О'кей</c:v>
                  </c:pt>
                  <c:pt idx="279">
                    <c:v>Мосмарт</c:v>
                  </c:pt>
                  <c:pt idx="280">
                    <c:v>Спар</c:v>
                  </c:pt>
                  <c:pt idx="281">
                    <c:v>Мираторг</c:v>
                  </c:pt>
                  <c:pt idx="282">
                    <c:v>Дикси</c:v>
                  </c:pt>
                  <c:pt idx="283">
                    <c:v>Ашан</c:v>
                  </c:pt>
                  <c:pt idx="284">
                    <c:v>Бристоль</c:v>
                  </c:pt>
                  <c:pt idx="285">
                    <c:v>Гиперглобус</c:v>
                  </c:pt>
                  <c:pt idx="286">
                    <c:v>Магнит</c:v>
                  </c:pt>
                  <c:pt idx="287">
                    <c:v>Лента</c:v>
                  </c:pt>
                  <c:pt idx="288">
                    <c:v>Верный</c:v>
                  </c:pt>
                  <c:pt idx="289">
                    <c:v>Городской Супермаркет</c:v>
                  </c:pt>
                  <c:pt idx="290">
                    <c:v>Пятерочка</c:v>
                  </c:pt>
                  <c:pt idx="291">
                    <c:v>Перекресток</c:v>
                  </c:pt>
                  <c:pt idx="292">
                    <c:v>Ашан</c:v>
                  </c:pt>
                  <c:pt idx="293">
                    <c:v>Билла</c:v>
                  </c:pt>
                  <c:pt idx="294">
                    <c:v>Гиперглобус</c:v>
                  </c:pt>
                  <c:pt idx="295">
                    <c:v>Карусель</c:v>
                  </c:pt>
                  <c:pt idx="296">
                    <c:v>Верный</c:v>
                  </c:pt>
                  <c:pt idx="297">
                    <c:v>Ароматный Мир</c:v>
                  </c:pt>
                  <c:pt idx="298">
                    <c:v>Мосмарт</c:v>
                  </c:pt>
                  <c:pt idx="299">
                    <c:v>Лента</c:v>
                  </c:pt>
                  <c:pt idx="300">
                    <c:v>Пятерочка</c:v>
                  </c:pt>
                  <c:pt idx="301">
                    <c:v>Азбука Вкуса</c:v>
                  </c:pt>
                  <c:pt idx="302">
                    <c:v>Метро</c:v>
                  </c:pt>
                  <c:pt idx="303">
                    <c:v>О'кей</c:v>
                  </c:pt>
                  <c:pt idx="304">
                    <c:v>Дикси</c:v>
                  </c:pt>
                  <c:pt idx="305">
                    <c:v>Бристоль</c:v>
                  </c:pt>
                  <c:pt idx="306">
                    <c:v>Перекресток</c:v>
                  </c:pt>
                  <c:pt idx="307">
                    <c:v>Городской Супермаркет</c:v>
                  </c:pt>
                  <c:pt idx="308">
                    <c:v>Спар</c:v>
                  </c:pt>
                  <c:pt idx="309">
                    <c:v>Седьмой Континент</c:v>
                  </c:pt>
                  <c:pt idx="310">
                    <c:v>Магнит</c:v>
                  </c:pt>
                  <c:pt idx="311">
                    <c:v>Магнит</c:v>
                  </c:pt>
                  <c:pt idx="312">
                    <c:v>Седьмой Континент</c:v>
                  </c:pt>
                  <c:pt idx="313">
                    <c:v>Лента</c:v>
                  </c:pt>
                  <c:pt idx="314">
                    <c:v>Ароматный Мир</c:v>
                  </c:pt>
                  <c:pt idx="315">
                    <c:v>Мираторг</c:v>
                  </c:pt>
                  <c:pt idx="316">
                    <c:v>Верный</c:v>
                  </c:pt>
                  <c:pt idx="317">
                    <c:v>Гиперглобус</c:v>
                  </c:pt>
                  <c:pt idx="318">
                    <c:v>Дикси</c:v>
                  </c:pt>
                  <c:pt idx="319">
                    <c:v>Спар</c:v>
                  </c:pt>
                  <c:pt idx="320">
                    <c:v>Бристоль</c:v>
                  </c:pt>
                  <c:pt idx="321">
                    <c:v>Перекресток</c:v>
                  </c:pt>
                  <c:pt idx="322">
                    <c:v>О'кей</c:v>
                  </c:pt>
                  <c:pt idx="323">
                    <c:v>Городской Супермаркет</c:v>
                  </c:pt>
                  <c:pt idx="324">
                    <c:v>Метро</c:v>
                  </c:pt>
                  <c:pt idx="325">
                    <c:v>Азбука Вкуса</c:v>
                  </c:pt>
                  <c:pt idx="326">
                    <c:v>Мосмарт</c:v>
                  </c:pt>
                  <c:pt idx="327">
                    <c:v>Ашан</c:v>
                  </c:pt>
                  <c:pt idx="328">
                    <c:v>Карусель</c:v>
                  </c:pt>
                  <c:pt idx="329">
                    <c:v>Билла</c:v>
                  </c:pt>
                  <c:pt idx="330">
                    <c:v>Ашан</c:v>
                  </c:pt>
                  <c:pt idx="331">
                    <c:v>Магнит</c:v>
                  </c:pt>
                  <c:pt idx="332">
                    <c:v>Мосмарт</c:v>
                  </c:pt>
                  <c:pt idx="333">
                    <c:v>О'кей</c:v>
                  </c:pt>
                  <c:pt idx="334">
                    <c:v>Ароматный Мир</c:v>
                  </c:pt>
                  <c:pt idx="335">
                    <c:v>Перекресток</c:v>
                  </c:pt>
                  <c:pt idx="336">
                    <c:v>Седьмой Континент</c:v>
                  </c:pt>
                  <c:pt idx="337">
                    <c:v>Спар</c:v>
                  </c:pt>
                  <c:pt idx="338">
                    <c:v>Метро</c:v>
                  </c:pt>
                  <c:pt idx="339">
                    <c:v>Пятерочка</c:v>
                  </c:pt>
                  <c:pt idx="340">
                    <c:v>Городской Супермаркет</c:v>
                  </c:pt>
                  <c:pt idx="341">
                    <c:v>Мираторг</c:v>
                  </c:pt>
                  <c:pt idx="342">
                    <c:v>Азбука Вкуса</c:v>
                  </c:pt>
                  <c:pt idx="343">
                    <c:v>Гиперглобус</c:v>
                  </c:pt>
                  <c:pt idx="344">
                    <c:v>Верный</c:v>
                  </c:pt>
                  <c:pt idx="345">
                    <c:v>Лента</c:v>
                  </c:pt>
                  <c:pt idx="346">
                    <c:v>Магнит</c:v>
                  </c:pt>
                  <c:pt idx="347">
                    <c:v>Мосмарт</c:v>
                  </c:pt>
                  <c:pt idx="348">
                    <c:v>Лента</c:v>
                  </c:pt>
                  <c:pt idx="349">
                    <c:v>Бристоль</c:v>
                  </c:pt>
                  <c:pt idx="350">
                    <c:v>Дикси</c:v>
                  </c:pt>
                  <c:pt idx="351">
                    <c:v>Городской Супермаркет</c:v>
                  </c:pt>
                  <c:pt idx="352">
                    <c:v>Перекресток</c:v>
                  </c:pt>
                  <c:pt idx="353">
                    <c:v>Метро</c:v>
                  </c:pt>
                  <c:pt idx="354">
                    <c:v>Ароматный Мир</c:v>
                  </c:pt>
                  <c:pt idx="355">
                    <c:v>Азбука Вкуса</c:v>
                  </c:pt>
                  <c:pt idx="356">
                    <c:v>О'кей</c:v>
                  </c:pt>
                  <c:pt idx="357">
                    <c:v>Седьмой Континент</c:v>
                  </c:pt>
                  <c:pt idx="358">
                    <c:v>Билла</c:v>
                  </c:pt>
                  <c:pt idx="359">
                    <c:v>Спар</c:v>
                  </c:pt>
                  <c:pt idx="360">
                    <c:v>Пятерочка</c:v>
                  </c:pt>
                  <c:pt idx="361">
                    <c:v>Ашан</c:v>
                  </c:pt>
                  <c:pt idx="362">
                    <c:v>Гиперглобус</c:v>
                  </c:pt>
                  <c:pt idx="363">
                    <c:v>Верный</c:v>
                  </c:pt>
                  <c:pt idx="364">
                    <c:v>Карусель</c:v>
                  </c:pt>
                  <c:pt idx="365">
                    <c:v>Мираторг</c:v>
                  </c:pt>
                </c:lvl>
                <c:lvl>
                  <c:pt idx="0">
                    <c:v>Йогурт</c:v>
                  </c:pt>
                  <c:pt idx="20">
                    <c:v>Колбаса</c:v>
                  </c:pt>
                  <c:pt idx="33">
                    <c:v>Конфеты</c:v>
                  </c:pt>
                  <c:pt idx="52">
                    <c:v>Кофе</c:v>
                  </c:pt>
                  <c:pt idx="71">
                    <c:v>Крупа</c:v>
                  </c:pt>
                  <c:pt idx="86">
                    <c:v>Макароны</c:v>
                  </c:pt>
                  <c:pt idx="105">
                    <c:v>Молоко</c:v>
                  </c:pt>
                  <c:pt idx="124">
                    <c:v>Мясо</c:v>
                  </c:pt>
                  <c:pt idx="143">
                    <c:v>Овощи</c:v>
                  </c:pt>
                  <c:pt idx="162">
                    <c:v>Печенье</c:v>
                  </c:pt>
                  <c:pt idx="182">
                    <c:v>Рис</c:v>
                  </c:pt>
                  <c:pt idx="200">
                    <c:v>Рыба</c:v>
                  </c:pt>
                  <c:pt idx="216">
                    <c:v>Сахар</c:v>
                  </c:pt>
                  <c:pt idx="235">
                    <c:v>Сок</c:v>
                  </c:pt>
                  <c:pt idx="254">
                    <c:v>Соль</c:v>
                  </c:pt>
                  <c:pt idx="273">
                    <c:v>Сыр</c:v>
                  </c:pt>
                  <c:pt idx="292">
                    <c:v>Фрукты</c:v>
                  </c:pt>
                  <c:pt idx="311">
                    <c:v>Хлеб</c:v>
                  </c:pt>
                  <c:pt idx="328">
                    <c:v>Чай</c:v>
                  </c:pt>
                  <c:pt idx="346">
                    <c:v>Чипсы</c:v>
                  </c:pt>
                </c:lvl>
              </c:multiLvlStrCache>
            </c:multiLvlStrRef>
          </c:cat>
          <c:val>
            <c:numRef>
              <c:f>'Цены по магазинам'!$B$4:$B$389</c:f>
              <c:numCache>
                <c:formatCode>_-* #\ ##0_-;\-* #\ ##0_-;_-* "-"??_-;_-@_-</c:formatCode>
                <c:ptCount val="366"/>
                <c:pt idx="0">
                  <c:v>392.66666666666669</c:v>
                </c:pt>
                <c:pt idx="1">
                  <c:v>374</c:v>
                </c:pt>
                <c:pt idx="2">
                  <c:v>358</c:v>
                </c:pt>
                <c:pt idx="3">
                  <c:v>325.75</c:v>
                </c:pt>
                <c:pt idx="4">
                  <c:v>325.5</c:v>
                </c:pt>
                <c:pt idx="5">
                  <c:v>311</c:v>
                </c:pt>
                <c:pt idx="6">
                  <c:v>296.8</c:v>
                </c:pt>
                <c:pt idx="7">
                  <c:v>288.33333333333331</c:v>
                </c:pt>
                <c:pt idx="8">
                  <c:v>282.66666666666669</c:v>
                </c:pt>
                <c:pt idx="9">
                  <c:v>273.25</c:v>
                </c:pt>
                <c:pt idx="10">
                  <c:v>273</c:v>
                </c:pt>
                <c:pt idx="11">
                  <c:v>260.66666666666669</c:v>
                </c:pt>
                <c:pt idx="12">
                  <c:v>256.33333333333331</c:v>
                </c:pt>
                <c:pt idx="13">
                  <c:v>249</c:v>
                </c:pt>
                <c:pt idx="14">
                  <c:v>184.66666666666666</c:v>
                </c:pt>
                <c:pt idx="15">
                  <c:v>184</c:v>
                </c:pt>
                <c:pt idx="16">
                  <c:v>182</c:v>
                </c:pt>
                <c:pt idx="17">
                  <c:v>180.6</c:v>
                </c:pt>
                <c:pt idx="18">
                  <c:v>163.5</c:v>
                </c:pt>
                <c:pt idx="19">
                  <c:v>122</c:v>
                </c:pt>
                <c:pt idx="20">
                  <c:v>400</c:v>
                </c:pt>
                <c:pt idx="21">
                  <c:v>374</c:v>
                </c:pt>
                <c:pt idx="22">
                  <c:v>367.5</c:v>
                </c:pt>
                <c:pt idx="23">
                  <c:v>359</c:v>
                </c:pt>
                <c:pt idx="24">
                  <c:v>338</c:v>
                </c:pt>
                <c:pt idx="25">
                  <c:v>327</c:v>
                </c:pt>
                <c:pt idx="26">
                  <c:v>314.66666666666669</c:v>
                </c:pt>
                <c:pt idx="27">
                  <c:v>313</c:v>
                </c:pt>
                <c:pt idx="28">
                  <c:v>297.33333333333331</c:v>
                </c:pt>
                <c:pt idx="29">
                  <c:v>277.5</c:v>
                </c:pt>
                <c:pt idx="30">
                  <c:v>234.33333333333334</c:v>
                </c:pt>
                <c:pt idx="31">
                  <c:v>135.66666666666666</c:v>
                </c:pt>
                <c:pt idx="32">
                  <c:v>124</c:v>
                </c:pt>
                <c:pt idx="33">
                  <c:v>468</c:v>
                </c:pt>
                <c:pt idx="34">
                  <c:v>422</c:v>
                </c:pt>
                <c:pt idx="35">
                  <c:v>354.5</c:v>
                </c:pt>
                <c:pt idx="36">
                  <c:v>333.25</c:v>
                </c:pt>
                <c:pt idx="37">
                  <c:v>293.85714285714283</c:v>
                </c:pt>
                <c:pt idx="38">
                  <c:v>291.75</c:v>
                </c:pt>
                <c:pt idx="39">
                  <c:v>288.75</c:v>
                </c:pt>
                <c:pt idx="40">
                  <c:v>283.25</c:v>
                </c:pt>
                <c:pt idx="41">
                  <c:v>280.5</c:v>
                </c:pt>
                <c:pt idx="42">
                  <c:v>277</c:v>
                </c:pt>
                <c:pt idx="43">
                  <c:v>243.4</c:v>
                </c:pt>
                <c:pt idx="44">
                  <c:v>232.8</c:v>
                </c:pt>
                <c:pt idx="45">
                  <c:v>218</c:v>
                </c:pt>
                <c:pt idx="46">
                  <c:v>217</c:v>
                </c:pt>
                <c:pt idx="47">
                  <c:v>212.66666666666666</c:v>
                </c:pt>
                <c:pt idx="48">
                  <c:v>211.66666666666666</c:v>
                </c:pt>
                <c:pt idx="49">
                  <c:v>164</c:v>
                </c:pt>
                <c:pt idx="50">
                  <c:v>157</c:v>
                </c:pt>
                <c:pt idx="51">
                  <c:v>134.5</c:v>
                </c:pt>
                <c:pt idx="52">
                  <c:v>361</c:v>
                </c:pt>
                <c:pt idx="53">
                  <c:v>345</c:v>
                </c:pt>
                <c:pt idx="54">
                  <c:v>334.5</c:v>
                </c:pt>
                <c:pt idx="55">
                  <c:v>327.33333333333331</c:v>
                </c:pt>
                <c:pt idx="56">
                  <c:v>313.66666666666669</c:v>
                </c:pt>
                <c:pt idx="57">
                  <c:v>287</c:v>
                </c:pt>
                <c:pt idx="58">
                  <c:v>265</c:v>
                </c:pt>
                <c:pt idx="59">
                  <c:v>244</c:v>
                </c:pt>
                <c:pt idx="60">
                  <c:v>242.6</c:v>
                </c:pt>
                <c:pt idx="61">
                  <c:v>240.33333333333334</c:v>
                </c:pt>
                <c:pt idx="62">
                  <c:v>233</c:v>
                </c:pt>
                <c:pt idx="63">
                  <c:v>213.66666666666666</c:v>
                </c:pt>
                <c:pt idx="64">
                  <c:v>210</c:v>
                </c:pt>
                <c:pt idx="65">
                  <c:v>209.5</c:v>
                </c:pt>
                <c:pt idx="66">
                  <c:v>209</c:v>
                </c:pt>
                <c:pt idx="67">
                  <c:v>182.33333333333334</c:v>
                </c:pt>
                <c:pt idx="68">
                  <c:v>153.5</c:v>
                </c:pt>
                <c:pt idx="69">
                  <c:v>125</c:v>
                </c:pt>
                <c:pt idx="70">
                  <c:v>121.5</c:v>
                </c:pt>
                <c:pt idx="71">
                  <c:v>433</c:v>
                </c:pt>
                <c:pt idx="72">
                  <c:v>417</c:v>
                </c:pt>
                <c:pt idx="73">
                  <c:v>367</c:v>
                </c:pt>
                <c:pt idx="74">
                  <c:v>338</c:v>
                </c:pt>
                <c:pt idx="75">
                  <c:v>289.8</c:v>
                </c:pt>
                <c:pt idx="76">
                  <c:v>276.5</c:v>
                </c:pt>
                <c:pt idx="77">
                  <c:v>248.5</c:v>
                </c:pt>
                <c:pt idx="78">
                  <c:v>247</c:v>
                </c:pt>
                <c:pt idx="79">
                  <c:v>243</c:v>
                </c:pt>
                <c:pt idx="80">
                  <c:v>234</c:v>
                </c:pt>
                <c:pt idx="81">
                  <c:v>225</c:v>
                </c:pt>
                <c:pt idx="82">
                  <c:v>223.25</c:v>
                </c:pt>
                <c:pt idx="83">
                  <c:v>210</c:v>
                </c:pt>
                <c:pt idx="84">
                  <c:v>203.5</c:v>
                </c:pt>
                <c:pt idx="85">
                  <c:v>117.33333333333333</c:v>
                </c:pt>
                <c:pt idx="86">
                  <c:v>412</c:v>
                </c:pt>
                <c:pt idx="87">
                  <c:v>374</c:v>
                </c:pt>
                <c:pt idx="88">
                  <c:v>331.71428571428572</c:v>
                </c:pt>
                <c:pt idx="89">
                  <c:v>321.66666666666669</c:v>
                </c:pt>
                <c:pt idx="90">
                  <c:v>295.75</c:v>
                </c:pt>
                <c:pt idx="91">
                  <c:v>292.5</c:v>
                </c:pt>
                <c:pt idx="92">
                  <c:v>292</c:v>
                </c:pt>
                <c:pt idx="93">
                  <c:v>288.75</c:v>
                </c:pt>
                <c:pt idx="94">
                  <c:v>273.39999999999998</c:v>
                </c:pt>
                <c:pt idx="95">
                  <c:v>255</c:v>
                </c:pt>
                <c:pt idx="96">
                  <c:v>248.5</c:v>
                </c:pt>
                <c:pt idx="97">
                  <c:v>242.6</c:v>
                </c:pt>
                <c:pt idx="98">
                  <c:v>242.33333333333334</c:v>
                </c:pt>
                <c:pt idx="99">
                  <c:v>240.75</c:v>
                </c:pt>
                <c:pt idx="100">
                  <c:v>232</c:v>
                </c:pt>
                <c:pt idx="101">
                  <c:v>221.83333333333334</c:v>
                </c:pt>
                <c:pt idx="102">
                  <c:v>199.75</c:v>
                </c:pt>
                <c:pt idx="103">
                  <c:v>171.8</c:v>
                </c:pt>
                <c:pt idx="104">
                  <c:v>168.75</c:v>
                </c:pt>
                <c:pt idx="105">
                  <c:v>467.5</c:v>
                </c:pt>
                <c:pt idx="106">
                  <c:v>405</c:v>
                </c:pt>
                <c:pt idx="107">
                  <c:v>379</c:v>
                </c:pt>
                <c:pt idx="108">
                  <c:v>376</c:v>
                </c:pt>
                <c:pt idx="109">
                  <c:v>370.5</c:v>
                </c:pt>
                <c:pt idx="110">
                  <c:v>356.66666666666669</c:v>
                </c:pt>
                <c:pt idx="111">
                  <c:v>339</c:v>
                </c:pt>
                <c:pt idx="112">
                  <c:v>327</c:v>
                </c:pt>
                <c:pt idx="113">
                  <c:v>311.25</c:v>
                </c:pt>
                <c:pt idx="114">
                  <c:v>308</c:v>
                </c:pt>
                <c:pt idx="115">
                  <c:v>295.5</c:v>
                </c:pt>
                <c:pt idx="116">
                  <c:v>281.66666666666669</c:v>
                </c:pt>
                <c:pt idx="117">
                  <c:v>261</c:v>
                </c:pt>
                <c:pt idx="118">
                  <c:v>226</c:v>
                </c:pt>
                <c:pt idx="119">
                  <c:v>219.33333333333334</c:v>
                </c:pt>
                <c:pt idx="120">
                  <c:v>207.5</c:v>
                </c:pt>
                <c:pt idx="121">
                  <c:v>204</c:v>
                </c:pt>
                <c:pt idx="122">
                  <c:v>185</c:v>
                </c:pt>
                <c:pt idx="123">
                  <c:v>167</c:v>
                </c:pt>
                <c:pt idx="124">
                  <c:v>402.5</c:v>
                </c:pt>
                <c:pt idx="125">
                  <c:v>392.66666666666669</c:v>
                </c:pt>
                <c:pt idx="126">
                  <c:v>385.5</c:v>
                </c:pt>
                <c:pt idx="127">
                  <c:v>376</c:v>
                </c:pt>
                <c:pt idx="128">
                  <c:v>365</c:v>
                </c:pt>
                <c:pt idx="129">
                  <c:v>354</c:v>
                </c:pt>
                <c:pt idx="130">
                  <c:v>328</c:v>
                </c:pt>
                <c:pt idx="131">
                  <c:v>320</c:v>
                </c:pt>
                <c:pt idx="132">
                  <c:v>310.33333333333331</c:v>
                </c:pt>
                <c:pt idx="133">
                  <c:v>267.5</c:v>
                </c:pt>
                <c:pt idx="134">
                  <c:v>266.39999999999998</c:v>
                </c:pt>
                <c:pt idx="135">
                  <c:v>261</c:v>
                </c:pt>
                <c:pt idx="136">
                  <c:v>217.5</c:v>
                </c:pt>
                <c:pt idx="137">
                  <c:v>209.66666666666666</c:v>
                </c:pt>
                <c:pt idx="138">
                  <c:v>195.83333333333334</c:v>
                </c:pt>
                <c:pt idx="139">
                  <c:v>159.33333333333334</c:v>
                </c:pt>
                <c:pt idx="140">
                  <c:v>132</c:v>
                </c:pt>
                <c:pt idx="141">
                  <c:v>112</c:v>
                </c:pt>
                <c:pt idx="142">
                  <c:v>61</c:v>
                </c:pt>
                <c:pt idx="143">
                  <c:v>422</c:v>
                </c:pt>
                <c:pt idx="144">
                  <c:v>416.5</c:v>
                </c:pt>
                <c:pt idx="145">
                  <c:v>394.5</c:v>
                </c:pt>
                <c:pt idx="146">
                  <c:v>298</c:v>
                </c:pt>
                <c:pt idx="147">
                  <c:v>293.33333333333331</c:v>
                </c:pt>
                <c:pt idx="148">
                  <c:v>281</c:v>
                </c:pt>
                <c:pt idx="149">
                  <c:v>276.66666666666669</c:v>
                </c:pt>
                <c:pt idx="150">
                  <c:v>274.25</c:v>
                </c:pt>
                <c:pt idx="151">
                  <c:v>265</c:v>
                </c:pt>
                <c:pt idx="152">
                  <c:v>259</c:v>
                </c:pt>
                <c:pt idx="153">
                  <c:v>258.5</c:v>
                </c:pt>
                <c:pt idx="154">
                  <c:v>248</c:v>
                </c:pt>
                <c:pt idx="155">
                  <c:v>242.33333333333334</c:v>
                </c:pt>
                <c:pt idx="156">
                  <c:v>241.25</c:v>
                </c:pt>
                <c:pt idx="157">
                  <c:v>182.66666666666666</c:v>
                </c:pt>
                <c:pt idx="158">
                  <c:v>141</c:v>
                </c:pt>
                <c:pt idx="159">
                  <c:v>120</c:v>
                </c:pt>
                <c:pt idx="160">
                  <c:v>111</c:v>
                </c:pt>
                <c:pt idx="161">
                  <c:v>101.5</c:v>
                </c:pt>
                <c:pt idx="162">
                  <c:v>405</c:v>
                </c:pt>
                <c:pt idx="163">
                  <c:v>379.5</c:v>
                </c:pt>
                <c:pt idx="164">
                  <c:v>369</c:v>
                </c:pt>
                <c:pt idx="165">
                  <c:v>353</c:v>
                </c:pt>
                <c:pt idx="166">
                  <c:v>336.25</c:v>
                </c:pt>
                <c:pt idx="167">
                  <c:v>318.66666666666669</c:v>
                </c:pt>
                <c:pt idx="168">
                  <c:v>316.66666666666669</c:v>
                </c:pt>
                <c:pt idx="169">
                  <c:v>295.5</c:v>
                </c:pt>
                <c:pt idx="170">
                  <c:v>285.5</c:v>
                </c:pt>
                <c:pt idx="171">
                  <c:v>282.5</c:v>
                </c:pt>
                <c:pt idx="172">
                  <c:v>275</c:v>
                </c:pt>
                <c:pt idx="173">
                  <c:v>266.5</c:v>
                </c:pt>
                <c:pt idx="174">
                  <c:v>257</c:v>
                </c:pt>
                <c:pt idx="175">
                  <c:v>254.5</c:v>
                </c:pt>
                <c:pt idx="176">
                  <c:v>243.33333333333334</c:v>
                </c:pt>
                <c:pt idx="177">
                  <c:v>216.33333333333334</c:v>
                </c:pt>
                <c:pt idx="178">
                  <c:v>208.5</c:v>
                </c:pt>
                <c:pt idx="179">
                  <c:v>169.33333333333334</c:v>
                </c:pt>
                <c:pt idx="180">
                  <c:v>96</c:v>
                </c:pt>
                <c:pt idx="181">
                  <c:v>92</c:v>
                </c:pt>
                <c:pt idx="182">
                  <c:v>494</c:v>
                </c:pt>
                <c:pt idx="183">
                  <c:v>465</c:v>
                </c:pt>
                <c:pt idx="184">
                  <c:v>452.5</c:v>
                </c:pt>
                <c:pt idx="185">
                  <c:v>396.5</c:v>
                </c:pt>
                <c:pt idx="186">
                  <c:v>360.5</c:v>
                </c:pt>
                <c:pt idx="187">
                  <c:v>337</c:v>
                </c:pt>
                <c:pt idx="188">
                  <c:v>267</c:v>
                </c:pt>
                <c:pt idx="189">
                  <c:v>253.2</c:v>
                </c:pt>
                <c:pt idx="190">
                  <c:v>209</c:v>
                </c:pt>
                <c:pt idx="191">
                  <c:v>189</c:v>
                </c:pt>
                <c:pt idx="192">
                  <c:v>189</c:v>
                </c:pt>
                <c:pt idx="193">
                  <c:v>167</c:v>
                </c:pt>
                <c:pt idx="194">
                  <c:v>163</c:v>
                </c:pt>
                <c:pt idx="195">
                  <c:v>161</c:v>
                </c:pt>
                <c:pt idx="196">
                  <c:v>106</c:v>
                </c:pt>
                <c:pt idx="197">
                  <c:v>104</c:v>
                </c:pt>
                <c:pt idx="198">
                  <c:v>98</c:v>
                </c:pt>
                <c:pt idx="199">
                  <c:v>81</c:v>
                </c:pt>
                <c:pt idx="200">
                  <c:v>455</c:v>
                </c:pt>
                <c:pt idx="201">
                  <c:v>363</c:v>
                </c:pt>
                <c:pt idx="202">
                  <c:v>350.25</c:v>
                </c:pt>
                <c:pt idx="203">
                  <c:v>345.5</c:v>
                </c:pt>
                <c:pt idx="204">
                  <c:v>309.75</c:v>
                </c:pt>
                <c:pt idx="205">
                  <c:v>296</c:v>
                </c:pt>
                <c:pt idx="206">
                  <c:v>286.60000000000002</c:v>
                </c:pt>
                <c:pt idx="207">
                  <c:v>245.75</c:v>
                </c:pt>
                <c:pt idx="208">
                  <c:v>244.25</c:v>
                </c:pt>
                <c:pt idx="209">
                  <c:v>231.5</c:v>
                </c:pt>
                <c:pt idx="210">
                  <c:v>201.5</c:v>
                </c:pt>
                <c:pt idx="211">
                  <c:v>201</c:v>
                </c:pt>
                <c:pt idx="212">
                  <c:v>149</c:v>
                </c:pt>
                <c:pt idx="213">
                  <c:v>115</c:v>
                </c:pt>
                <c:pt idx="214">
                  <c:v>113</c:v>
                </c:pt>
                <c:pt idx="215">
                  <c:v>98.5</c:v>
                </c:pt>
                <c:pt idx="216">
                  <c:v>470</c:v>
                </c:pt>
                <c:pt idx="217">
                  <c:v>365</c:v>
                </c:pt>
                <c:pt idx="218">
                  <c:v>318</c:v>
                </c:pt>
                <c:pt idx="219">
                  <c:v>304.5</c:v>
                </c:pt>
                <c:pt idx="220">
                  <c:v>304.5</c:v>
                </c:pt>
                <c:pt idx="221">
                  <c:v>299</c:v>
                </c:pt>
                <c:pt idx="222">
                  <c:v>283.5</c:v>
                </c:pt>
                <c:pt idx="223">
                  <c:v>271</c:v>
                </c:pt>
                <c:pt idx="224">
                  <c:v>258.5</c:v>
                </c:pt>
                <c:pt idx="225">
                  <c:v>254</c:v>
                </c:pt>
                <c:pt idx="226">
                  <c:v>226</c:v>
                </c:pt>
                <c:pt idx="227">
                  <c:v>224</c:v>
                </c:pt>
                <c:pt idx="228">
                  <c:v>217</c:v>
                </c:pt>
                <c:pt idx="229">
                  <c:v>215</c:v>
                </c:pt>
                <c:pt idx="230">
                  <c:v>215</c:v>
                </c:pt>
                <c:pt idx="231">
                  <c:v>194.66666666666666</c:v>
                </c:pt>
                <c:pt idx="232">
                  <c:v>182.75</c:v>
                </c:pt>
                <c:pt idx="233">
                  <c:v>180</c:v>
                </c:pt>
                <c:pt idx="234">
                  <c:v>97</c:v>
                </c:pt>
                <c:pt idx="235">
                  <c:v>452</c:v>
                </c:pt>
                <c:pt idx="236">
                  <c:v>412.5</c:v>
                </c:pt>
                <c:pt idx="237">
                  <c:v>351.66666666666669</c:v>
                </c:pt>
                <c:pt idx="238">
                  <c:v>339</c:v>
                </c:pt>
                <c:pt idx="239">
                  <c:v>316</c:v>
                </c:pt>
                <c:pt idx="240">
                  <c:v>306</c:v>
                </c:pt>
                <c:pt idx="241">
                  <c:v>292.33333333333331</c:v>
                </c:pt>
                <c:pt idx="242">
                  <c:v>286.33333333333331</c:v>
                </c:pt>
                <c:pt idx="243">
                  <c:v>283.5</c:v>
                </c:pt>
                <c:pt idx="244">
                  <c:v>279.5</c:v>
                </c:pt>
                <c:pt idx="245">
                  <c:v>260.33333333333331</c:v>
                </c:pt>
                <c:pt idx="246">
                  <c:v>242.66666666666666</c:v>
                </c:pt>
                <c:pt idx="247">
                  <c:v>232</c:v>
                </c:pt>
                <c:pt idx="248">
                  <c:v>229</c:v>
                </c:pt>
                <c:pt idx="249">
                  <c:v>203.25</c:v>
                </c:pt>
                <c:pt idx="250">
                  <c:v>196</c:v>
                </c:pt>
                <c:pt idx="251">
                  <c:v>120</c:v>
                </c:pt>
                <c:pt idx="252">
                  <c:v>95</c:v>
                </c:pt>
                <c:pt idx="253">
                  <c:v>81.5</c:v>
                </c:pt>
                <c:pt idx="254">
                  <c:v>457.5</c:v>
                </c:pt>
                <c:pt idx="255">
                  <c:v>395.5</c:v>
                </c:pt>
                <c:pt idx="256">
                  <c:v>334.33333333333331</c:v>
                </c:pt>
                <c:pt idx="257">
                  <c:v>326.66666666666669</c:v>
                </c:pt>
                <c:pt idx="258">
                  <c:v>312</c:v>
                </c:pt>
                <c:pt idx="259">
                  <c:v>300.66666666666669</c:v>
                </c:pt>
                <c:pt idx="260">
                  <c:v>287.5</c:v>
                </c:pt>
                <c:pt idx="261">
                  <c:v>267.66666666666669</c:v>
                </c:pt>
                <c:pt idx="262">
                  <c:v>265</c:v>
                </c:pt>
                <c:pt idx="263">
                  <c:v>264.75</c:v>
                </c:pt>
                <c:pt idx="264">
                  <c:v>258</c:v>
                </c:pt>
                <c:pt idx="265">
                  <c:v>256</c:v>
                </c:pt>
                <c:pt idx="266">
                  <c:v>256</c:v>
                </c:pt>
                <c:pt idx="267">
                  <c:v>233.25</c:v>
                </c:pt>
                <c:pt idx="268">
                  <c:v>218.66666666666666</c:v>
                </c:pt>
                <c:pt idx="269">
                  <c:v>170</c:v>
                </c:pt>
                <c:pt idx="270">
                  <c:v>166.5</c:v>
                </c:pt>
                <c:pt idx="271">
                  <c:v>165</c:v>
                </c:pt>
                <c:pt idx="272">
                  <c:v>72</c:v>
                </c:pt>
                <c:pt idx="273">
                  <c:v>405</c:v>
                </c:pt>
                <c:pt idx="274">
                  <c:v>368.33333333333331</c:v>
                </c:pt>
                <c:pt idx="275">
                  <c:v>317.5</c:v>
                </c:pt>
                <c:pt idx="276">
                  <c:v>310.16666666666669</c:v>
                </c:pt>
                <c:pt idx="277">
                  <c:v>302.5</c:v>
                </c:pt>
                <c:pt idx="278">
                  <c:v>296</c:v>
                </c:pt>
                <c:pt idx="279">
                  <c:v>293</c:v>
                </c:pt>
                <c:pt idx="280">
                  <c:v>271.75</c:v>
                </c:pt>
                <c:pt idx="281">
                  <c:v>259</c:v>
                </c:pt>
                <c:pt idx="282">
                  <c:v>250</c:v>
                </c:pt>
                <c:pt idx="283">
                  <c:v>228.66666666666666</c:v>
                </c:pt>
                <c:pt idx="284">
                  <c:v>212.25</c:v>
                </c:pt>
                <c:pt idx="285">
                  <c:v>208.2</c:v>
                </c:pt>
                <c:pt idx="286">
                  <c:v>194.75</c:v>
                </c:pt>
                <c:pt idx="287">
                  <c:v>192.5</c:v>
                </c:pt>
                <c:pt idx="288">
                  <c:v>165</c:v>
                </c:pt>
                <c:pt idx="289">
                  <c:v>156</c:v>
                </c:pt>
                <c:pt idx="290">
                  <c:v>155</c:v>
                </c:pt>
                <c:pt idx="291">
                  <c:v>117.5</c:v>
                </c:pt>
                <c:pt idx="292">
                  <c:v>442.66666666666669</c:v>
                </c:pt>
                <c:pt idx="293">
                  <c:v>429</c:v>
                </c:pt>
                <c:pt idx="294">
                  <c:v>411</c:v>
                </c:pt>
                <c:pt idx="295">
                  <c:v>386</c:v>
                </c:pt>
                <c:pt idx="296">
                  <c:v>377.5</c:v>
                </c:pt>
                <c:pt idx="297">
                  <c:v>335.5</c:v>
                </c:pt>
                <c:pt idx="298">
                  <c:v>325</c:v>
                </c:pt>
                <c:pt idx="299">
                  <c:v>322</c:v>
                </c:pt>
                <c:pt idx="300">
                  <c:v>305</c:v>
                </c:pt>
                <c:pt idx="301">
                  <c:v>294.25</c:v>
                </c:pt>
                <c:pt idx="302">
                  <c:v>248</c:v>
                </c:pt>
                <c:pt idx="303">
                  <c:v>240.66666666666666</c:v>
                </c:pt>
                <c:pt idx="304">
                  <c:v>240</c:v>
                </c:pt>
                <c:pt idx="305">
                  <c:v>235.5</c:v>
                </c:pt>
                <c:pt idx="306">
                  <c:v>235</c:v>
                </c:pt>
                <c:pt idx="307">
                  <c:v>204</c:v>
                </c:pt>
                <c:pt idx="308">
                  <c:v>143.75</c:v>
                </c:pt>
                <c:pt idx="309">
                  <c:v>127.5</c:v>
                </c:pt>
                <c:pt idx="310">
                  <c:v>111</c:v>
                </c:pt>
                <c:pt idx="311">
                  <c:v>409</c:v>
                </c:pt>
                <c:pt idx="312">
                  <c:v>381</c:v>
                </c:pt>
                <c:pt idx="313">
                  <c:v>379</c:v>
                </c:pt>
                <c:pt idx="314">
                  <c:v>375.5</c:v>
                </c:pt>
                <c:pt idx="315">
                  <c:v>320.75</c:v>
                </c:pt>
                <c:pt idx="316">
                  <c:v>318</c:v>
                </c:pt>
                <c:pt idx="317">
                  <c:v>296</c:v>
                </c:pt>
                <c:pt idx="318">
                  <c:v>295.5</c:v>
                </c:pt>
                <c:pt idx="319">
                  <c:v>285.25</c:v>
                </c:pt>
                <c:pt idx="320">
                  <c:v>279.5</c:v>
                </c:pt>
                <c:pt idx="321">
                  <c:v>275</c:v>
                </c:pt>
                <c:pt idx="322">
                  <c:v>274</c:v>
                </c:pt>
                <c:pt idx="323">
                  <c:v>215</c:v>
                </c:pt>
                <c:pt idx="324">
                  <c:v>206</c:v>
                </c:pt>
                <c:pt idx="325">
                  <c:v>171</c:v>
                </c:pt>
                <c:pt idx="326">
                  <c:v>165.5</c:v>
                </c:pt>
                <c:pt idx="327">
                  <c:v>101.5</c:v>
                </c:pt>
                <c:pt idx="328">
                  <c:v>464</c:v>
                </c:pt>
                <c:pt idx="329">
                  <c:v>355</c:v>
                </c:pt>
                <c:pt idx="330">
                  <c:v>343</c:v>
                </c:pt>
                <c:pt idx="331">
                  <c:v>322.60000000000002</c:v>
                </c:pt>
                <c:pt idx="332">
                  <c:v>319.75</c:v>
                </c:pt>
                <c:pt idx="333">
                  <c:v>305.2</c:v>
                </c:pt>
                <c:pt idx="334">
                  <c:v>304.25</c:v>
                </c:pt>
                <c:pt idx="335">
                  <c:v>303.5</c:v>
                </c:pt>
                <c:pt idx="336">
                  <c:v>291</c:v>
                </c:pt>
                <c:pt idx="337">
                  <c:v>282</c:v>
                </c:pt>
                <c:pt idx="338">
                  <c:v>255.5</c:v>
                </c:pt>
                <c:pt idx="339">
                  <c:v>245.33333333333334</c:v>
                </c:pt>
                <c:pt idx="340">
                  <c:v>233.5</c:v>
                </c:pt>
                <c:pt idx="341">
                  <c:v>219</c:v>
                </c:pt>
                <c:pt idx="342">
                  <c:v>217</c:v>
                </c:pt>
                <c:pt idx="343">
                  <c:v>188</c:v>
                </c:pt>
                <c:pt idx="344">
                  <c:v>154.5</c:v>
                </c:pt>
                <c:pt idx="345">
                  <c:v>108.5</c:v>
                </c:pt>
                <c:pt idx="346">
                  <c:v>440</c:v>
                </c:pt>
                <c:pt idx="347">
                  <c:v>420.66666666666669</c:v>
                </c:pt>
                <c:pt idx="348">
                  <c:v>371.75</c:v>
                </c:pt>
                <c:pt idx="349">
                  <c:v>344.66666666666669</c:v>
                </c:pt>
                <c:pt idx="350">
                  <c:v>339.66666666666669</c:v>
                </c:pt>
                <c:pt idx="351">
                  <c:v>320</c:v>
                </c:pt>
                <c:pt idx="352">
                  <c:v>309</c:v>
                </c:pt>
                <c:pt idx="353">
                  <c:v>298</c:v>
                </c:pt>
                <c:pt idx="354">
                  <c:v>293.5</c:v>
                </c:pt>
                <c:pt idx="355">
                  <c:v>271</c:v>
                </c:pt>
                <c:pt idx="356">
                  <c:v>255.33333333333334</c:v>
                </c:pt>
                <c:pt idx="357">
                  <c:v>222</c:v>
                </c:pt>
                <c:pt idx="358">
                  <c:v>215.5</c:v>
                </c:pt>
                <c:pt idx="359">
                  <c:v>211</c:v>
                </c:pt>
                <c:pt idx="360">
                  <c:v>197</c:v>
                </c:pt>
                <c:pt idx="361">
                  <c:v>195.5</c:v>
                </c:pt>
                <c:pt idx="362">
                  <c:v>191</c:v>
                </c:pt>
                <c:pt idx="363">
                  <c:v>170.33333333333334</c:v>
                </c:pt>
                <c:pt idx="364">
                  <c:v>100</c:v>
                </c:pt>
                <c:pt idx="365">
                  <c:v>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40B-D34F-AB1A-C6389B1AC7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92035280"/>
        <c:axId val="889390896"/>
      </c:barChart>
      <c:catAx>
        <c:axId val="5920352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FR"/>
          </a:p>
        </c:txPr>
        <c:crossAx val="889390896"/>
        <c:crosses val="autoZero"/>
        <c:auto val="1"/>
        <c:lblAlgn val="ctr"/>
        <c:lblOffset val="100"/>
        <c:noMultiLvlLbl val="0"/>
      </c:catAx>
      <c:valAx>
        <c:axId val="889390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\ ##0_-;\-* #\ ##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FR"/>
          </a:p>
        </c:txPr>
        <c:crossAx val="5920352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[Дашборд.xlsx]Цены по поставщикам!Сводная таблица25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 </a:t>
            </a:r>
            <a:r>
              <a:rPr lang="ru-RU" sz="1400" b="1" i="0" u="none" strike="noStrike" baseline="0">
                <a:effectLst/>
              </a:rPr>
              <a:t>Анализ цен внутри категории по поставщикам</a:t>
            </a:r>
            <a:r>
              <a:rPr lang="ru-RU" sz="1400" b="0" i="0" u="none" strike="noStrike" baseline="0"/>
              <a:t> </a:t>
            </a:r>
            <a:r>
              <a:rPr lang="ru-RU"/>
              <a:t>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F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F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'Цены по поставщикам'!$B$3</c:f>
              <c:strCache>
                <c:ptCount val="1"/>
                <c:pt idx="0">
                  <c:v>Итог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'Цены по поставщикам'!$A$4:$A$103</c:f>
              <c:multiLvlStrCache>
                <c:ptCount val="80"/>
                <c:lvl>
                  <c:pt idx="0">
                    <c:v>Эрманн</c:v>
                  </c:pt>
                  <c:pt idx="1">
                    <c:v>Ростагроэкспорт</c:v>
                  </c:pt>
                  <c:pt idx="2">
                    <c:v>Чудо</c:v>
                  </c:pt>
                  <c:pt idx="3">
                    <c:v>Активиа</c:v>
                  </c:pt>
                  <c:pt idx="4">
                    <c:v>Микоян</c:v>
                  </c:pt>
                  <c:pt idx="5">
                    <c:v>Окраина</c:v>
                  </c:pt>
                  <c:pt idx="6">
                    <c:v>Дымов</c:v>
                  </c:pt>
                  <c:pt idx="7">
                    <c:v>Черкизово</c:v>
                  </c:pt>
                  <c:pt idx="8">
                    <c:v>Бабаевский</c:v>
                  </c:pt>
                  <c:pt idx="9">
                    <c:v>Славянка</c:v>
                  </c:pt>
                  <c:pt idx="10">
                    <c:v>Красный Октябрь</c:v>
                  </c:pt>
                  <c:pt idx="11">
                    <c:v>Рот Фронт</c:v>
                  </c:pt>
                  <c:pt idx="12">
                    <c:v>Tchibo</c:v>
                  </c:pt>
                  <c:pt idx="13">
                    <c:v>Черная Карта</c:v>
                  </c:pt>
                  <c:pt idx="14">
                    <c:v>Nescafe</c:v>
                  </c:pt>
                  <c:pt idx="15">
                    <c:v>Jacobs</c:v>
                  </c:pt>
                  <c:pt idx="16">
                    <c:v>Мистраль</c:v>
                  </c:pt>
                  <c:pt idx="17">
                    <c:v>Увелка</c:v>
                  </c:pt>
                  <c:pt idx="18">
                    <c:v>Ярмарка</c:v>
                  </c:pt>
                  <c:pt idx="19">
                    <c:v>Националь</c:v>
                  </c:pt>
                  <c:pt idx="20">
                    <c:v>Роллтон</c:v>
                  </c:pt>
                  <c:pt idx="21">
                    <c:v>Борилла</c:v>
                  </c:pt>
                  <c:pt idx="22">
                    <c:v>Паста Зара</c:v>
                  </c:pt>
                  <c:pt idx="23">
                    <c:v>Макфа</c:v>
                  </c:pt>
                  <c:pt idx="24">
                    <c:v>Вимм-Билль-Данн</c:v>
                  </c:pt>
                  <c:pt idx="25">
                    <c:v>Домик в деревне</c:v>
                  </c:pt>
                  <c:pt idx="26">
                    <c:v>Простоквашино</c:v>
                  </c:pt>
                  <c:pt idx="27">
                    <c:v>Беллакт</c:v>
                  </c:pt>
                  <c:pt idx="28">
                    <c:v>Сава</c:v>
                  </c:pt>
                  <c:pt idx="29">
                    <c:v>Снежана</c:v>
                  </c:pt>
                  <c:pt idx="30">
                    <c:v>Агрокомплекс</c:v>
                  </c:pt>
                  <c:pt idx="31">
                    <c:v>Мираторг</c:v>
                  </c:pt>
                  <c:pt idx="32">
                    <c:v>Зеленая грядка</c:v>
                  </c:pt>
                  <c:pt idx="33">
                    <c:v>Семко</c:v>
                  </c:pt>
                  <c:pt idx="34">
                    <c:v>Гавриш</c:v>
                  </c:pt>
                  <c:pt idx="35">
                    <c:v>Овощной ряд</c:v>
                  </c:pt>
                  <c:pt idx="36">
                    <c:v>Юбилейное</c:v>
                  </c:pt>
                  <c:pt idx="37">
                    <c:v>Белогорье</c:v>
                  </c:pt>
                  <c:pt idx="38">
                    <c:v>Посиделкино</c:v>
                  </c:pt>
                  <c:pt idx="39">
                    <c:v>КДВ</c:v>
                  </c:pt>
                  <c:pt idx="40">
                    <c:v>Мистраль</c:v>
                  </c:pt>
                  <c:pt idx="41">
                    <c:v>Националь</c:v>
                  </c:pt>
                  <c:pt idx="42">
                    <c:v>Белый Злат</c:v>
                  </c:pt>
                  <c:pt idx="43">
                    <c:v>Агро-Альянс</c:v>
                  </c:pt>
                  <c:pt idx="44">
                    <c:v>Санта Бремор</c:v>
                  </c:pt>
                  <c:pt idx="45">
                    <c:v>Меридиан</c:v>
                  </c:pt>
                  <c:pt idx="46">
                    <c:v>Балтийский берег</c:v>
                  </c:pt>
                  <c:pt idx="47">
                    <c:v>Русское море</c:v>
                  </c:pt>
                  <c:pt idx="48">
                    <c:v>Агросахар</c:v>
                  </c:pt>
                  <c:pt idx="49">
                    <c:v>Сладов</c:v>
                  </c:pt>
                  <c:pt idx="50">
                    <c:v>Продимекс</c:v>
                  </c:pt>
                  <c:pt idx="51">
                    <c:v>Русский сахар</c:v>
                  </c:pt>
                  <c:pt idx="52">
                    <c:v>Добрый</c:v>
                  </c:pt>
                  <c:pt idx="53">
                    <c:v>Сады Придонья</c:v>
                  </c:pt>
                  <c:pt idx="54">
                    <c:v>Rich</c:v>
                  </c:pt>
                  <c:pt idx="55">
                    <c:v>Фруктовый сад</c:v>
                  </c:pt>
                  <c:pt idx="56">
                    <c:v>Славянская</c:v>
                  </c:pt>
                  <c:pt idx="57">
                    <c:v>Илецкая</c:v>
                  </c:pt>
                  <c:pt idx="58">
                    <c:v>Салта</c:v>
                  </c:pt>
                  <c:pt idx="59">
                    <c:v>Экстра</c:v>
                  </c:pt>
                  <c:pt idx="60">
                    <c:v>Hochland</c:v>
                  </c:pt>
                  <c:pt idx="61">
                    <c:v>President</c:v>
                  </c:pt>
                  <c:pt idx="62">
                    <c:v>Сырная долина</c:v>
                  </c:pt>
                  <c:pt idx="63">
                    <c:v>Карат</c:v>
                  </c:pt>
                  <c:pt idx="64">
                    <c:v>Экзотик</c:v>
                  </c:pt>
                  <c:pt idx="65">
                    <c:v>Фруктовый Рай</c:v>
                  </c:pt>
                  <c:pt idx="66">
                    <c:v>Фрукты-Ягоды</c:v>
                  </c:pt>
                  <c:pt idx="67">
                    <c:v>Green Garden</c:v>
                  </c:pt>
                  <c:pt idx="68">
                    <c:v>Дарница</c:v>
                  </c:pt>
                  <c:pt idx="69">
                    <c:v>Хлебный Дом</c:v>
                  </c:pt>
                  <c:pt idx="70">
                    <c:v>Русский Хлеб</c:v>
                  </c:pt>
                  <c:pt idx="71">
                    <c:v>Каравай</c:v>
                  </c:pt>
                  <c:pt idx="72">
                    <c:v>Ахмад</c:v>
                  </c:pt>
                  <c:pt idx="73">
                    <c:v>Lipton</c:v>
                  </c:pt>
                  <c:pt idx="74">
                    <c:v>Тесс</c:v>
                  </c:pt>
                  <c:pt idx="75">
                    <c:v>Greenfield</c:v>
                  </c:pt>
                  <c:pt idx="76">
                    <c:v>Русская картошка</c:v>
                  </c:pt>
                  <c:pt idx="77">
                    <c:v>Estrella</c:v>
                  </c:pt>
                  <c:pt idx="78">
                    <c:v>Pringles</c:v>
                  </c:pt>
                  <c:pt idx="79">
                    <c:v>Lay's</c:v>
                  </c:pt>
                </c:lvl>
                <c:lvl>
                  <c:pt idx="0">
                    <c:v>Йогурт</c:v>
                  </c:pt>
                  <c:pt idx="4">
                    <c:v>Колбаса</c:v>
                  </c:pt>
                  <c:pt idx="8">
                    <c:v>Конфеты</c:v>
                  </c:pt>
                  <c:pt idx="12">
                    <c:v>Кофе</c:v>
                  </c:pt>
                  <c:pt idx="16">
                    <c:v>Крупа</c:v>
                  </c:pt>
                  <c:pt idx="20">
                    <c:v>Макароны</c:v>
                  </c:pt>
                  <c:pt idx="24">
                    <c:v>Молоко</c:v>
                  </c:pt>
                  <c:pt idx="28">
                    <c:v>Мясо</c:v>
                  </c:pt>
                  <c:pt idx="32">
                    <c:v>Овощи</c:v>
                  </c:pt>
                  <c:pt idx="36">
                    <c:v>Печенье</c:v>
                  </c:pt>
                  <c:pt idx="40">
                    <c:v>Рис</c:v>
                  </c:pt>
                  <c:pt idx="44">
                    <c:v>Рыба</c:v>
                  </c:pt>
                  <c:pt idx="48">
                    <c:v>Сахар</c:v>
                  </c:pt>
                  <c:pt idx="52">
                    <c:v>Сок</c:v>
                  </c:pt>
                  <c:pt idx="56">
                    <c:v>Соль</c:v>
                  </c:pt>
                  <c:pt idx="60">
                    <c:v>Сыр</c:v>
                  </c:pt>
                  <c:pt idx="64">
                    <c:v>Фрукты</c:v>
                  </c:pt>
                  <c:pt idx="68">
                    <c:v>Хлеб</c:v>
                  </c:pt>
                  <c:pt idx="72">
                    <c:v>Чай</c:v>
                  </c:pt>
                  <c:pt idx="76">
                    <c:v>Чипсы</c:v>
                  </c:pt>
                </c:lvl>
              </c:multiLvlStrCache>
            </c:multiLvlStrRef>
          </c:cat>
          <c:val>
            <c:numRef>
              <c:f>'Цены по поставщикам'!$B$4:$B$103</c:f>
              <c:numCache>
                <c:formatCode>0</c:formatCode>
                <c:ptCount val="80"/>
                <c:pt idx="0">
                  <c:v>248.5</c:v>
                </c:pt>
                <c:pt idx="1">
                  <c:v>257.78260869565207</c:v>
                </c:pt>
                <c:pt idx="2">
                  <c:v>287.09999999999997</c:v>
                </c:pt>
                <c:pt idx="3">
                  <c:v>293.66666666666669</c:v>
                </c:pt>
                <c:pt idx="4">
                  <c:v>82</c:v>
                </c:pt>
                <c:pt idx="5">
                  <c:v>273.58333333333337</c:v>
                </c:pt>
                <c:pt idx="6">
                  <c:v>312.66666666666669</c:v>
                </c:pt>
                <c:pt idx="7">
                  <c:v>320.25</c:v>
                </c:pt>
                <c:pt idx="8">
                  <c:v>250.25925925925918</c:v>
                </c:pt>
                <c:pt idx="9">
                  <c:v>268</c:v>
                </c:pt>
                <c:pt idx="10">
                  <c:v>273.625</c:v>
                </c:pt>
                <c:pt idx="11">
                  <c:v>288.2380952380953</c:v>
                </c:pt>
                <c:pt idx="12">
                  <c:v>140</c:v>
                </c:pt>
                <c:pt idx="13">
                  <c:v>222.2</c:v>
                </c:pt>
                <c:pt idx="14">
                  <c:v>256.90000000000003</c:v>
                </c:pt>
                <c:pt idx="15">
                  <c:v>276.21052631578948</c:v>
                </c:pt>
                <c:pt idx="16">
                  <c:v>250.30769230769235</c:v>
                </c:pt>
                <c:pt idx="17">
                  <c:v>251.91666666666663</c:v>
                </c:pt>
                <c:pt idx="18">
                  <c:v>252.09090909090904</c:v>
                </c:pt>
                <c:pt idx="19">
                  <c:v>274.28571428571428</c:v>
                </c:pt>
                <c:pt idx="20">
                  <c:v>235.5555555555556</c:v>
                </c:pt>
                <c:pt idx="21">
                  <c:v>236.27586206896555</c:v>
                </c:pt>
                <c:pt idx="22">
                  <c:v>276.67567567567562</c:v>
                </c:pt>
                <c:pt idx="23">
                  <c:v>329.2727272727272</c:v>
                </c:pt>
                <c:pt idx="24">
                  <c:v>193.5</c:v>
                </c:pt>
                <c:pt idx="25">
                  <c:v>274.77777777777771</c:v>
                </c:pt>
                <c:pt idx="26">
                  <c:v>318.81818181818187</c:v>
                </c:pt>
                <c:pt idx="27">
                  <c:v>322.54545454545456</c:v>
                </c:pt>
                <c:pt idx="28">
                  <c:v>212.8125</c:v>
                </c:pt>
                <c:pt idx="29">
                  <c:v>272.35294117647067</c:v>
                </c:pt>
                <c:pt idx="30">
                  <c:v>311.19999999999993</c:v>
                </c:pt>
                <c:pt idx="31">
                  <c:v>316.58333333333337</c:v>
                </c:pt>
                <c:pt idx="32">
                  <c:v>159.19999999999999</c:v>
                </c:pt>
                <c:pt idx="33">
                  <c:v>208</c:v>
                </c:pt>
                <c:pt idx="34">
                  <c:v>247.66666666666666</c:v>
                </c:pt>
                <c:pt idx="35">
                  <c:v>303.82352941176475</c:v>
                </c:pt>
                <c:pt idx="36">
                  <c:v>232.4444444444444</c:v>
                </c:pt>
                <c:pt idx="37">
                  <c:v>249.5</c:v>
                </c:pt>
                <c:pt idx="38">
                  <c:v>321.63636363636357</c:v>
                </c:pt>
                <c:pt idx="39">
                  <c:v>323.07692307692298</c:v>
                </c:pt>
                <c:pt idx="40">
                  <c:v>181.57142857142861</c:v>
                </c:pt>
                <c:pt idx="41">
                  <c:v>187</c:v>
                </c:pt>
                <c:pt idx="42">
                  <c:v>269.7058823529411</c:v>
                </c:pt>
                <c:pt idx="43">
                  <c:v>317.85714285714283</c:v>
                </c:pt>
                <c:pt idx="44">
                  <c:v>216.40000000000003</c:v>
                </c:pt>
                <c:pt idx="45">
                  <c:v>260.64705882352933</c:v>
                </c:pt>
                <c:pt idx="46">
                  <c:v>289.88888888888891</c:v>
                </c:pt>
                <c:pt idx="47">
                  <c:v>292.66666666666669</c:v>
                </c:pt>
                <c:pt idx="48">
                  <c:v>215.85714285714286</c:v>
                </c:pt>
                <c:pt idx="49">
                  <c:v>240.26666666666677</c:v>
                </c:pt>
                <c:pt idx="50">
                  <c:v>240.5</c:v>
                </c:pt>
                <c:pt idx="51">
                  <c:v>293.41176470588232</c:v>
                </c:pt>
                <c:pt idx="52">
                  <c:v>242.81818181818181</c:v>
                </c:pt>
                <c:pt idx="53">
                  <c:v>254.18181818181819</c:v>
                </c:pt>
                <c:pt idx="54">
                  <c:v>272.25</c:v>
                </c:pt>
                <c:pt idx="55">
                  <c:v>281.96875</c:v>
                </c:pt>
                <c:pt idx="56">
                  <c:v>236.91666666666663</c:v>
                </c:pt>
                <c:pt idx="57">
                  <c:v>238.16666666666663</c:v>
                </c:pt>
                <c:pt idx="58">
                  <c:v>273.69999999999993</c:v>
                </c:pt>
                <c:pt idx="59">
                  <c:v>320.84615384615387</c:v>
                </c:pt>
                <c:pt idx="60">
                  <c:v>168</c:v>
                </c:pt>
                <c:pt idx="61">
                  <c:v>238.72222222222223</c:v>
                </c:pt>
                <c:pt idx="62">
                  <c:v>271</c:v>
                </c:pt>
                <c:pt idx="63">
                  <c:v>311.33333333333331</c:v>
                </c:pt>
                <c:pt idx="64">
                  <c:v>253.6875</c:v>
                </c:pt>
                <c:pt idx="65">
                  <c:v>258.30769230769232</c:v>
                </c:pt>
                <c:pt idx="66">
                  <c:v>280.66666666666669</c:v>
                </c:pt>
                <c:pt idx="67">
                  <c:v>369.2</c:v>
                </c:pt>
                <c:pt idx="68">
                  <c:v>264</c:v>
                </c:pt>
                <c:pt idx="69">
                  <c:v>281.73333333333346</c:v>
                </c:pt>
                <c:pt idx="70">
                  <c:v>316.59999999999997</c:v>
                </c:pt>
                <c:pt idx="71">
                  <c:v>331.16666666666663</c:v>
                </c:pt>
                <c:pt idx="72">
                  <c:v>243.3</c:v>
                </c:pt>
                <c:pt idx="73">
                  <c:v>260.15789473684202</c:v>
                </c:pt>
                <c:pt idx="74">
                  <c:v>281.75</c:v>
                </c:pt>
                <c:pt idx="75">
                  <c:v>291.45454545454533</c:v>
                </c:pt>
                <c:pt idx="76">
                  <c:v>241.83333333333337</c:v>
                </c:pt>
                <c:pt idx="77">
                  <c:v>266.2727272727272</c:v>
                </c:pt>
                <c:pt idx="78">
                  <c:v>280.2380952380953</c:v>
                </c:pt>
                <c:pt idx="79">
                  <c:v>320.5714285714285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DB8-1648-B22D-D40FE7F4A74E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-25"/>
        <c:axId val="556897088"/>
        <c:axId val="557245776"/>
      </c:barChart>
      <c:catAx>
        <c:axId val="556897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FR"/>
          </a:p>
        </c:txPr>
        <c:crossAx val="557245776"/>
        <c:crosses val="autoZero"/>
        <c:auto val="1"/>
        <c:lblAlgn val="ctr"/>
        <c:lblOffset val="100"/>
        <c:noMultiLvlLbl val="0"/>
      </c:catAx>
      <c:valAx>
        <c:axId val="557245776"/>
        <c:scaling>
          <c:orientation val="minMax"/>
        </c:scaling>
        <c:delete val="1"/>
        <c:axPos val="l"/>
        <c:numFmt formatCode="0" sourceLinked="1"/>
        <c:majorTickMark val="none"/>
        <c:minorTickMark val="none"/>
        <c:tickLblPos val="nextTo"/>
        <c:crossAx val="5568970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[Дашборд.xlsx]Динамика продаж магазинов!Сводная таблица12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Динамика продаж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FR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FR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'Динамика продаж магазинов'!$B$3</c:f>
              <c:strCache>
                <c:ptCount val="1"/>
                <c:pt idx="0">
                  <c:v>Итог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F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'Динамика продаж магазинов'!$A$4:$A$23</c:f>
              <c:multiLvlStrCache>
                <c:ptCount val="17"/>
                <c:lvl>
                  <c:pt idx="0">
                    <c:v>янв</c:v>
                  </c:pt>
                  <c:pt idx="1">
                    <c:v>февр</c:v>
                  </c:pt>
                  <c:pt idx="2">
                    <c:v>март</c:v>
                  </c:pt>
                  <c:pt idx="3">
                    <c:v>апр</c:v>
                  </c:pt>
                  <c:pt idx="4">
                    <c:v>май</c:v>
                  </c:pt>
                  <c:pt idx="5">
                    <c:v>июнь</c:v>
                  </c:pt>
                  <c:pt idx="6">
                    <c:v>июль</c:v>
                  </c:pt>
                  <c:pt idx="7">
                    <c:v>авг</c:v>
                  </c:pt>
                  <c:pt idx="8">
                    <c:v>сент</c:v>
                  </c:pt>
                  <c:pt idx="9">
                    <c:v>окт</c:v>
                  </c:pt>
                  <c:pt idx="10">
                    <c:v>нояб</c:v>
                  </c:pt>
                  <c:pt idx="11">
                    <c:v>дек</c:v>
                  </c:pt>
                  <c:pt idx="12">
                    <c:v>янв</c:v>
                  </c:pt>
                  <c:pt idx="13">
                    <c:v>февр</c:v>
                  </c:pt>
                  <c:pt idx="14">
                    <c:v>март</c:v>
                  </c:pt>
                  <c:pt idx="15">
                    <c:v>апр</c:v>
                  </c:pt>
                  <c:pt idx="16">
                    <c:v>май</c:v>
                  </c:pt>
                </c:lvl>
                <c:lvl>
                  <c:pt idx="0">
                    <c:v>2023</c:v>
                  </c:pt>
                  <c:pt idx="12">
                    <c:v>2024</c:v>
                  </c:pt>
                </c:lvl>
              </c:multiLvlStrCache>
            </c:multiLvlStrRef>
          </c:cat>
          <c:val>
            <c:numRef>
              <c:f>'Динамика продаж магазинов'!$B$4:$B$23</c:f>
              <c:numCache>
                <c:formatCode>General</c:formatCode>
                <c:ptCount val="17"/>
                <c:pt idx="0">
                  <c:v>48100</c:v>
                </c:pt>
                <c:pt idx="1">
                  <c:v>42036</c:v>
                </c:pt>
                <c:pt idx="2">
                  <c:v>50348</c:v>
                </c:pt>
                <c:pt idx="3">
                  <c:v>55952</c:v>
                </c:pt>
                <c:pt idx="4">
                  <c:v>42100</c:v>
                </c:pt>
                <c:pt idx="5">
                  <c:v>52825</c:v>
                </c:pt>
                <c:pt idx="6">
                  <c:v>49171</c:v>
                </c:pt>
                <c:pt idx="7">
                  <c:v>58813</c:v>
                </c:pt>
                <c:pt idx="8">
                  <c:v>51872</c:v>
                </c:pt>
                <c:pt idx="9">
                  <c:v>37160</c:v>
                </c:pt>
                <c:pt idx="10">
                  <c:v>43185</c:v>
                </c:pt>
                <c:pt idx="11">
                  <c:v>50217</c:v>
                </c:pt>
                <c:pt idx="12">
                  <c:v>47868</c:v>
                </c:pt>
                <c:pt idx="13">
                  <c:v>39549</c:v>
                </c:pt>
                <c:pt idx="14">
                  <c:v>59975</c:v>
                </c:pt>
                <c:pt idx="15">
                  <c:v>47619</c:v>
                </c:pt>
                <c:pt idx="16">
                  <c:v>23643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56F-B84A-84AE-12CDEE996F81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414879487"/>
        <c:axId val="220507183"/>
      </c:lineChart>
      <c:catAx>
        <c:axId val="14148794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FR"/>
          </a:p>
        </c:txPr>
        <c:crossAx val="220507183"/>
        <c:crosses val="autoZero"/>
        <c:auto val="1"/>
        <c:lblAlgn val="ctr"/>
        <c:lblOffset val="100"/>
        <c:noMultiLvlLbl val="0"/>
      </c:catAx>
      <c:valAx>
        <c:axId val="22050718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FR"/>
          </a:p>
        </c:txPr>
        <c:crossAx val="14148794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[Дашборд.xlsx]Выгода клиента!Сводная таблица13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Средний дисконт по магазинам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F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'Выгода клиента'!$B$3</c:f>
              <c:strCache>
                <c:ptCount val="1"/>
                <c:pt idx="0">
                  <c:v>Итог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'Выгода клиента'!$A$4:$A$23</c:f>
              <c:strCache>
                <c:ptCount val="20"/>
                <c:pt idx="0">
                  <c:v>Лента</c:v>
                </c:pt>
                <c:pt idx="1">
                  <c:v>Седьмой Континент</c:v>
                </c:pt>
                <c:pt idx="2">
                  <c:v>Городской Супермаркет</c:v>
                </c:pt>
                <c:pt idx="3">
                  <c:v>Билла</c:v>
                </c:pt>
                <c:pt idx="4">
                  <c:v>Метро</c:v>
                </c:pt>
                <c:pt idx="5">
                  <c:v>Азбука Вкуса</c:v>
                </c:pt>
                <c:pt idx="6">
                  <c:v>Мосмарт</c:v>
                </c:pt>
                <c:pt idx="7">
                  <c:v>Мираторг</c:v>
                </c:pt>
                <c:pt idx="8">
                  <c:v>Карусель</c:v>
                </c:pt>
                <c:pt idx="9">
                  <c:v>Ароматный Мир</c:v>
                </c:pt>
                <c:pt idx="10">
                  <c:v>Бристоль</c:v>
                </c:pt>
                <c:pt idx="11">
                  <c:v>Дикси</c:v>
                </c:pt>
                <c:pt idx="12">
                  <c:v>Ашан</c:v>
                </c:pt>
                <c:pt idx="13">
                  <c:v>Гиперглобус</c:v>
                </c:pt>
                <c:pt idx="14">
                  <c:v>Магнит</c:v>
                </c:pt>
                <c:pt idx="15">
                  <c:v>О'кей</c:v>
                </c:pt>
                <c:pt idx="16">
                  <c:v>Перекресток</c:v>
                </c:pt>
                <c:pt idx="17">
                  <c:v>Верный</c:v>
                </c:pt>
                <c:pt idx="18">
                  <c:v>Спар</c:v>
                </c:pt>
                <c:pt idx="19">
                  <c:v>Пятерочка</c:v>
                </c:pt>
              </c:strCache>
            </c:strRef>
          </c:cat>
          <c:val>
            <c:numRef>
              <c:f>'Выгода клиента'!$B$4:$B$23</c:f>
              <c:numCache>
                <c:formatCode>0%</c:formatCode>
                <c:ptCount val="20"/>
                <c:pt idx="0">
                  <c:v>0.10062698971238111</c:v>
                </c:pt>
                <c:pt idx="1">
                  <c:v>8.1840255375316528E-2</c:v>
                </c:pt>
                <c:pt idx="2">
                  <c:v>5.8968409942088337E-2</c:v>
                </c:pt>
                <c:pt idx="3">
                  <c:v>5.6287665956558285E-2</c:v>
                </c:pt>
                <c:pt idx="4">
                  <c:v>4.7135772995875909E-2</c:v>
                </c:pt>
                <c:pt idx="5">
                  <c:v>3.613108366981542E-2</c:v>
                </c:pt>
                <c:pt idx="6">
                  <c:v>2.3330793858908159E-2</c:v>
                </c:pt>
                <c:pt idx="7">
                  <c:v>1.0296276612656799E-2</c:v>
                </c:pt>
                <c:pt idx="8">
                  <c:v>7.0069984701864258E-3</c:v>
                </c:pt>
                <c:pt idx="9">
                  <c:v>5.2821684960562658E-3</c:v>
                </c:pt>
                <c:pt idx="10">
                  <c:v>-8.0940542829085419E-3</c:v>
                </c:pt>
                <c:pt idx="11">
                  <c:v>-9.4885770216267418E-3</c:v>
                </c:pt>
                <c:pt idx="12">
                  <c:v>-1.1341839275218981E-2</c:v>
                </c:pt>
                <c:pt idx="13">
                  <c:v>-2.9594250102575187E-2</c:v>
                </c:pt>
                <c:pt idx="14">
                  <c:v>-3.2883513853600728E-2</c:v>
                </c:pt>
                <c:pt idx="15">
                  <c:v>-3.9462244779638105E-2</c:v>
                </c:pt>
                <c:pt idx="16">
                  <c:v>-4.2441773613568969E-2</c:v>
                </c:pt>
                <c:pt idx="17">
                  <c:v>-5.0380082409471665E-2</c:v>
                </c:pt>
                <c:pt idx="18">
                  <c:v>-6.328906936421555E-2</c:v>
                </c:pt>
                <c:pt idx="19">
                  <c:v>-0.10170732495505037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E21-314A-8E3D-D563855044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8836575"/>
        <c:axId val="308994639"/>
      </c:barChart>
      <c:catAx>
        <c:axId val="3088365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FR"/>
          </a:p>
        </c:txPr>
        <c:crossAx val="308994639"/>
        <c:crosses val="autoZero"/>
        <c:auto val="1"/>
        <c:lblAlgn val="ctr"/>
        <c:lblOffset val="100"/>
        <c:noMultiLvlLbl val="0"/>
      </c:catAx>
      <c:valAx>
        <c:axId val="3089946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Дисконт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FR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FR"/>
          </a:p>
        </c:txPr>
        <c:crossAx val="308836575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FR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pivotSource>
    <c:name>[Дашборд.xlsx]Суммарные продажи по магазинам!Сводная таблица14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GMV </a:t>
            </a:r>
            <a:r>
              <a:rPr lang="ru-RU"/>
              <a:t>по продуктовым сетям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F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FR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dLbl>
          <c:idx val="0"/>
          <c:tx>
            <c:rich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F155C0CA-1989-B242-8F71-164098A8C6E0}" type="VALUE">
                  <a:rPr lang="en-US" baseline="0"/>
                  <a:pPr>
                    <a:defRPr/>
                  </a:pPr>
                  <a:t>[ЗНАЧЕНИЕ]</a:t>
                </a:fld>
                <a:endParaRPr lang="ru-RU"/>
              </a:p>
            </c:rich>
          </c:tx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FR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  <c15:dlblFieldTable/>
              <c15:showDataLabelsRange val="0"/>
            </c:ext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dLbl>
          <c:idx val="0"/>
          <c:tx>
            <c:rich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EBE718C3-0AB3-634D-92A6-D615349EAB57}" type="VALUE">
                  <a:rPr lang="en-US" baseline="0"/>
                  <a:pPr>
                    <a:defRPr/>
                  </a:pPr>
                  <a:t>[ЗНАЧЕНИЕ]</a:t>
                </a:fld>
                <a:endParaRPr lang="ru-RU"/>
              </a:p>
            </c:rich>
          </c:tx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FR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  <c15:dlblFieldTable/>
              <c15:showDataLabelsRange val="0"/>
            </c:ext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'Суммарные продажи по магазинам'!$B$3</c:f>
              <c:strCache>
                <c:ptCount val="1"/>
                <c:pt idx="0">
                  <c:v>Итог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18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49BF-4F4C-A190-4D3E45DA0899}"/>
              </c:ext>
            </c:extLst>
          </c:dPt>
          <c:dPt>
            <c:idx val="19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49BF-4F4C-A190-4D3E45DA0899}"/>
              </c:ext>
            </c:extLst>
          </c:dPt>
          <c:dLbls>
            <c:dLbl>
              <c:idx val="18"/>
              <c:tx>
                <c:rich>
                  <a:bodyPr/>
                  <a:lstStyle/>
                  <a:p>
                    <a:fld id="{EBE718C3-0AB3-634D-92A6-D615349EAB57}" type="VALUE">
                      <a:rPr lang="en-US" baseline="0"/>
                      <a:pPr/>
                      <a:t>[ЗНАЧЕНИЕ]</a:t>
                    </a:fld>
                    <a:endParaRPr lang="ru-RU"/>
                  </a:p>
                </c:rich>
              </c:tx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6-49BF-4F4C-A190-4D3E45DA0899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fld id="{F155C0CA-1989-B242-8F71-164098A8C6E0}" type="VALUE">
                      <a:rPr lang="en-US" baseline="0"/>
                      <a:pPr/>
                      <a:t>[ЗНАЧЕНИЕ]</a:t>
                    </a:fld>
                    <a:endParaRPr lang="ru-RU"/>
                  </a:p>
                </c:rich>
              </c:tx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49BF-4F4C-A190-4D3E45DA0899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F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cat>
            <c:strRef>
              <c:f>'Суммарные продажи по магазинам'!$A$4:$A$24</c:f>
              <c:strCache>
                <c:ptCount val="20"/>
                <c:pt idx="0">
                  <c:v>О'кей</c:v>
                </c:pt>
                <c:pt idx="1">
                  <c:v>Гиперглобус</c:v>
                </c:pt>
                <c:pt idx="2">
                  <c:v>Мосмарт</c:v>
                </c:pt>
                <c:pt idx="3">
                  <c:v>Спар</c:v>
                </c:pt>
                <c:pt idx="4">
                  <c:v>Верный</c:v>
                </c:pt>
                <c:pt idx="5">
                  <c:v>Городской Супермаркет</c:v>
                </c:pt>
                <c:pt idx="6">
                  <c:v>Ароматный Мир</c:v>
                </c:pt>
                <c:pt idx="7">
                  <c:v>Седьмой Континент</c:v>
                </c:pt>
                <c:pt idx="8">
                  <c:v>Бристоль</c:v>
                </c:pt>
                <c:pt idx="9">
                  <c:v>Мираторг</c:v>
                </c:pt>
                <c:pt idx="10">
                  <c:v>Метро</c:v>
                </c:pt>
                <c:pt idx="11">
                  <c:v>Лента</c:v>
                </c:pt>
                <c:pt idx="12">
                  <c:v>Магнит</c:v>
                </c:pt>
                <c:pt idx="13">
                  <c:v>Азбука Вкуса</c:v>
                </c:pt>
                <c:pt idx="14">
                  <c:v>Перекресток</c:v>
                </c:pt>
                <c:pt idx="15">
                  <c:v>Карусель</c:v>
                </c:pt>
                <c:pt idx="16">
                  <c:v>Дикси</c:v>
                </c:pt>
                <c:pt idx="17">
                  <c:v>Ашан</c:v>
                </c:pt>
                <c:pt idx="18">
                  <c:v>Пятерочка</c:v>
                </c:pt>
                <c:pt idx="19">
                  <c:v>Билла</c:v>
                </c:pt>
              </c:strCache>
            </c:strRef>
          </c:cat>
          <c:val>
            <c:numRef>
              <c:f>'Суммарные продажи по магазинам'!$B$4:$B$24</c:f>
              <c:numCache>
                <c:formatCode>#\ ##0\ [$₽-419];\-#\ ##0\ [$₽-419]</c:formatCode>
                <c:ptCount val="20"/>
                <c:pt idx="0">
                  <c:v>52844</c:v>
                </c:pt>
                <c:pt idx="1">
                  <c:v>51789</c:v>
                </c:pt>
                <c:pt idx="2">
                  <c:v>49580</c:v>
                </c:pt>
                <c:pt idx="3">
                  <c:v>48746</c:v>
                </c:pt>
                <c:pt idx="4">
                  <c:v>47028</c:v>
                </c:pt>
                <c:pt idx="5">
                  <c:v>43098</c:v>
                </c:pt>
                <c:pt idx="6">
                  <c:v>42837</c:v>
                </c:pt>
                <c:pt idx="7">
                  <c:v>41106</c:v>
                </c:pt>
                <c:pt idx="8">
                  <c:v>41010</c:v>
                </c:pt>
                <c:pt idx="9">
                  <c:v>40029</c:v>
                </c:pt>
                <c:pt idx="10">
                  <c:v>39168</c:v>
                </c:pt>
                <c:pt idx="11">
                  <c:v>38312</c:v>
                </c:pt>
                <c:pt idx="12">
                  <c:v>37636</c:v>
                </c:pt>
                <c:pt idx="13">
                  <c:v>36448</c:v>
                </c:pt>
                <c:pt idx="14">
                  <c:v>36436</c:v>
                </c:pt>
                <c:pt idx="15">
                  <c:v>35012</c:v>
                </c:pt>
                <c:pt idx="16">
                  <c:v>32463</c:v>
                </c:pt>
                <c:pt idx="17">
                  <c:v>31954</c:v>
                </c:pt>
                <c:pt idx="18">
                  <c:v>27662</c:v>
                </c:pt>
                <c:pt idx="19">
                  <c:v>27275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9BF-4F4C-A190-4D3E45DA08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77775952"/>
        <c:axId val="2083455504"/>
      </c:barChart>
      <c:catAx>
        <c:axId val="20777759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FR"/>
          </a:p>
        </c:txPr>
        <c:crossAx val="2083455504"/>
        <c:crosses val="autoZero"/>
        <c:auto val="1"/>
        <c:lblAlgn val="ctr"/>
        <c:lblOffset val="100"/>
        <c:noMultiLvlLbl val="0"/>
      </c:catAx>
      <c:valAx>
        <c:axId val="2083455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\ ##0\ [$₽-419];\-#\ ##0\ [$₽-419]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FR"/>
          </a:p>
        </c:txPr>
        <c:crossAx val="20777759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[Дашборд.xlsx]Суммарные продажи по поставщика!Сводная таблица15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GMV</a:t>
            </a:r>
            <a:r>
              <a:rPr lang="ru-RU"/>
              <a:t> по поставщикам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F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'Суммарные продажи по поставщика'!$B$3</c:f>
              <c:strCache>
                <c:ptCount val="1"/>
                <c:pt idx="0">
                  <c:v>Итог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'Суммарные продажи по поставщика'!$A$4:$A$82</c:f>
              <c:strCache>
                <c:ptCount val="78"/>
                <c:pt idx="0">
                  <c:v>Паста Зара</c:v>
                </c:pt>
                <c:pt idx="1">
                  <c:v>Фруктовый сад</c:v>
                </c:pt>
                <c:pt idx="2">
                  <c:v>Сырная долина</c:v>
                </c:pt>
                <c:pt idx="3">
                  <c:v>Greenfield</c:v>
                </c:pt>
                <c:pt idx="4">
                  <c:v>Бабаевский</c:v>
                </c:pt>
                <c:pt idx="5">
                  <c:v>Борилла</c:v>
                </c:pt>
                <c:pt idx="6">
                  <c:v>Домик в деревне</c:v>
                </c:pt>
                <c:pt idx="7">
                  <c:v>Pringles</c:v>
                </c:pt>
                <c:pt idx="8">
                  <c:v>Белый Злат</c:v>
                </c:pt>
                <c:pt idx="9">
                  <c:v>Рот Фронт</c:v>
                </c:pt>
                <c:pt idx="10">
                  <c:v>Jacobs</c:v>
                </c:pt>
                <c:pt idx="11">
                  <c:v>Овощной ряд</c:v>
                </c:pt>
                <c:pt idx="12">
                  <c:v>Меридиан</c:v>
                </c:pt>
                <c:pt idx="13">
                  <c:v>Снежана</c:v>
                </c:pt>
                <c:pt idx="14">
                  <c:v>Продимекс</c:v>
                </c:pt>
                <c:pt idx="15">
                  <c:v>Ростагроэкспорт</c:v>
                </c:pt>
                <c:pt idx="16">
                  <c:v>Lipton</c:v>
                </c:pt>
                <c:pt idx="17">
                  <c:v>Русский сахар</c:v>
                </c:pt>
                <c:pt idx="18">
                  <c:v>Хлебный Дом</c:v>
                </c:pt>
                <c:pt idx="19">
                  <c:v>Мираторг</c:v>
                </c:pt>
                <c:pt idx="20">
                  <c:v>Эрманн</c:v>
                </c:pt>
                <c:pt idx="21">
                  <c:v>Илецкая</c:v>
                </c:pt>
                <c:pt idx="22">
                  <c:v>Русский Хлеб</c:v>
                </c:pt>
                <c:pt idx="23">
                  <c:v>Белогорье</c:v>
                </c:pt>
                <c:pt idx="24">
                  <c:v>President</c:v>
                </c:pt>
                <c:pt idx="25">
                  <c:v>Сладов</c:v>
                </c:pt>
                <c:pt idx="26">
                  <c:v>Экстра</c:v>
                </c:pt>
                <c:pt idx="27">
                  <c:v>Беллакт</c:v>
                </c:pt>
                <c:pt idx="28">
                  <c:v>Экзотик</c:v>
                </c:pt>
                <c:pt idx="29">
                  <c:v>Салта</c:v>
                </c:pt>
                <c:pt idx="30">
                  <c:v>Простоквашино</c:v>
                </c:pt>
                <c:pt idx="31">
                  <c:v>Фруктовый Рай</c:v>
                </c:pt>
                <c:pt idx="32">
                  <c:v>Каравай</c:v>
                </c:pt>
                <c:pt idx="33">
                  <c:v>Мистраль</c:v>
                </c:pt>
                <c:pt idx="34">
                  <c:v>Сава</c:v>
                </c:pt>
                <c:pt idx="35">
                  <c:v>Посиделкино</c:v>
                </c:pt>
                <c:pt idx="36">
                  <c:v>Агрокомплекс</c:v>
                </c:pt>
                <c:pt idx="37">
                  <c:v>КДВ</c:v>
                </c:pt>
                <c:pt idx="38">
                  <c:v>Окраина</c:v>
                </c:pt>
                <c:pt idx="39">
                  <c:v>Макфа</c:v>
                </c:pt>
                <c:pt idx="40">
                  <c:v>Estrella</c:v>
                </c:pt>
                <c:pt idx="41">
                  <c:v>Славянская</c:v>
                </c:pt>
                <c:pt idx="42">
                  <c:v>Добрый</c:v>
                </c:pt>
                <c:pt idx="43">
                  <c:v>Дымов</c:v>
                </c:pt>
                <c:pt idx="44">
                  <c:v>Русская картошка</c:v>
                </c:pt>
                <c:pt idx="45">
                  <c:v>Lay's</c:v>
                </c:pt>
                <c:pt idx="46">
                  <c:v>Чудо</c:v>
                </c:pt>
                <c:pt idx="47">
                  <c:v>Увелка</c:v>
                </c:pt>
                <c:pt idx="48">
                  <c:v>Сады Придонья</c:v>
                </c:pt>
                <c:pt idx="49">
                  <c:v>Ярмарка</c:v>
                </c:pt>
                <c:pt idx="50">
                  <c:v>Роллтон</c:v>
                </c:pt>
                <c:pt idx="51">
                  <c:v>Юбилейное</c:v>
                </c:pt>
                <c:pt idx="52">
                  <c:v>Балтийский берег</c:v>
                </c:pt>
                <c:pt idx="53">
                  <c:v>Гавриш</c:v>
                </c:pt>
                <c:pt idx="54">
                  <c:v>Черная Карта</c:v>
                </c:pt>
                <c:pt idx="55">
                  <c:v>Семко</c:v>
                </c:pt>
                <c:pt idx="56">
                  <c:v>Nescafe</c:v>
                </c:pt>
                <c:pt idx="57">
                  <c:v>Активиа</c:v>
                </c:pt>
                <c:pt idx="58">
                  <c:v>Карат</c:v>
                </c:pt>
                <c:pt idx="59">
                  <c:v>Green Garden</c:v>
                </c:pt>
                <c:pt idx="60">
                  <c:v>Красный Октябрь</c:v>
                </c:pt>
                <c:pt idx="61">
                  <c:v>Дарница</c:v>
                </c:pt>
                <c:pt idx="62">
                  <c:v>Ахмад</c:v>
                </c:pt>
                <c:pt idx="63">
                  <c:v>Агро-Альянс</c:v>
                </c:pt>
                <c:pt idx="64">
                  <c:v>Фрукты-Ягоды</c:v>
                </c:pt>
                <c:pt idx="65">
                  <c:v>Санта Бремор</c:v>
                </c:pt>
                <c:pt idx="66">
                  <c:v>Славянка</c:v>
                </c:pt>
                <c:pt idx="67">
                  <c:v>Националь</c:v>
                </c:pt>
                <c:pt idx="68">
                  <c:v>Агросахар</c:v>
                </c:pt>
                <c:pt idx="69">
                  <c:v>Rich</c:v>
                </c:pt>
                <c:pt idx="70">
                  <c:v>Русское море</c:v>
                </c:pt>
                <c:pt idx="71">
                  <c:v>Черкизово</c:v>
                </c:pt>
                <c:pt idx="72">
                  <c:v>Тесс</c:v>
                </c:pt>
                <c:pt idx="73">
                  <c:v>Зеленая грядка</c:v>
                </c:pt>
                <c:pt idx="74">
                  <c:v>Hochland</c:v>
                </c:pt>
                <c:pt idx="75">
                  <c:v>Tchibo</c:v>
                </c:pt>
                <c:pt idx="76">
                  <c:v>Вимм-Билль-Данн</c:v>
                </c:pt>
                <c:pt idx="77">
                  <c:v>Микоян</c:v>
                </c:pt>
              </c:strCache>
            </c:strRef>
          </c:cat>
          <c:val>
            <c:numRef>
              <c:f>'Суммарные продажи по поставщика'!$B$4:$B$82</c:f>
              <c:numCache>
                <c:formatCode>_-* #\ ##0_-;\-* #\ ##0_-;_-* "-"??_-;_-@_-</c:formatCode>
                <c:ptCount val="78"/>
                <c:pt idx="0">
                  <c:v>29430</c:v>
                </c:pt>
                <c:pt idx="1">
                  <c:v>24872</c:v>
                </c:pt>
                <c:pt idx="2">
                  <c:v>24200</c:v>
                </c:pt>
                <c:pt idx="3">
                  <c:v>21191</c:v>
                </c:pt>
                <c:pt idx="4">
                  <c:v>20462</c:v>
                </c:pt>
                <c:pt idx="5">
                  <c:v>20345</c:v>
                </c:pt>
                <c:pt idx="6">
                  <c:v>18739</c:v>
                </c:pt>
                <c:pt idx="7">
                  <c:v>18368</c:v>
                </c:pt>
                <c:pt idx="8">
                  <c:v>17471</c:v>
                </c:pt>
                <c:pt idx="9">
                  <c:v>16874</c:v>
                </c:pt>
                <c:pt idx="10">
                  <c:v>15751</c:v>
                </c:pt>
                <c:pt idx="11">
                  <c:v>15581</c:v>
                </c:pt>
                <c:pt idx="12">
                  <c:v>15507</c:v>
                </c:pt>
                <c:pt idx="13">
                  <c:v>14457</c:v>
                </c:pt>
                <c:pt idx="14">
                  <c:v>14154</c:v>
                </c:pt>
                <c:pt idx="15">
                  <c:v>13987</c:v>
                </c:pt>
                <c:pt idx="16">
                  <c:v>13772</c:v>
                </c:pt>
                <c:pt idx="17">
                  <c:v>13106</c:v>
                </c:pt>
                <c:pt idx="18">
                  <c:v>13056</c:v>
                </c:pt>
                <c:pt idx="19">
                  <c:v>12899</c:v>
                </c:pt>
                <c:pt idx="20">
                  <c:v>12851</c:v>
                </c:pt>
                <c:pt idx="21">
                  <c:v>12813</c:v>
                </c:pt>
                <c:pt idx="22">
                  <c:v>12712</c:v>
                </c:pt>
                <c:pt idx="23">
                  <c:v>12474</c:v>
                </c:pt>
                <c:pt idx="24">
                  <c:v>12207</c:v>
                </c:pt>
                <c:pt idx="25">
                  <c:v>12078</c:v>
                </c:pt>
                <c:pt idx="26">
                  <c:v>11937</c:v>
                </c:pt>
                <c:pt idx="27">
                  <c:v>11630</c:v>
                </c:pt>
                <c:pt idx="28">
                  <c:v>11100</c:v>
                </c:pt>
                <c:pt idx="29">
                  <c:v>10813</c:v>
                </c:pt>
                <c:pt idx="30">
                  <c:v>10714</c:v>
                </c:pt>
                <c:pt idx="31">
                  <c:v>10620</c:v>
                </c:pt>
                <c:pt idx="32">
                  <c:v>10451</c:v>
                </c:pt>
                <c:pt idx="33">
                  <c:v>10223</c:v>
                </c:pt>
                <c:pt idx="34">
                  <c:v>10168</c:v>
                </c:pt>
                <c:pt idx="35">
                  <c:v>9900</c:v>
                </c:pt>
                <c:pt idx="36">
                  <c:v>9699</c:v>
                </c:pt>
                <c:pt idx="37">
                  <c:v>9294</c:v>
                </c:pt>
                <c:pt idx="38">
                  <c:v>9286</c:v>
                </c:pt>
                <c:pt idx="39">
                  <c:v>9123</c:v>
                </c:pt>
                <c:pt idx="40">
                  <c:v>8954</c:v>
                </c:pt>
                <c:pt idx="41">
                  <c:v>8905</c:v>
                </c:pt>
                <c:pt idx="42">
                  <c:v>8861</c:v>
                </c:pt>
                <c:pt idx="43">
                  <c:v>8841</c:v>
                </c:pt>
                <c:pt idx="44">
                  <c:v>8649</c:v>
                </c:pt>
                <c:pt idx="45">
                  <c:v>8568</c:v>
                </c:pt>
                <c:pt idx="46">
                  <c:v>8543</c:v>
                </c:pt>
                <c:pt idx="47">
                  <c:v>8502</c:v>
                </c:pt>
                <c:pt idx="48">
                  <c:v>8237</c:v>
                </c:pt>
                <c:pt idx="49">
                  <c:v>8230</c:v>
                </c:pt>
                <c:pt idx="50">
                  <c:v>8047</c:v>
                </c:pt>
                <c:pt idx="51">
                  <c:v>7964</c:v>
                </c:pt>
                <c:pt idx="52">
                  <c:v>7420</c:v>
                </c:pt>
                <c:pt idx="53">
                  <c:v>7239</c:v>
                </c:pt>
                <c:pt idx="54">
                  <c:v>7224</c:v>
                </c:pt>
                <c:pt idx="55">
                  <c:v>6781</c:v>
                </c:pt>
                <c:pt idx="56">
                  <c:v>6367</c:v>
                </c:pt>
                <c:pt idx="57">
                  <c:v>6364</c:v>
                </c:pt>
                <c:pt idx="58">
                  <c:v>6329</c:v>
                </c:pt>
                <c:pt idx="59">
                  <c:v>6186</c:v>
                </c:pt>
                <c:pt idx="60">
                  <c:v>6162</c:v>
                </c:pt>
                <c:pt idx="61">
                  <c:v>6133</c:v>
                </c:pt>
                <c:pt idx="62">
                  <c:v>5915</c:v>
                </c:pt>
                <c:pt idx="63">
                  <c:v>5903</c:v>
                </c:pt>
                <c:pt idx="64">
                  <c:v>5896</c:v>
                </c:pt>
                <c:pt idx="65">
                  <c:v>5878</c:v>
                </c:pt>
                <c:pt idx="66">
                  <c:v>5299</c:v>
                </c:pt>
                <c:pt idx="67">
                  <c:v>5099</c:v>
                </c:pt>
                <c:pt idx="68">
                  <c:v>4813</c:v>
                </c:pt>
                <c:pt idx="69">
                  <c:v>3892</c:v>
                </c:pt>
                <c:pt idx="70">
                  <c:v>3625</c:v>
                </c:pt>
                <c:pt idx="71">
                  <c:v>3104</c:v>
                </c:pt>
                <c:pt idx="72">
                  <c:v>2748</c:v>
                </c:pt>
                <c:pt idx="73">
                  <c:v>1546</c:v>
                </c:pt>
                <c:pt idx="74">
                  <c:v>1529</c:v>
                </c:pt>
                <c:pt idx="75">
                  <c:v>1201</c:v>
                </c:pt>
                <c:pt idx="76">
                  <c:v>1082</c:v>
                </c:pt>
                <c:pt idx="77">
                  <c:v>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EDE-8149-A077-6DFFE0B51B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"/>
        <c:axId val="2088519072"/>
        <c:axId val="245992511"/>
      </c:barChart>
      <c:catAx>
        <c:axId val="2088519072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FR"/>
          </a:p>
        </c:txPr>
        <c:crossAx val="245992511"/>
        <c:crosses val="autoZero"/>
        <c:auto val="1"/>
        <c:lblAlgn val="ctr"/>
        <c:lblOffset val="100"/>
        <c:noMultiLvlLbl val="0"/>
      </c:catAx>
      <c:valAx>
        <c:axId val="2459925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FR"/>
            </a:p>
          </c:txPr>
        </c:title>
        <c:numFmt formatCode="_-* #\ ##0_-;\-* #\ ##0_-;_-* &quot;-&quot;??_-;_-@_-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FR"/>
          </a:p>
        </c:txPr>
        <c:crossAx val="20885190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[Дашборд.xlsx]Суммарные продажи по категориям!Сводная таблица16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GMV</a:t>
            </a:r>
            <a:r>
              <a:rPr lang="en-US" baseline="0"/>
              <a:t> </a:t>
            </a:r>
            <a:r>
              <a:rPr lang="ru-RU" baseline="0"/>
              <a:t>по категориям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FR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'Суммарные продажи по категориям'!$B$3</c:f>
              <c:strCache>
                <c:ptCount val="1"/>
                <c:pt idx="0">
                  <c:v>Итог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F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cat>
            <c:strRef>
              <c:f>'Суммарные продажи по категориям'!$A$4:$A$24</c:f>
              <c:strCache>
                <c:ptCount val="20"/>
                <c:pt idx="0">
                  <c:v>Макароны</c:v>
                </c:pt>
                <c:pt idx="1">
                  <c:v>Конфеты</c:v>
                </c:pt>
                <c:pt idx="2">
                  <c:v>Мясо</c:v>
                </c:pt>
                <c:pt idx="3">
                  <c:v>Сок</c:v>
                </c:pt>
                <c:pt idx="4">
                  <c:v>Чипсы</c:v>
                </c:pt>
                <c:pt idx="5">
                  <c:v>Соль</c:v>
                </c:pt>
                <c:pt idx="6">
                  <c:v>Сыр</c:v>
                </c:pt>
                <c:pt idx="7">
                  <c:v>Сахар</c:v>
                </c:pt>
                <c:pt idx="8">
                  <c:v>Чай</c:v>
                </c:pt>
                <c:pt idx="9">
                  <c:v>Хлеб</c:v>
                </c:pt>
                <c:pt idx="10">
                  <c:v>Молоко</c:v>
                </c:pt>
                <c:pt idx="11">
                  <c:v>Йогурт</c:v>
                </c:pt>
                <c:pt idx="12">
                  <c:v>Печенье</c:v>
                </c:pt>
                <c:pt idx="13">
                  <c:v>Фрукты</c:v>
                </c:pt>
                <c:pt idx="14">
                  <c:v>Рыба</c:v>
                </c:pt>
                <c:pt idx="15">
                  <c:v>Овощи</c:v>
                </c:pt>
                <c:pt idx="16">
                  <c:v>Кофе</c:v>
                </c:pt>
                <c:pt idx="17">
                  <c:v>Крупа</c:v>
                </c:pt>
                <c:pt idx="18">
                  <c:v>Рис</c:v>
                </c:pt>
                <c:pt idx="19">
                  <c:v>Колбаса</c:v>
                </c:pt>
              </c:strCache>
            </c:strRef>
          </c:cat>
          <c:val>
            <c:numRef>
              <c:f>'Суммарные продажи по категориям'!$B$4:$B$24</c:f>
              <c:numCache>
                <c:formatCode>_-* #\ ##0_-;\-* #\ ##0_-;_-* "-"??_-;_-@_-</c:formatCode>
                <c:ptCount val="20"/>
                <c:pt idx="0">
                  <c:v>66945</c:v>
                </c:pt>
                <c:pt idx="1">
                  <c:v>48797</c:v>
                </c:pt>
                <c:pt idx="2">
                  <c:v>47223</c:v>
                </c:pt>
                <c:pt idx="3">
                  <c:v>45862</c:v>
                </c:pt>
                <c:pt idx="4">
                  <c:v>44539</c:v>
                </c:pt>
                <c:pt idx="5">
                  <c:v>44468</c:v>
                </c:pt>
                <c:pt idx="6">
                  <c:v>44265</c:v>
                </c:pt>
                <c:pt idx="7">
                  <c:v>44151</c:v>
                </c:pt>
                <c:pt idx="8">
                  <c:v>43626</c:v>
                </c:pt>
                <c:pt idx="9">
                  <c:v>42352</c:v>
                </c:pt>
                <c:pt idx="10">
                  <c:v>42165</c:v>
                </c:pt>
                <c:pt idx="11">
                  <c:v>41745</c:v>
                </c:pt>
                <c:pt idx="12">
                  <c:v>39632</c:v>
                </c:pt>
                <c:pt idx="13">
                  <c:v>33802</c:v>
                </c:pt>
                <c:pt idx="14">
                  <c:v>32430</c:v>
                </c:pt>
                <c:pt idx="15">
                  <c:v>31147</c:v>
                </c:pt>
                <c:pt idx="16">
                  <c:v>30543</c:v>
                </c:pt>
                <c:pt idx="17">
                  <c:v>28053</c:v>
                </c:pt>
                <c:pt idx="18">
                  <c:v>27375</c:v>
                </c:pt>
                <c:pt idx="19">
                  <c:v>21313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6D7-4545-9BCA-326860B008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25112416"/>
        <c:axId val="2124496016"/>
      </c:barChart>
      <c:catAx>
        <c:axId val="2125112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FR"/>
          </a:p>
        </c:txPr>
        <c:crossAx val="2124496016"/>
        <c:crosses val="autoZero"/>
        <c:auto val="1"/>
        <c:lblAlgn val="ctr"/>
        <c:lblOffset val="100"/>
        <c:noMultiLvlLbl val="0"/>
      </c:catAx>
      <c:valAx>
        <c:axId val="2124496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\ ##0_-;\-* #\ ##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FR"/>
          </a:p>
        </c:txPr>
        <c:crossAx val="21251124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[Дашборд.xlsx]Среднее кол-во по категории!Сводная таблица17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Средняя стоимость по категориям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F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FR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'Среднее кол-во по категории'!$B$3</c:f>
              <c:strCache>
                <c:ptCount val="1"/>
                <c:pt idx="0">
                  <c:v>Итог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F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cat>
            <c:strRef>
              <c:f>'Среднее кол-во по категории'!$A$4:$A$23</c:f>
              <c:strCache>
                <c:ptCount val="20"/>
                <c:pt idx="0">
                  <c:v>Хлеб</c:v>
                </c:pt>
                <c:pt idx="1">
                  <c:v>Молоко</c:v>
                </c:pt>
                <c:pt idx="2">
                  <c:v>Колбаса</c:v>
                </c:pt>
                <c:pt idx="3">
                  <c:v>Печенье</c:v>
                </c:pt>
                <c:pt idx="4">
                  <c:v>Фрукты</c:v>
                </c:pt>
                <c:pt idx="5">
                  <c:v>Чипсы</c:v>
                </c:pt>
                <c:pt idx="6">
                  <c:v>Мясо</c:v>
                </c:pt>
                <c:pt idx="7">
                  <c:v>Чай</c:v>
                </c:pt>
                <c:pt idx="8">
                  <c:v>Сок</c:v>
                </c:pt>
                <c:pt idx="9">
                  <c:v>Конфеты</c:v>
                </c:pt>
                <c:pt idx="10">
                  <c:v>Макароны</c:v>
                </c:pt>
                <c:pt idx="11">
                  <c:v>Соль</c:v>
                </c:pt>
                <c:pt idx="12">
                  <c:v>Йогурт</c:v>
                </c:pt>
                <c:pt idx="13">
                  <c:v>Сыр</c:v>
                </c:pt>
                <c:pt idx="14">
                  <c:v>Рыба</c:v>
                </c:pt>
                <c:pt idx="15">
                  <c:v>Рис</c:v>
                </c:pt>
                <c:pt idx="16">
                  <c:v>Крупа</c:v>
                </c:pt>
                <c:pt idx="17">
                  <c:v>Сахар</c:v>
                </c:pt>
                <c:pt idx="18">
                  <c:v>Овощи</c:v>
                </c:pt>
                <c:pt idx="19">
                  <c:v>Кофе</c:v>
                </c:pt>
              </c:strCache>
            </c:strRef>
          </c:cat>
          <c:val>
            <c:numRef>
              <c:f>'Среднее кол-во по категории'!$B$4:$B$23</c:f>
              <c:numCache>
                <c:formatCode>0.0</c:formatCode>
                <c:ptCount val="20"/>
                <c:pt idx="0">
                  <c:v>300.31818181818193</c:v>
                </c:pt>
                <c:pt idx="1">
                  <c:v>294.95238095238108</c:v>
                </c:pt>
                <c:pt idx="2">
                  <c:v>286.92307692307708</c:v>
                </c:pt>
                <c:pt idx="3">
                  <c:v>283.46808510638277</c:v>
                </c:pt>
                <c:pt idx="4">
                  <c:v>274.16279069767427</c:v>
                </c:pt>
                <c:pt idx="5">
                  <c:v>273.72549019607862</c:v>
                </c:pt>
                <c:pt idx="6">
                  <c:v>271.74545454545472</c:v>
                </c:pt>
                <c:pt idx="7">
                  <c:v>271.18181818181807</c:v>
                </c:pt>
                <c:pt idx="8">
                  <c:v>268.60344827586226</c:v>
                </c:pt>
                <c:pt idx="9">
                  <c:v>267.85483870967767</c:v>
                </c:pt>
                <c:pt idx="10">
                  <c:v>265.47674418604612</c:v>
                </c:pt>
                <c:pt idx="11">
                  <c:v>264.8679245283019</c:v>
                </c:pt>
                <c:pt idx="12">
                  <c:v>263.25423728813581</c:v>
                </c:pt>
                <c:pt idx="13">
                  <c:v>262.63492063492055</c:v>
                </c:pt>
                <c:pt idx="14">
                  <c:v>258.51282051282038</c:v>
                </c:pt>
                <c:pt idx="15">
                  <c:v>258.375</c:v>
                </c:pt>
                <c:pt idx="16">
                  <c:v>255.1162790697673</c:v>
                </c:pt>
                <c:pt idx="17">
                  <c:v>252.76271186440678</c:v>
                </c:pt>
                <c:pt idx="18">
                  <c:v>250.48780487804851</c:v>
                </c:pt>
                <c:pt idx="19">
                  <c:v>249.02380952380935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95B-3A40-A54E-4E46316E2B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44244640"/>
        <c:axId val="169915327"/>
      </c:barChart>
      <c:catAx>
        <c:axId val="21442446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FR"/>
          </a:p>
        </c:txPr>
        <c:crossAx val="169915327"/>
        <c:crosses val="autoZero"/>
        <c:auto val="1"/>
        <c:lblAlgn val="ctr"/>
        <c:lblOffset val="100"/>
        <c:noMultiLvlLbl val="0"/>
      </c:catAx>
      <c:valAx>
        <c:axId val="169915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FR"/>
          </a:p>
        </c:txPr>
        <c:crossAx val="21442446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[Дашборд.xlsx]Среднее кол-во продуктов в чеке!Сводная таблица18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b="1"/>
              <a:t>Среднее количество продуктов в чеке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F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FR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'Среднее кол-во продуктов в чеке'!$B$3</c:f>
              <c:strCache>
                <c:ptCount val="1"/>
                <c:pt idx="0">
                  <c:v>Итог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F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cat>
            <c:strRef>
              <c:f>'Среднее кол-во продуктов в чеке'!$A$4:$A$24</c:f>
              <c:strCache>
                <c:ptCount val="20"/>
                <c:pt idx="0">
                  <c:v>Молоко</c:v>
                </c:pt>
                <c:pt idx="1">
                  <c:v>Рис</c:v>
                </c:pt>
                <c:pt idx="2">
                  <c:v>Овощи</c:v>
                </c:pt>
                <c:pt idx="3">
                  <c:v>Сахар</c:v>
                </c:pt>
                <c:pt idx="4">
                  <c:v>Рыба</c:v>
                </c:pt>
                <c:pt idx="5">
                  <c:v>Мясо</c:v>
                </c:pt>
                <c:pt idx="6">
                  <c:v>Хлеб</c:v>
                </c:pt>
                <c:pt idx="7">
                  <c:v>Соль</c:v>
                </c:pt>
                <c:pt idx="8">
                  <c:v>Печенье</c:v>
                </c:pt>
                <c:pt idx="9">
                  <c:v>Чипсы</c:v>
                </c:pt>
                <c:pt idx="10">
                  <c:v>Кофе</c:v>
                </c:pt>
                <c:pt idx="11">
                  <c:v>Конфеты</c:v>
                </c:pt>
                <c:pt idx="12">
                  <c:v>Сок</c:v>
                </c:pt>
                <c:pt idx="13">
                  <c:v>Фрукты</c:v>
                </c:pt>
                <c:pt idx="14">
                  <c:v>Макароны</c:v>
                </c:pt>
                <c:pt idx="15">
                  <c:v>Чай</c:v>
                </c:pt>
                <c:pt idx="16">
                  <c:v>Колбаса</c:v>
                </c:pt>
                <c:pt idx="17">
                  <c:v>Йогурт</c:v>
                </c:pt>
                <c:pt idx="18">
                  <c:v>Крупа</c:v>
                </c:pt>
                <c:pt idx="19">
                  <c:v>Сыр</c:v>
                </c:pt>
              </c:strCache>
            </c:strRef>
          </c:cat>
          <c:val>
            <c:numRef>
              <c:f>'Среднее кол-во продуктов в чеке'!$B$4:$B$24</c:f>
              <c:numCache>
                <c:formatCode>_(* #,##0.00_);_(* \(#,##0.00\);_(* "-"??_);_(@_)</c:formatCode>
                <c:ptCount val="20"/>
                <c:pt idx="0">
                  <c:v>3.2380952380952381</c:v>
                </c:pt>
                <c:pt idx="1">
                  <c:v>3.1875</c:v>
                </c:pt>
                <c:pt idx="2">
                  <c:v>3.1463414634146343</c:v>
                </c:pt>
                <c:pt idx="3">
                  <c:v>3.1355932203389831</c:v>
                </c:pt>
                <c:pt idx="4">
                  <c:v>3.1282051282051282</c:v>
                </c:pt>
                <c:pt idx="5">
                  <c:v>3.1272727272727274</c:v>
                </c:pt>
                <c:pt idx="6">
                  <c:v>3.0909090909090908</c:v>
                </c:pt>
                <c:pt idx="7">
                  <c:v>3.0754716981132075</c:v>
                </c:pt>
                <c:pt idx="8">
                  <c:v>3.0638297872340425</c:v>
                </c:pt>
                <c:pt idx="9">
                  <c:v>3.0588235294117645</c:v>
                </c:pt>
                <c:pt idx="10">
                  <c:v>3.0476190476190474</c:v>
                </c:pt>
                <c:pt idx="11">
                  <c:v>2.9838709677419355</c:v>
                </c:pt>
                <c:pt idx="12">
                  <c:v>2.9827586206896552</c:v>
                </c:pt>
                <c:pt idx="13">
                  <c:v>2.9534883720930232</c:v>
                </c:pt>
                <c:pt idx="14">
                  <c:v>2.941860465116279</c:v>
                </c:pt>
                <c:pt idx="15">
                  <c:v>2.9272727272727272</c:v>
                </c:pt>
                <c:pt idx="16">
                  <c:v>2.8846153846153846</c:v>
                </c:pt>
                <c:pt idx="17">
                  <c:v>2.7627118644067798</c:v>
                </c:pt>
                <c:pt idx="18">
                  <c:v>2.7209302325581395</c:v>
                </c:pt>
                <c:pt idx="19">
                  <c:v>2.5873015873015874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673-EF48-88A2-73AE522A40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02933600"/>
        <c:axId val="2103306976"/>
      </c:barChart>
      <c:catAx>
        <c:axId val="21029336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FR"/>
          </a:p>
        </c:txPr>
        <c:crossAx val="2103306976"/>
        <c:crosses val="autoZero"/>
        <c:auto val="1"/>
        <c:lblAlgn val="ctr"/>
        <c:lblOffset val="100"/>
        <c:noMultiLvlLbl val="0"/>
      </c:catAx>
      <c:valAx>
        <c:axId val="2103306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FR"/>
          </a:p>
        </c:txPr>
        <c:crossAx val="21029336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[Дашборд.xlsx]География клиентов!Сводная таблица19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b="1"/>
              <a:t>Распределение</a:t>
            </a:r>
            <a:r>
              <a:rPr lang="ru-RU" b="1" baseline="0"/>
              <a:t> клиентов по странам</a:t>
            </a:r>
            <a:endParaRPr lang="ru-RU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FR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'География клиентов'!$B$3</c:f>
              <c:strCache>
                <c:ptCount val="1"/>
                <c:pt idx="0">
                  <c:v>Итог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F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cat>
            <c:strRef>
              <c:f>'География клиентов'!$A$4:$A$9</c:f>
              <c:strCache>
                <c:ptCount val="5"/>
                <c:pt idx="0">
                  <c:v>Россия</c:v>
                </c:pt>
                <c:pt idx="1">
                  <c:v>Беларусь</c:v>
                </c:pt>
                <c:pt idx="2">
                  <c:v>Таджикистан</c:v>
                </c:pt>
                <c:pt idx="3">
                  <c:v>Узбекистан</c:v>
                </c:pt>
                <c:pt idx="4">
                  <c:v>Казахстан</c:v>
                </c:pt>
              </c:strCache>
            </c:strRef>
          </c:cat>
          <c:val>
            <c:numRef>
              <c:f>'География клиентов'!$B$4:$B$9</c:f>
              <c:numCache>
                <c:formatCode>General</c:formatCode>
                <c:ptCount val="5"/>
                <c:pt idx="0">
                  <c:v>146</c:v>
                </c:pt>
                <c:pt idx="1">
                  <c:v>85</c:v>
                </c:pt>
                <c:pt idx="2">
                  <c:v>78</c:v>
                </c:pt>
                <c:pt idx="3">
                  <c:v>74</c:v>
                </c:pt>
                <c:pt idx="4">
                  <c:v>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994-4B4A-A3C5-F412E1FCB0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36696783"/>
        <c:axId val="2123333056"/>
      </c:barChart>
      <c:catAx>
        <c:axId val="6366967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FR"/>
          </a:p>
        </c:txPr>
        <c:crossAx val="2123333056"/>
        <c:crosses val="autoZero"/>
        <c:auto val="1"/>
        <c:lblAlgn val="ctr"/>
        <c:lblOffset val="100"/>
        <c:noMultiLvlLbl val="0"/>
      </c:catAx>
      <c:valAx>
        <c:axId val="212333305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FR"/>
          </a:p>
        </c:txPr>
        <c:crossAx val="6366967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pivotSource>
    <c:name>[Дашборд.xlsx]Программа лояльности!Сводная таблица20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Программа лояльности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FR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FR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"/>
        <c:spPr>
          <a:solidFill>
            <a:schemeClr val="accent1">
              <a:tint val="77000"/>
            </a:schemeClr>
          </a:solidFill>
          <a:ln w="19050">
            <a:solidFill>
              <a:schemeClr val="lt1"/>
            </a:solidFill>
          </a:ln>
          <a:effectLst/>
        </c:spPr>
        <c:dLbl>
          <c:idx val="0"/>
          <c:tx>
            <c:rich>
              <a:bodyPr rot="0" spcFirstLastPara="1" vertOverflow="clip" horzOverflow="clip" vert="horz" wrap="square" lIns="38100" tIns="19050" rIns="38100" bIns="19050" anchor="ctr" anchorCtr="1">
                <a:no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aseline="0"/>
                  <a:t> </a:t>
                </a:r>
                <a:fld id="{F0A45B79-E9AB-EA4C-B017-5512A93311E7}" type="VALUE">
                  <a:rPr lang="en-US" baseline="0"/>
                  <a:pPr>
                    <a:defRPr/>
                  </a:pPr>
                  <a:t>[ЗНАЧЕНИЕ]</a:t>
                </a:fld>
                <a:endParaRPr lang="en-US" baseline="0"/>
              </a:p>
            </c:rich>
          </c:tx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no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  <c15:dlblFieldTable/>
              <c15:showDataLabelsRange val="0"/>
            </c:ext>
          </c:extLst>
        </c:dLbl>
      </c:pivotFmt>
      <c:pivotFmt>
        <c:idx val="2"/>
        <c:spPr>
          <a:solidFill>
            <a:schemeClr val="accent1">
              <a:shade val="76000"/>
            </a:schemeClr>
          </a:solidFill>
          <a:ln w="19050">
            <a:solidFill>
              <a:schemeClr val="lt1"/>
            </a:solidFill>
          </a:ln>
          <a:effectLst/>
        </c:spPr>
        <c:dLbl>
          <c:idx val="0"/>
          <c:tx>
            <c:rich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aseline="0"/>
                  <a:t> </a:t>
                </a:r>
                <a:fld id="{6AC61646-B495-254D-B737-BCCF00546A7E}" type="VALUE">
                  <a:rPr lang="en-US" baseline="0"/>
                  <a:pPr>
                    <a:defRPr/>
                  </a:pPr>
                  <a:t>[ЗНАЧЕНИЕ]</a:t>
                </a:fld>
                <a:endParaRPr lang="en-US" baseline="0"/>
              </a:p>
            </c:rich>
          </c:tx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FR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  <c15:dlblFieldTable/>
              <c15:showDataLabelsRange val="0"/>
            </c:ext>
          </c:extLst>
        </c:dLbl>
      </c:pivotFmt>
    </c:pivotFmts>
    <c:plotArea>
      <c:layout/>
      <c:doughnutChart>
        <c:varyColors val="1"/>
        <c:ser>
          <c:idx val="0"/>
          <c:order val="0"/>
          <c:tx>
            <c:strRef>
              <c:f>'Программа лояльности'!$B$3</c:f>
              <c:strCache>
                <c:ptCount val="1"/>
                <c:pt idx="0">
                  <c:v>Итог</c:v>
                </c:pt>
              </c:strCache>
            </c:strRef>
          </c:tx>
          <c:dPt>
            <c:idx val="0"/>
            <c:bubble3D val="0"/>
            <c:spPr>
              <a:solidFill>
                <a:schemeClr val="accent1">
                  <a:shade val="76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B8B-0545-A462-62029EE90CAB}"/>
              </c:ext>
            </c:extLst>
          </c:dPt>
          <c:dPt>
            <c:idx val="1"/>
            <c:bubble3D val="0"/>
            <c:spPr>
              <a:solidFill>
                <a:schemeClr val="accent1">
                  <a:tint val="77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AB8B-0545-A462-62029EE90CAB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r>
                      <a:rPr lang="en-US" baseline="0"/>
                      <a:t> </a:t>
                    </a:r>
                    <a:fld id="{6AC61646-B495-254D-B737-BCCF00546A7E}" type="VALUE">
                      <a:rPr lang="en-US" baseline="0"/>
                      <a:pPr/>
                      <a:t>[ЗНАЧЕНИЕ]</a:t>
                    </a:fld>
                    <a:endParaRPr lang="en-US" baseline="0"/>
                  </a:p>
                </c:rich>
              </c:tx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AB8B-0545-A462-62029EE90CAB}"/>
                </c:ext>
              </c:extLst>
            </c:dLbl>
            <c:dLbl>
              <c:idx val="1"/>
              <c:tx>
                <c:rich>
                  <a:bodyPr rot="0" spcFirstLastPara="1" vertOverflow="clip" horzOverflow="clip" vert="horz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900" b="0" i="0" u="none" strike="noStrike" kern="1200" baseline="0">
                        <a:solidFill>
                          <a:schemeClr val="dk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 </a:t>
                    </a:r>
                    <a:fld id="{F0A45B79-E9AB-EA4C-B017-5512A93311E7}" type="VALUE">
                      <a:rPr lang="en-US" baseline="0"/>
                      <a:pPr>
                        <a:defRPr/>
                      </a:pPr>
                      <a:t>[ЗНАЧЕНИЕ]</a:t>
                    </a:fld>
                    <a:endParaRPr lang="en-US" baseline="0"/>
                  </a:p>
                </c:rich>
              </c:tx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2-AB8B-0545-A462-62029EE90CA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FR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'Программа лояльности'!$A$4:$A$6</c:f>
              <c:strCache>
                <c:ptCount val="2"/>
                <c:pt idx="0">
                  <c:v>да</c:v>
                </c:pt>
                <c:pt idx="1">
                  <c:v>нет</c:v>
                </c:pt>
              </c:strCache>
            </c:strRef>
          </c:cat>
          <c:val>
            <c:numRef>
              <c:f>'Программа лояльности'!$B$4:$B$6</c:f>
              <c:numCache>
                <c:formatCode>General</c:formatCode>
                <c:ptCount val="2"/>
                <c:pt idx="0">
                  <c:v>215</c:v>
                </c:pt>
                <c:pt idx="1">
                  <c:v>219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B8B-0545-A462-62029EE90CAB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0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r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FR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FR"/>
          </a:p>
        </c:txPr>
      </c:legendEntry>
      <c:layout>
        <c:manualLayout>
          <c:xMode val="edge"/>
          <c:yMode val="edge"/>
          <c:x val="0.75789698162729657"/>
          <c:y val="0.387950204141149"/>
          <c:w val="0.22543635170603674"/>
          <c:h val="0.2522707057451151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pivotSource>
    <c:name>[Дашборд.xlsx]Лайфтайм клиентов!Сводная таблица21</c:name>
    <c:fmtId val="0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FR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'Лайфтайм клиентов'!$B$3</c:f>
              <c:strCache>
                <c:ptCount val="1"/>
                <c:pt idx="0">
                  <c:v>Итог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F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cat>
            <c:strRef>
              <c:f>'Лайфтайм клиентов'!$A$4:$A$17</c:f>
              <c:strCache>
                <c:ptCount val="13"/>
                <c:pt idx="0">
                  <c:v>33</c:v>
                </c:pt>
                <c:pt idx="1">
                  <c:v>34</c:v>
                </c:pt>
                <c:pt idx="2">
                  <c:v>28</c:v>
                </c:pt>
                <c:pt idx="3">
                  <c:v>31</c:v>
                </c:pt>
                <c:pt idx="4">
                  <c:v>35</c:v>
                </c:pt>
                <c:pt idx="5">
                  <c:v>37</c:v>
                </c:pt>
                <c:pt idx="6">
                  <c:v>38</c:v>
                </c:pt>
                <c:pt idx="7">
                  <c:v>29</c:v>
                </c:pt>
                <c:pt idx="8">
                  <c:v>30</c:v>
                </c:pt>
                <c:pt idx="9">
                  <c:v>32</c:v>
                </c:pt>
                <c:pt idx="10">
                  <c:v>27</c:v>
                </c:pt>
                <c:pt idx="11">
                  <c:v>36</c:v>
                </c:pt>
                <c:pt idx="12">
                  <c:v>26</c:v>
                </c:pt>
              </c:strCache>
            </c:strRef>
          </c:cat>
          <c:val>
            <c:numRef>
              <c:f>'Лайфтайм клиентов'!$B$4:$B$17</c:f>
              <c:numCache>
                <c:formatCode>General</c:formatCode>
                <c:ptCount val="13"/>
                <c:pt idx="0">
                  <c:v>48</c:v>
                </c:pt>
                <c:pt idx="1">
                  <c:v>46</c:v>
                </c:pt>
                <c:pt idx="2">
                  <c:v>44</c:v>
                </c:pt>
                <c:pt idx="3">
                  <c:v>37</c:v>
                </c:pt>
                <c:pt idx="4">
                  <c:v>36</c:v>
                </c:pt>
                <c:pt idx="5">
                  <c:v>32</c:v>
                </c:pt>
                <c:pt idx="6">
                  <c:v>32</c:v>
                </c:pt>
                <c:pt idx="7">
                  <c:v>31</c:v>
                </c:pt>
                <c:pt idx="8">
                  <c:v>31</c:v>
                </c:pt>
                <c:pt idx="9">
                  <c:v>31</c:v>
                </c:pt>
                <c:pt idx="10">
                  <c:v>29</c:v>
                </c:pt>
                <c:pt idx="11">
                  <c:v>28</c:v>
                </c:pt>
                <c:pt idx="12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C61-7F47-9978-0F2575DDD7DF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0208191"/>
        <c:axId val="964485039"/>
      </c:barChart>
      <c:catAx>
        <c:axId val="102081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b="1"/>
                  <a:t>Лайфтайм клиентов по месяцам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FR"/>
          </a:p>
        </c:txPr>
        <c:crossAx val="964485039"/>
        <c:crosses val="autoZero"/>
        <c:auto val="1"/>
        <c:lblAlgn val="ctr"/>
        <c:lblOffset val="100"/>
        <c:noMultiLvlLbl val="0"/>
      </c:catAx>
      <c:valAx>
        <c:axId val="964485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b="1"/>
                  <a:t>Количество клиентов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FR"/>
          </a:p>
        </c:txPr>
        <c:crossAx val="102081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Дней с момента регистрации до покупки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 b="1"/>
          </a:pPr>
          <a:r>
            <a:rPr lang="ru-RU" sz="14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/>
            </a:rPr>
            <a:t>Дней с момента регистрации до покупки</a:t>
          </a:r>
        </a:p>
      </cx:txPr>
    </cx:title>
    <cx:plotArea>
      <cx:plotAreaRegion>
        <cx:series layoutId="clusteredColumn" uniqueId="{FA41A6CA-6E9C-FF45-A379-8021E9E0B30F}">
          <cx:tx>
            <cx:txData>
              <cx:f>_xlchart.v1.0</cx:f>
              <cx:v>Кол-во дней с момента регистрации до покупки</cx:v>
            </cx:txData>
          </cx:tx>
          <cx:dataId val="0"/>
          <cx:layoutPr>
            <cx:binning intervalClosed="r">
              <cx:binSize val="10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Дней с момента регистрации до покупки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ru-RU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/>
            </a:rPr>
            <a:t>Дней с момента регистрации до покупки</a:t>
          </a:r>
        </a:p>
      </cx:txPr>
    </cx:title>
    <cx:plotArea>
      <cx:plotAreaRegion>
        <cx:series layoutId="clusteredColumn" uniqueId="{FA41A6CA-6E9C-FF45-A379-8021E9E0B30F}">
          <cx:tx>
            <cx:txData>
              <cx:f>_xlchart.v1.2</cx:f>
              <cx:v>Кол-во дней с момента регистрации до покупки</cx:v>
            </cx:txData>
          </cx:tx>
          <cx:dataId val="0"/>
          <cx:layoutPr>
            <cx:binning intervalClosed="r">
              <cx:binSize val="10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28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microsoft.com/office/2014/relationships/chartEx" Target="../charts/chartEx1.xml"/><Relationship Id="rId13" Type="http://schemas.openxmlformats.org/officeDocument/2006/relationships/chart" Target="../charts/chart12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1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0.xml"/><Relationship Id="rId5" Type="http://schemas.openxmlformats.org/officeDocument/2006/relationships/chart" Target="../charts/chart5.xml"/><Relationship Id="rId10" Type="http://schemas.openxmlformats.org/officeDocument/2006/relationships/chart" Target="../charts/chart9.xml"/><Relationship Id="rId4" Type="http://schemas.openxmlformats.org/officeDocument/2006/relationships/chart" Target="../charts/chart4.xml"/><Relationship Id="rId9" Type="http://schemas.openxmlformats.org/officeDocument/2006/relationships/chart" Target="../charts/chart8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6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2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3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4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5.xm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12699</xdr:colOff>
      <xdr:row>1</xdr:row>
      <xdr:rowOff>25398</xdr:rowOff>
    </xdr:from>
    <xdr:to>
      <xdr:col>28</xdr:col>
      <xdr:colOff>30238</xdr:colOff>
      <xdr:row>31</xdr:row>
      <xdr:rowOff>30237</xdr:rowOff>
    </xdr:to>
    <xdr:graphicFrame macro="">
      <xdr:nvGraphicFramePr>
        <xdr:cNvPr id="3" name="Динамика продаж&#13;&#10;">
          <a:extLst>
            <a:ext uri="{FF2B5EF4-FFF2-40B4-BE49-F238E27FC236}">
              <a16:creationId xmlns:a16="http://schemas.microsoft.com/office/drawing/2014/main" id="{B83BAAD3-1CA8-C44F-BCA6-9F54FA987EC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822475</xdr:colOff>
      <xdr:row>37</xdr:row>
      <xdr:rowOff>45357</xdr:rowOff>
    </xdr:from>
    <xdr:to>
      <xdr:col>28</xdr:col>
      <xdr:colOff>9072</xdr:colOff>
      <xdr:row>74</xdr:row>
      <xdr:rowOff>130024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EF082F14-623C-E644-A288-48AA06F7EF5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804334</xdr:colOff>
      <xdr:row>121</xdr:row>
      <xdr:rowOff>105832</xdr:rowOff>
    </xdr:from>
    <xdr:to>
      <xdr:col>28</xdr:col>
      <xdr:colOff>81642</xdr:colOff>
      <xdr:row>160</xdr:row>
      <xdr:rowOff>108857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DA3E8EF0-808E-394F-984F-CD35B86B624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807356</xdr:colOff>
      <xdr:row>77</xdr:row>
      <xdr:rowOff>69546</xdr:rowOff>
    </xdr:from>
    <xdr:to>
      <xdr:col>28</xdr:col>
      <xdr:colOff>90713</xdr:colOff>
      <xdr:row>115</xdr:row>
      <xdr:rowOff>154215</xdr:rowOff>
    </xdr:to>
    <xdr:graphicFrame macro="">
      <xdr:nvGraphicFramePr>
        <xdr:cNvPr id="7" name="GMV по продуктовым сетям&#13;&#10;">
          <a:extLst>
            <a:ext uri="{FF2B5EF4-FFF2-40B4-BE49-F238E27FC236}">
              <a16:creationId xmlns:a16="http://schemas.microsoft.com/office/drawing/2014/main" id="{3081E2A2-3417-7E45-9E30-B821AAAFEDE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789214</xdr:colOff>
      <xdr:row>164</xdr:row>
      <xdr:rowOff>21167</xdr:rowOff>
    </xdr:from>
    <xdr:to>
      <xdr:col>28</xdr:col>
      <xdr:colOff>84667</xdr:colOff>
      <xdr:row>199</xdr:row>
      <xdr:rowOff>8468</xdr:rowOff>
    </xdr:to>
    <xdr:graphicFrame macro="">
      <xdr:nvGraphicFramePr>
        <xdr:cNvPr id="8" name="GMV по поставщикам&#13;&#10;">
          <a:extLst>
            <a:ext uri="{FF2B5EF4-FFF2-40B4-BE49-F238E27FC236}">
              <a16:creationId xmlns:a16="http://schemas.microsoft.com/office/drawing/2014/main" id="{185B405A-AB33-C840-9EFD-57B6B7CCF14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157829</xdr:colOff>
      <xdr:row>257</xdr:row>
      <xdr:rowOff>47199</xdr:rowOff>
    </xdr:from>
    <xdr:to>
      <xdr:col>9</xdr:col>
      <xdr:colOff>235268</xdr:colOff>
      <xdr:row>281</xdr:row>
      <xdr:rowOff>93663</xdr:rowOff>
    </xdr:to>
    <xdr:graphicFrame macro="">
      <xdr:nvGraphicFramePr>
        <xdr:cNvPr id="11" name="Количество клиентов по странам&#13;&#10;">
          <a:extLst>
            <a:ext uri="{FF2B5EF4-FFF2-40B4-BE49-F238E27FC236}">
              <a16:creationId xmlns:a16="http://schemas.microsoft.com/office/drawing/2014/main" id="{29C9D08C-4825-D44A-971D-6966026DF4C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10</xdr:col>
      <xdr:colOff>40490</xdr:colOff>
      <xdr:row>257</xdr:row>
      <xdr:rowOff>98606</xdr:rowOff>
    </xdr:from>
    <xdr:to>
      <xdr:col>18</xdr:col>
      <xdr:colOff>103061</xdr:colOff>
      <xdr:row>281</xdr:row>
      <xdr:rowOff>159319</xdr:rowOff>
    </xdr:to>
    <xdr:graphicFrame macro="">
      <xdr:nvGraphicFramePr>
        <xdr:cNvPr id="12" name="Диаграмма 11">
          <a:extLst>
            <a:ext uri="{FF2B5EF4-FFF2-40B4-BE49-F238E27FC236}">
              <a16:creationId xmlns:a16="http://schemas.microsoft.com/office/drawing/2014/main" id="{1173E2C2-98F0-5D40-9014-D293A12E52E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</xdr:col>
      <xdr:colOff>216829</xdr:colOff>
      <xdr:row>287</xdr:row>
      <xdr:rowOff>154877</xdr:rowOff>
    </xdr:from>
    <xdr:to>
      <xdr:col>9</xdr:col>
      <xdr:colOff>393700</xdr:colOff>
      <xdr:row>309</xdr:row>
      <xdr:rowOff>123902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3" name="Диаграмма 12">
              <a:extLst>
                <a:ext uri="{FF2B5EF4-FFF2-40B4-BE49-F238E27FC236}">
                  <a16:creationId xmlns:a16="http://schemas.microsoft.com/office/drawing/2014/main" id="{3ADA54E6-1A5C-3547-9C5B-C9D32EB4F57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8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42329" y="54828377"/>
              <a:ext cx="6780871" cy="41600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диаграмма недоступна в вашей версии Excel.
Изменение этой фигуры или сохранение книги в другом формате приведет к остаточному повреждению диаграммы.</a:t>
              </a:r>
            </a:p>
          </xdr:txBody>
        </xdr:sp>
      </mc:Fallback>
    </mc:AlternateContent>
    <xdr:clientData/>
  </xdr:twoCellAnchor>
  <xdr:twoCellAnchor>
    <xdr:from>
      <xdr:col>10</xdr:col>
      <xdr:colOff>254000</xdr:colOff>
      <xdr:row>287</xdr:row>
      <xdr:rowOff>148166</xdr:rowOff>
    </xdr:from>
    <xdr:to>
      <xdr:col>18</xdr:col>
      <xdr:colOff>32524</xdr:colOff>
      <xdr:row>310</xdr:row>
      <xdr:rowOff>19617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E4D56F57-CFCE-4042-8F5E-98096549877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 editAs="oneCell">
    <xdr:from>
      <xdr:col>42</xdr:col>
      <xdr:colOff>821091</xdr:colOff>
      <xdr:row>19</xdr:row>
      <xdr:rowOff>78221</xdr:rowOff>
    </xdr:from>
    <xdr:to>
      <xdr:col>45</xdr:col>
      <xdr:colOff>178259</xdr:colOff>
      <xdr:row>32</xdr:row>
      <xdr:rowOff>90994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5" name="сумма чека">
              <a:extLst>
                <a:ext uri="{FF2B5EF4-FFF2-40B4-BE49-F238E27FC236}">
                  <a16:creationId xmlns:a16="http://schemas.microsoft.com/office/drawing/2014/main" id="{32568AD1-520A-B01E-93DF-19C0B481A2C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сумма чека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5492091" y="3697721"/>
              <a:ext cx="1833668" cy="248927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фигура представляет срез. Срезы поддерживаются только в Excel 2010 и более поздних версиях.
Если фигура была изменена в более ранней версии Excel или книга была сохранена в Excel 2003 или более ранней версии, использование среза невозможно.</a:t>
              </a:r>
            </a:p>
          </xdr:txBody>
        </xdr:sp>
      </mc:Fallback>
    </mc:AlternateContent>
    <xdr:clientData/>
  </xdr:twoCellAnchor>
  <xdr:twoCellAnchor editAs="oneCell">
    <xdr:from>
      <xdr:col>30</xdr:col>
      <xdr:colOff>453999</xdr:colOff>
      <xdr:row>4</xdr:row>
      <xdr:rowOff>126057</xdr:rowOff>
    </xdr:from>
    <xdr:to>
      <xdr:col>32</xdr:col>
      <xdr:colOff>636667</xdr:colOff>
      <xdr:row>17</xdr:row>
      <xdr:rowOff>138829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6" name="магазин покупки">
              <a:extLst>
                <a:ext uri="{FF2B5EF4-FFF2-40B4-BE49-F238E27FC236}">
                  <a16:creationId xmlns:a16="http://schemas.microsoft.com/office/drawing/2014/main" id="{CA1934CE-7CBE-55B3-6FD3-B786CD02653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магазин покупки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5218999" y="888057"/>
              <a:ext cx="1833668" cy="248927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фигура представляет срез. Срезы поддерживаются только в Excel 2010 и более поздних версиях.
Если фигура была изменена в более ранней версии Excel или книга была сохранена в Excel 2003 или более ранней версии, использование среза невозможно.</a:t>
              </a:r>
            </a:p>
          </xdr:txBody>
        </xdr:sp>
      </mc:Fallback>
    </mc:AlternateContent>
    <xdr:clientData/>
  </xdr:twoCellAnchor>
  <xdr:twoCellAnchor editAs="oneCell">
    <xdr:from>
      <xdr:col>33</xdr:col>
      <xdr:colOff>193922</xdr:colOff>
      <xdr:row>4</xdr:row>
      <xdr:rowOff>164821</xdr:rowOff>
    </xdr:from>
    <xdr:to>
      <xdr:col>35</xdr:col>
      <xdr:colOff>381015</xdr:colOff>
      <xdr:row>17</xdr:row>
      <xdr:rowOff>177592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7" name="Категория товара">
              <a:extLst>
                <a:ext uri="{FF2B5EF4-FFF2-40B4-BE49-F238E27FC236}">
                  <a16:creationId xmlns:a16="http://schemas.microsoft.com/office/drawing/2014/main" id="{22CBC50F-B7D9-8B89-F27D-FB6F7EE8782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Категория товара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7435422" y="926821"/>
              <a:ext cx="1838093" cy="248927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фигура представляет срез. Срезы поддерживаются только в Excel 2010 и более поздних версиях.
Если фигура была изменена в более ранней версии Excel или книга была сохранена в Excel 2003 или более ранней версии, использование среза невозможно.</a:t>
              </a:r>
            </a:p>
          </xdr:txBody>
        </xdr:sp>
      </mc:Fallback>
    </mc:AlternateContent>
    <xdr:clientData/>
  </xdr:twoCellAnchor>
  <xdr:twoCellAnchor editAs="oneCell">
    <xdr:from>
      <xdr:col>39</xdr:col>
      <xdr:colOff>118741</xdr:colOff>
      <xdr:row>19</xdr:row>
      <xdr:rowOff>64119</xdr:rowOff>
    </xdr:from>
    <xdr:to>
      <xdr:col>42</xdr:col>
      <xdr:colOff>665239</xdr:colOff>
      <xdr:row>32</xdr:row>
      <xdr:rowOff>76888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8" name="Средняя цена в категории за штуку">
              <a:extLst>
                <a:ext uri="{FF2B5EF4-FFF2-40B4-BE49-F238E27FC236}">
                  <a16:creationId xmlns:a16="http://schemas.microsoft.com/office/drawing/2014/main" id="{CF251B31-0C79-9016-BD5F-0BF6E06036F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Средняя цена в категории за штуку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2313241" y="3683619"/>
              <a:ext cx="3022998" cy="248926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фигура представляет срез. Срезы поддерживаются только в Excel 2010 и более поздних версиях.
Если фигура была изменена в более ранней версии Excel или книга была сохранена в Excel 2003 или более ранней версии, использование среза невозможно.</a:t>
              </a:r>
            </a:p>
          </xdr:txBody>
        </xdr:sp>
      </mc:Fallback>
    </mc:AlternateContent>
    <xdr:clientData/>
  </xdr:twoCellAnchor>
  <xdr:twoCellAnchor editAs="oneCell">
    <xdr:from>
      <xdr:col>38</xdr:col>
      <xdr:colOff>505611</xdr:colOff>
      <xdr:row>4</xdr:row>
      <xdr:rowOff>122130</xdr:rowOff>
    </xdr:from>
    <xdr:to>
      <xdr:col>40</xdr:col>
      <xdr:colOff>692704</xdr:colOff>
      <xdr:row>17</xdr:row>
      <xdr:rowOff>134902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9" name="Выгода для клиента">
              <a:extLst>
                <a:ext uri="{FF2B5EF4-FFF2-40B4-BE49-F238E27FC236}">
                  <a16:creationId xmlns:a16="http://schemas.microsoft.com/office/drawing/2014/main" id="{49DB8E1F-5FA3-DA4A-2E9A-F3B21B3D95F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Выгода для клиента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1874611" y="884130"/>
              <a:ext cx="1838093" cy="248927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фигура представляет срез. Срезы поддерживаются только в Excel 2010 и более поздних версиях.
Если фигура была изменена в более ранней версии Excel или книга была сохранена в Excel 2003 или более ранней версии, использование среза невозможно.</a:t>
              </a:r>
            </a:p>
          </xdr:txBody>
        </xdr:sp>
      </mc:Fallback>
    </mc:AlternateContent>
    <xdr:clientData/>
  </xdr:twoCellAnchor>
  <xdr:twoCellAnchor editAs="oneCell">
    <xdr:from>
      <xdr:col>36</xdr:col>
      <xdr:colOff>11077</xdr:colOff>
      <xdr:row>4</xdr:row>
      <xdr:rowOff>175941</xdr:rowOff>
    </xdr:from>
    <xdr:to>
      <xdr:col>38</xdr:col>
      <xdr:colOff>198170</xdr:colOff>
      <xdr:row>18</xdr:row>
      <xdr:rowOff>2859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0" name="Поставщик товара">
              <a:extLst>
                <a:ext uri="{FF2B5EF4-FFF2-40B4-BE49-F238E27FC236}">
                  <a16:creationId xmlns:a16="http://schemas.microsoft.com/office/drawing/2014/main" id="{B723577B-6820-BBE3-168B-B28A8B5292C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Поставщик товара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9729077" y="937941"/>
              <a:ext cx="1838093" cy="249391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фигура представляет срез. Срезы поддерживаются только в Excel 2010 и более поздних версиях.
Если фигура была изменена в более ранней версии Excel или книга была сохранена в Excel 2003 или более ранней версии, использование среза невозможно.</a:t>
              </a:r>
            </a:p>
          </xdr:txBody>
        </xdr:sp>
      </mc:Fallback>
    </mc:AlternateContent>
    <xdr:clientData/>
  </xdr:twoCellAnchor>
  <xdr:twoCellAnchor editAs="oneCell">
    <xdr:from>
      <xdr:col>30</xdr:col>
      <xdr:colOff>459901</xdr:colOff>
      <xdr:row>19</xdr:row>
      <xdr:rowOff>114182</xdr:rowOff>
    </xdr:from>
    <xdr:to>
      <xdr:col>34</xdr:col>
      <xdr:colOff>288296</xdr:colOff>
      <xdr:row>32</xdr:row>
      <xdr:rowOff>136026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1" name="Средняя стоимость категории по поставщику">
              <a:extLst>
                <a:ext uri="{FF2B5EF4-FFF2-40B4-BE49-F238E27FC236}">
                  <a16:creationId xmlns:a16="http://schemas.microsoft.com/office/drawing/2014/main" id="{6D81793B-76B4-AA31-7315-DF9FDE47B70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Средняя стоимость категории по поставщику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5224901" y="3733682"/>
              <a:ext cx="3130395" cy="249834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фигура представляет срез. Срезы поддерживаются только в Excel 2010 и более поздних версиях.
Если фигура была изменена в более ранней версии Excel или книга была сохранена в Excel 2003 или более ранней версии, использование среза невозможно.</a:t>
              </a:r>
            </a:p>
          </xdr:txBody>
        </xdr:sp>
      </mc:Fallback>
    </mc:AlternateContent>
    <xdr:clientData/>
  </xdr:twoCellAnchor>
  <xdr:twoCellAnchor editAs="oneCell">
    <xdr:from>
      <xdr:col>34</xdr:col>
      <xdr:colOff>822945</xdr:colOff>
      <xdr:row>19</xdr:row>
      <xdr:rowOff>87159</xdr:rowOff>
    </xdr:from>
    <xdr:to>
      <xdr:col>38</xdr:col>
      <xdr:colOff>458585</xdr:colOff>
      <xdr:row>32</xdr:row>
      <xdr:rowOff>95505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2" name="Суммарные продажи по поставщикам">
              <a:extLst>
                <a:ext uri="{FF2B5EF4-FFF2-40B4-BE49-F238E27FC236}">
                  <a16:creationId xmlns:a16="http://schemas.microsoft.com/office/drawing/2014/main" id="{2BDECD0B-9F96-959E-C028-41723FAA4CA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Суммарные продажи по поставщикам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8889945" y="3706659"/>
              <a:ext cx="2937640" cy="248484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фигура представляет срез. Срезы поддерживаются только в Excel 2010 и более поздних версиях.
Если фигура была изменена в более ранней версии Excel или книга была сохранена в Excel 2003 или более ранней версии, использование среза невозможно.</a:t>
              </a:r>
            </a:p>
          </xdr:txBody>
        </xdr:sp>
      </mc:Fallback>
    </mc:AlternateContent>
    <xdr:clientData/>
  </xdr:twoCellAnchor>
  <xdr:twoCellAnchor editAs="oneCell">
    <xdr:from>
      <xdr:col>41</xdr:col>
      <xdr:colOff>268690</xdr:colOff>
      <xdr:row>4</xdr:row>
      <xdr:rowOff>166057</xdr:rowOff>
    </xdr:from>
    <xdr:to>
      <xdr:col>43</xdr:col>
      <xdr:colOff>455784</xdr:colOff>
      <xdr:row>14</xdr:row>
      <xdr:rowOff>21166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5" name="Платежноспособность по странам">
              <a:extLst>
                <a:ext uri="{FF2B5EF4-FFF2-40B4-BE49-F238E27FC236}">
                  <a16:creationId xmlns:a16="http://schemas.microsoft.com/office/drawing/2014/main" id="{4675E9A6-819B-8A5B-9381-3E0C7CF4A5F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Платежноспособность по странам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4114190" y="928057"/>
              <a:ext cx="1838094" cy="176010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фигура представляет срез. Срезы поддерживаются только в Excel 2010 и более поздних версиях.
Если фигура была изменена в более ранней версии Excel или книга была сохранена в Excel 2003 или более ранней версии, использование среза невозможно.</a:t>
              </a:r>
            </a:p>
          </xdr:txBody>
        </xdr:sp>
      </mc:Fallback>
    </mc:AlternateContent>
    <xdr:clientData/>
  </xdr:twoCellAnchor>
  <xdr:twoCellAnchor>
    <xdr:from>
      <xdr:col>28</xdr:col>
      <xdr:colOff>423333</xdr:colOff>
      <xdr:row>37</xdr:row>
      <xdr:rowOff>42333</xdr:rowOff>
    </xdr:from>
    <xdr:to>
      <xdr:col>52</xdr:col>
      <xdr:colOff>423333</xdr:colOff>
      <xdr:row>74</xdr:row>
      <xdr:rowOff>42333</xdr:rowOff>
    </xdr:to>
    <xdr:graphicFrame macro="">
      <xdr:nvGraphicFramePr>
        <xdr:cNvPr id="26" name="Средний дисконт по магазинам&#13;&#10;">
          <a:extLst>
            <a:ext uri="{FF2B5EF4-FFF2-40B4-BE49-F238E27FC236}">
              <a16:creationId xmlns:a16="http://schemas.microsoft.com/office/drawing/2014/main" id="{27589A7C-AB1B-274F-B88F-8B530F8CBA7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19</xdr:col>
      <xdr:colOff>127001</xdr:colOff>
      <xdr:row>257</xdr:row>
      <xdr:rowOff>84666</xdr:rowOff>
    </xdr:from>
    <xdr:to>
      <xdr:col>27</xdr:col>
      <xdr:colOff>728134</xdr:colOff>
      <xdr:row>309</xdr:row>
      <xdr:rowOff>190499</xdr:rowOff>
    </xdr:to>
    <xdr:graphicFrame macro="">
      <xdr:nvGraphicFramePr>
        <xdr:cNvPr id="27" name="Диаграмма 26">
          <a:extLst>
            <a:ext uri="{FF2B5EF4-FFF2-40B4-BE49-F238E27FC236}">
              <a16:creationId xmlns:a16="http://schemas.microsoft.com/office/drawing/2014/main" id="{96C369F4-C281-A44A-8E6F-5B2EE6D488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28</xdr:col>
      <xdr:colOff>465667</xdr:colOff>
      <xdr:row>77</xdr:row>
      <xdr:rowOff>63499</xdr:rowOff>
    </xdr:from>
    <xdr:to>
      <xdr:col>52</xdr:col>
      <xdr:colOff>423333</xdr:colOff>
      <xdr:row>116</xdr:row>
      <xdr:rowOff>21166</xdr:rowOff>
    </xdr:to>
    <xdr:graphicFrame macro="">
      <xdr:nvGraphicFramePr>
        <xdr:cNvPr id="28" name="GMV по категориям&#13;&#10;">
          <a:extLst>
            <a:ext uri="{FF2B5EF4-FFF2-40B4-BE49-F238E27FC236}">
              <a16:creationId xmlns:a16="http://schemas.microsoft.com/office/drawing/2014/main" id="{6AB7D231-F5C2-B045-8ED3-6C5C69D84C2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28</xdr:col>
      <xdr:colOff>571500</xdr:colOff>
      <xdr:row>120</xdr:row>
      <xdr:rowOff>190499</xdr:rowOff>
    </xdr:from>
    <xdr:to>
      <xdr:col>48</xdr:col>
      <xdr:colOff>444500</xdr:colOff>
      <xdr:row>154</xdr:row>
      <xdr:rowOff>105832</xdr:rowOff>
    </xdr:to>
    <xdr:graphicFrame macro="">
      <xdr:nvGraphicFramePr>
        <xdr:cNvPr id="29" name="Диаграмма 28">
          <a:extLst>
            <a:ext uri="{FF2B5EF4-FFF2-40B4-BE49-F238E27FC236}">
              <a16:creationId xmlns:a16="http://schemas.microsoft.com/office/drawing/2014/main" id="{46350877-156F-DC4B-81AB-5BA8E5E81D2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 editAs="oneCell">
    <xdr:from>
      <xdr:col>43</xdr:col>
      <xdr:colOff>821267</xdr:colOff>
      <xdr:row>4</xdr:row>
      <xdr:rowOff>156633</xdr:rowOff>
    </xdr:from>
    <xdr:to>
      <xdr:col>46</xdr:col>
      <xdr:colOff>173567</xdr:colOff>
      <xdr:row>14</xdr:row>
      <xdr:rowOff>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0" name="кол-во штук в чеке">
              <a:extLst>
                <a:ext uri="{FF2B5EF4-FFF2-40B4-BE49-F238E27FC236}">
                  <a16:creationId xmlns:a16="http://schemas.microsoft.com/office/drawing/2014/main" id="{822296D4-D254-6F0F-DF13-A59B01D4BD2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кол-во штук в чеке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6317767" y="918633"/>
              <a:ext cx="1828800" cy="174836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фигура представляет срез. Срезы поддерживаются только в Excel 2010 и более поздних версиях.
Если фигура была изменена в более ранней версии Excel или книга была сохранена в Excel 2003 или более ранней версии, использование среза невозможно.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609600</xdr:colOff>
      <xdr:row>4</xdr:row>
      <xdr:rowOff>63500</xdr:rowOff>
    </xdr:from>
    <xdr:to>
      <xdr:col>14</xdr:col>
      <xdr:colOff>63500</xdr:colOff>
      <xdr:row>33</xdr:row>
      <xdr:rowOff>50800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A732D255-C8C9-5290-F7D8-0C8337A707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482600</xdr:colOff>
      <xdr:row>2</xdr:row>
      <xdr:rowOff>101600</xdr:rowOff>
    </xdr:from>
    <xdr:to>
      <xdr:col>10</xdr:col>
      <xdr:colOff>787400</xdr:colOff>
      <xdr:row>28</xdr:row>
      <xdr:rowOff>152400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7C267653-2638-BE1E-A6C6-E2484F447F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76200</xdr:colOff>
      <xdr:row>4</xdr:row>
      <xdr:rowOff>0</xdr:rowOff>
    </xdr:from>
    <xdr:to>
      <xdr:col>21</xdr:col>
      <xdr:colOff>431800</xdr:colOff>
      <xdr:row>38</xdr:row>
      <xdr:rowOff>101600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C2D412D1-4818-AE40-A094-8CC3669CB62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3</xdr:row>
      <xdr:rowOff>0</xdr:rowOff>
    </xdr:from>
    <xdr:to>
      <xdr:col>28</xdr:col>
      <xdr:colOff>482600</xdr:colOff>
      <xdr:row>36</xdr:row>
      <xdr:rowOff>101600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C324C264-EBC8-2D42-9085-EEC862B394A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190500</xdr:colOff>
      <xdr:row>4</xdr:row>
      <xdr:rowOff>133350</xdr:rowOff>
    </xdr:from>
    <xdr:to>
      <xdr:col>27</xdr:col>
      <xdr:colOff>203200</xdr:colOff>
      <xdr:row>23</xdr:row>
      <xdr:rowOff>88900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Диаграмма 2">
              <a:extLst>
                <a:ext uri="{FF2B5EF4-FFF2-40B4-BE49-F238E27FC236}">
                  <a16:creationId xmlns:a16="http://schemas.microsoft.com/office/drawing/2014/main" id="{5559578E-E02A-02B3-A009-CAB7882342C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0175200" y="895350"/>
              <a:ext cx="6743700" cy="35750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диаграмма недоступна в вашей версии Excel.
Изменение этой фигуры или сохранение книги в другом формате приведет к остаточному повреждению диаграммы.</a:t>
              </a:r>
            </a:p>
          </xdr:txBody>
        </xdr:sp>
      </mc:Fallback>
    </mc:AlternateContent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12700</xdr:colOff>
      <xdr:row>1</xdr:row>
      <xdr:rowOff>171450</xdr:rowOff>
    </xdr:from>
    <xdr:to>
      <xdr:col>12</xdr:col>
      <xdr:colOff>520700</xdr:colOff>
      <xdr:row>24</xdr:row>
      <xdr:rowOff>127000</xdr:rowOff>
    </xdr:to>
    <xdr:graphicFrame macro="">
      <xdr:nvGraphicFramePr>
        <xdr:cNvPr id="2" name="Динамика продаж&#13;&#10;">
          <a:extLst>
            <a:ext uri="{FF2B5EF4-FFF2-40B4-BE49-F238E27FC236}">
              <a16:creationId xmlns:a16="http://schemas.microsoft.com/office/drawing/2014/main" id="{666A06AE-C331-2C8F-4750-93CF973A20C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279400</xdr:colOff>
      <xdr:row>3</xdr:row>
      <xdr:rowOff>146050</xdr:rowOff>
    </xdr:from>
    <xdr:to>
      <xdr:col>18</xdr:col>
      <xdr:colOff>622300</xdr:colOff>
      <xdr:row>31</xdr:row>
      <xdr:rowOff>127000</xdr:rowOff>
    </xdr:to>
    <xdr:graphicFrame macro="">
      <xdr:nvGraphicFramePr>
        <xdr:cNvPr id="2" name="Средний дисконт по магазинам&#13;&#10;">
          <a:extLst>
            <a:ext uri="{FF2B5EF4-FFF2-40B4-BE49-F238E27FC236}">
              <a16:creationId xmlns:a16="http://schemas.microsoft.com/office/drawing/2014/main" id="{6C4B8FC1-A912-CDC9-0D23-313C6A2160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1079500</xdr:colOff>
      <xdr:row>2</xdr:row>
      <xdr:rowOff>6350</xdr:rowOff>
    </xdr:from>
    <xdr:to>
      <xdr:col>22</xdr:col>
      <xdr:colOff>355600</xdr:colOff>
      <xdr:row>32</xdr:row>
      <xdr:rowOff>38100</xdr:rowOff>
    </xdr:to>
    <xdr:graphicFrame macro="">
      <xdr:nvGraphicFramePr>
        <xdr:cNvPr id="2" name="GMV по продуктовым сетям&#13;&#10;">
          <a:extLst>
            <a:ext uri="{FF2B5EF4-FFF2-40B4-BE49-F238E27FC236}">
              <a16:creationId xmlns:a16="http://schemas.microsoft.com/office/drawing/2014/main" id="{FF21EBB6-FDA9-1AC5-5968-7BEEB3D562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368300</xdr:colOff>
      <xdr:row>2</xdr:row>
      <xdr:rowOff>38100</xdr:rowOff>
    </xdr:from>
    <xdr:to>
      <xdr:col>20</xdr:col>
      <xdr:colOff>241300</xdr:colOff>
      <xdr:row>37</xdr:row>
      <xdr:rowOff>25400</xdr:rowOff>
    </xdr:to>
    <xdr:graphicFrame macro="">
      <xdr:nvGraphicFramePr>
        <xdr:cNvPr id="2" name="GMV по поставщикам&#13;&#10;">
          <a:extLst>
            <a:ext uri="{FF2B5EF4-FFF2-40B4-BE49-F238E27FC236}">
              <a16:creationId xmlns:a16="http://schemas.microsoft.com/office/drawing/2014/main" id="{4E606D68-7DE9-8AD8-B082-F66D083652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787400</xdr:colOff>
      <xdr:row>2</xdr:row>
      <xdr:rowOff>31750</xdr:rowOff>
    </xdr:from>
    <xdr:to>
      <xdr:col>18</xdr:col>
      <xdr:colOff>584200</xdr:colOff>
      <xdr:row>33</xdr:row>
      <xdr:rowOff>76200</xdr:rowOff>
    </xdr:to>
    <xdr:graphicFrame macro="">
      <xdr:nvGraphicFramePr>
        <xdr:cNvPr id="2" name="GMV по категориям&#13;&#10;">
          <a:extLst>
            <a:ext uri="{FF2B5EF4-FFF2-40B4-BE49-F238E27FC236}">
              <a16:creationId xmlns:a16="http://schemas.microsoft.com/office/drawing/2014/main" id="{26EBCC6D-499D-751A-C654-4550610C6D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342900</xdr:colOff>
      <xdr:row>3</xdr:row>
      <xdr:rowOff>107950</xdr:rowOff>
    </xdr:from>
    <xdr:to>
      <xdr:col>14</xdr:col>
      <xdr:colOff>685800</xdr:colOff>
      <xdr:row>30</xdr:row>
      <xdr:rowOff>50800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A358781D-8F61-7B72-D5A9-B63037107F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698500</xdr:colOff>
      <xdr:row>4</xdr:row>
      <xdr:rowOff>82550</xdr:rowOff>
    </xdr:from>
    <xdr:to>
      <xdr:col>14</xdr:col>
      <xdr:colOff>546100</xdr:colOff>
      <xdr:row>23</xdr:row>
      <xdr:rowOff>177800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DC5EA2CB-EE88-4892-7452-35C2929577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12700</xdr:colOff>
      <xdr:row>1</xdr:row>
      <xdr:rowOff>31750</xdr:rowOff>
    </xdr:from>
    <xdr:to>
      <xdr:col>10</xdr:col>
      <xdr:colOff>342900</xdr:colOff>
      <xdr:row>20</xdr:row>
      <xdr:rowOff>12700</xdr:rowOff>
    </xdr:to>
    <xdr:graphicFrame macro="">
      <xdr:nvGraphicFramePr>
        <xdr:cNvPr id="2" name="Количество клиентов по странам&#13;&#10;">
          <a:extLst>
            <a:ext uri="{FF2B5EF4-FFF2-40B4-BE49-F238E27FC236}">
              <a16:creationId xmlns:a16="http://schemas.microsoft.com/office/drawing/2014/main" id="{1DF0AAFC-5369-1C54-DBDF-57175D0652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254000</xdr:colOff>
      <xdr:row>0</xdr:row>
      <xdr:rowOff>31750</xdr:rowOff>
    </xdr:from>
    <xdr:to>
      <xdr:col>8</xdr:col>
      <xdr:colOff>698500</xdr:colOff>
      <xdr:row>14</xdr:row>
      <xdr:rowOff>107950</xdr:rowOff>
    </xdr:to>
    <xdr:graphicFrame macro="">
      <xdr:nvGraphicFramePr>
        <xdr:cNvPr id="2" name="Программа лояльности&#13;&#10;">
          <a:extLst>
            <a:ext uri="{FF2B5EF4-FFF2-40B4-BE49-F238E27FC236}">
              <a16:creationId xmlns:a16="http://schemas.microsoft.com/office/drawing/2014/main" id="{ACAB1C13-A089-CE83-FF20-165ADED837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774700</xdr:colOff>
      <xdr:row>0</xdr:row>
      <xdr:rowOff>165100</xdr:rowOff>
    </xdr:from>
    <xdr:to>
      <xdr:col>10</xdr:col>
      <xdr:colOff>800100</xdr:colOff>
      <xdr:row>24</xdr:row>
      <xdr:rowOff>114300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5E33E55A-FE33-7F76-7269-00F4966F0D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Yuliana Ostanina" refreshedDate="45736.471517129627" createdVersion="8" refreshedVersion="8" minRefreshableVersion="3" recordCount="1000" xr:uid="{99D5B16A-81A6-DE49-8E00-807CCF48BE61}">
  <cacheSource type="worksheet">
    <worksheetSource name="Продажи"/>
  </cacheSource>
  <cacheFields count="20">
    <cacheField name="id чека" numFmtId="0">
      <sharedItems containsSemiMixedTypes="0" containsString="0" containsNumber="1" containsInteger="1" minValue="1" maxValue="1000"/>
    </cacheField>
    <cacheField name="id товара" numFmtId="0">
      <sharedItems containsSemiMixedTypes="0" containsString="0" containsNumber="1" containsInteger="1" minValue="1" maxValue="499"/>
    </cacheField>
    <cacheField name="цена за шт в рублях" numFmtId="0">
      <sharedItems containsSemiMixedTypes="0" containsString="0" containsNumber="1" containsInteger="1" minValue="50" maxValue="500"/>
    </cacheField>
    <cacheField name="кол-во штук в чеке" numFmtId="0">
      <sharedItems containsSemiMixedTypes="0" containsString="0" containsNumber="1" containsInteger="1" minValue="1" maxValue="5" count="5">
        <n v="2"/>
        <n v="4"/>
        <n v="3"/>
        <n v="1"/>
        <n v="5"/>
      </sharedItems>
    </cacheField>
    <cacheField name="сумма чека" numFmtId="0">
      <sharedItems containsSemiMixedTypes="0" containsString="0" containsNumber="1" containsInteger="1" minValue="50" maxValue="2495" count="686">
        <n v="840"/>
        <n v="456"/>
        <n v="562"/>
        <n v="736"/>
        <n v="1256"/>
        <n v="837"/>
        <n v="170"/>
        <n v="2295"/>
        <n v="624"/>
        <n v="890"/>
        <n v="756"/>
        <n v="457"/>
        <n v="177"/>
        <n v="1295"/>
        <n v="120"/>
        <n v="453"/>
        <n v="186"/>
        <n v="452"/>
        <n v="392"/>
        <n v="2495"/>
        <n v="692"/>
        <n v="1359"/>
        <n v="426"/>
        <n v="2365"/>
        <n v="148"/>
        <n v="632"/>
        <n v="388"/>
        <n v="522"/>
        <n v="218"/>
        <n v="318"/>
        <n v="320"/>
        <n v="966"/>
        <n v="896"/>
        <n v="1416"/>
        <n v="952"/>
        <n v="2250"/>
        <n v="768"/>
        <n v="1676"/>
        <n v="465"/>
        <n v="332"/>
        <n v="181"/>
        <n v="610"/>
        <n v="134"/>
        <n v="992"/>
        <n v="711"/>
        <n v="2095"/>
        <n v="2320"/>
        <n v="368"/>
        <n v="416"/>
        <n v="308"/>
        <n v="542"/>
        <n v="313"/>
        <n v="942"/>
        <n v="1113"/>
        <n v="272"/>
        <n v="508"/>
        <n v="1368"/>
        <n v="1792"/>
        <n v="980"/>
        <n v="267"/>
        <n v="705"/>
        <n v="246"/>
        <n v="196"/>
        <n v="690"/>
        <n v="810"/>
        <n v="468"/>
        <n v="824"/>
        <n v="1805"/>
        <n v="826"/>
        <n v="618"/>
        <n v="1895"/>
        <n v="63"/>
        <n v="1352"/>
        <n v="356"/>
        <n v="800"/>
        <n v="904"/>
        <n v="162"/>
        <n v="668"/>
        <n v="1014"/>
        <n v="340"/>
        <n v="885"/>
        <n v="955"/>
        <n v="1904"/>
        <n v="171"/>
        <n v="1281"/>
        <n v="295"/>
        <n v="66"/>
        <n v="214"/>
        <n v="672"/>
        <n v="825"/>
        <n v="1160"/>
        <n v="110"/>
        <n v="1175"/>
        <n v="226"/>
        <n v="912"/>
        <n v="438"/>
        <n v="1900"/>
        <n v="474"/>
        <n v="568"/>
        <n v="2335"/>
        <n v="158"/>
        <n v="720"/>
        <n v="1284"/>
        <n v="908"/>
        <n v="130"/>
        <n v="960"/>
        <n v="1434"/>
        <n v="445"/>
        <n v="1936"/>
        <n v="249"/>
        <n v="480"/>
        <n v="1280"/>
        <n v="260"/>
        <n v="1428"/>
        <n v="270"/>
        <n v="234"/>
        <n v="2445"/>
        <n v="251"/>
        <n v="1176"/>
        <n v="860"/>
        <n v="1204"/>
        <n v="630"/>
        <n v="1600"/>
        <n v="1200"/>
        <n v="312"/>
        <n v="449"/>
        <n v="1464"/>
        <n v="1059"/>
        <n v="1656"/>
        <n v="101"/>
        <n v="1876"/>
        <n v="582"/>
        <n v="1415"/>
        <n v="1479"/>
        <n v="1335"/>
        <n v="174"/>
        <n v="1218"/>
        <n v="395"/>
        <n v="880"/>
        <n v="496"/>
        <n v="984"/>
        <n v="1555"/>
        <n v="2370"/>
        <n v="187"/>
        <n v="627"/>
        <n v="1972"/>
        <n v="927"/>
        <n v="342"/>
        <n v="938"/>
        <n v="144"/>
        <n v="1912"/>
        <n v="774"/>
        <n v="129"/>
        <n v="2195"/>
        <n v="1956"/>
        <n v="346"/>
        <n v="370"/>
        <n v="436"/>
        <n v="832"/>
        <n v="351"/>
        <n v="684"/>
        <n v="1445"/>
        <n v="516"/>
        <n v="303"/>
        <n v="243"/>
        <n v="745"/>
        <n v="830"/>
        <n v="1190"/>
        <n v="59"/>
        <n v="876"/>
        <n v="1340"/>
        <n v="274"/>
        <n v="680"/>
        <n v="794"/>
        <n v="294"/>
        <n v="1482"/>
        <n v="576"/>
        <n v="945"/>
        <n v="490"/>
        <n v="213"/>
        <n v="245"/>
        <n v="748"/>
        <n v="50"/>
        <n v="650"/>
        <n v="486"/>
        <n v="1716"/>
        <n v="382"/>
        <n v="69"/>
        <n v="380"/>
        <n v="1908"/>
        <n v="812"/>
        <n v="446"/>
        <n v="1668"/>
        <n v="65"/>
        <n v="606"/>
        <n v="732"/>
        <n v="730"/>
        <n v="712"/>
        <n v="352"/>
        <n v="1240"/>
        <n v="1467"/>
        <n v="999"/>
        <n v="1544"/>
        <n v="476"/>
        <n v="994"/>
        <n v="604"/>
        <n v="808"/>
        <n v="870"/>
        <n v="363"/>
        <n v="514"/>
        <n v="441"/>
        <n v="616"/>
        <n v="990"/>
        <n v="698"/>
        <n v="462"/>
        <n v="376"/>
        <n v="210"/>
        <n v="1635"/>
        <n v="220"/>
        <n v="644"/>
        <n v="1808"/>
        <n v="1000"/>
        <n v="1545"/>
        <n v="1405"/>
        <n v="592"/>
        <n v="429"/>
        <n v="729"/>
        <n v="250"/>
        <n v="2100"/>
        <n v="775"/>
        <n v="858"/>
        <n v="2380"/>
        <n v="545"/>
        <n v="2430"/>
        <n v="648"/>
        <n v="304"/>
        <n v="1060"/>
        <n v="957"/>
        <n v="1068"/>
        <n v="397"/>
        <n v="139"/>
        <n v="344"/>
        <n v="479"/>
        <n v="316"/>
        <n v="834"/>
        <n v="386"/>
        <n v="766"/>
        <n v="1140"/>
        <n v="882"/>
        <n v="193"/>
        <n v="200"/>
        <n v="625"/>
        <n v="230"/>
        <n v="519"/>
        <n v="1432"/>
        <n v="1332"/>
        <n v="1184"/>
        <n v="784"/>
        <n v="1300"/>
        <n v="384"/>
        <n v="488"/>
        <n v="74"/>
        <n v="1100"/>
        <n v="299"/>
        <n v="1305"/>
        <n v="305"/>
        <n v="590"/>
        <n v="100"/>
        <n v="460"/>
        <n v="910"/>
        <n v="466"/>
        <n v="534"/>
        <n v="836"/>
        <n v="838"/>
        <n v="655"/>
        <n v="636"/>
        <n v="1530"/>
        <n v="279"/>
        <n v="348"/>
        <n v="2160"/>
        <n v="1208"/>
        <n v="1488"/>
        <n v="1050"/>
        <n v="2080"/>
        <n v="360"/>
        <n v="459"/>
        <n v="1712"/>
        <n v="718"/>
        <n v="102"/>
        <n v="588"/>
        <n v="920"/>
        <n v="362"/>
        <n v="2010"/>
        <n v="1365"/>
        <n v="1552"/>
        <n v="1076"/>
        <n v="371"/>
        <n v="219"/>
        <n v="198"/>
        <n v="565"/>
        <n v="1528"/>
        <n v="572"/>
        <n v="580"/>
        <n v="464"/>
        <n v="190"/>
        <n v="357"/>
        <n v="1605"/>
        <n v="482"/>
        <n v="264"/>
        <n v="321"/>
        <n v="285"/>
        <n v="600"/>
        <n v="2275"/>
        <n v="932"/>
        <n v="898"/>
        <n v="1344"/>
        <n v="676"/>
        <n v="940"/>
        <n v="758"/>
        <n v="915"/>
        <n v="564"/>
        <n v="88"/>
        <n v="1450"/>
        <n v="402"/>
        <n v="394"/>
        <n v="396"/>
        <n v="612"/>
        <n v="455"/>
        <n v="160"/>
        <n v="897"/>
        <n v="142"/>
        <n v="2355"/>
        <n v="154"/>
        <n v="1660"/>
        <n v="780"/>
        <n v="147"/>
        <n v="724"/>
        <n v="336"/>
        <n v="78"/>
        <n v="419"/>
        <n v="504"/>
        <n v="261"/>
        <n v="2360"/>
        <n v="1285"/>
        <n v="1410"/>
        <n v="1145"/>
        <n v="2055"/>
        <n v="502"/>
        <n v="928"/>
        <n v="1029"/>
        <n v="291"/>
        <n v="289"/>
        <n v="687"/>
        <n v="844"/>
        <n v="2210"/>
        <n v="118"/>
        <n v="334"/>
        <n v="552"/>
        <n v="350"/>
        <n v="324"/>
        <n v="225"/>
        <n v="530"/>
        <n v="1005"/>
        <n v="73"/>
        <n v="921"/>
        <n v="596"/>
        <n v="1850"/>
        <n v="428"/>
        <n v="284"/>
        <n v="114"/>
        <n v="240"/>
        <n v="146"/>
        <n v="1436"/>
        <n v="1371"/>
        <n v="420"/>
        <n v="281"/>
        <n v="172"/>
        <n v="1236"/>
        <n v="282"/>
        <n v="365"/>
        <n v="1772"/>
        <n v="704"/>
        <n v="1215"/>
        <n v="651"/>
        <n v="1026"/>
        <n v="417"/>
        <n v="1664"/>
        <n v="513"/>
        <n v="271"/>
        <n v="408"/>
        <n v="314"/>
        <n v="795"/>
        <n v="620"/>
        <n v="895"/>
        <n v="926"/>
        <n v="1970"/>
        <n v="478"/>
        <n v="688"/>
        <n v="487"/>
        <n v="252"/>
        <n v="301"/>
        <n v="1264"/>
        <n v="1976"/>
        <n v="764"/>
        <n v="696"/>
        <n v="364"/>
        <n v="654"/>
        <n v="640"/>
        <n v="902"/>
        <n v="1612"/>
        <n v="560"/>
        <n v="412"/>
        <n v="1620"/>
        <n v="1017"/>
        <n v="985"/>
        <n v="888"/>
        <n v="1040"/>
        <n v="1116"/>
        <n v="605"/>
        <n v="1452"/>
        <n v="361"/>
        <n v="556"/>
        <n v="1945"/>
        <n v="127"/>
        <n v="194"/>
        <n v="484"/>
        <n v="1584"/>
        <n v="175"/>
        <n v="801"/>
        <n v="1752"/>
        <n v="310"/>
        <n v="916"/>
        <n v="244"/>
        <n v="642"/>
        <n v="217"/>
        <n v="255"/>
        <n v="256"/>
        <n v="1010"/>
        <n v="1015"/>
        <n v="1192"/>
        <n v="302"/>
        <n v="355"/>
        <n v="598"/>
        <n v="442"/>
        <n v="796"/>
        <n v="183"/>
        <n v="1044"/>
        <n v="1136"/>
        <n v="109"/>
        <n v="116"/>
        <n v="232"/>
        <n v="1350"/>
        <n v="1960"/>
        <n v="2225"/>
        <n v="1244"/>
        <n v="378"/>
        <n v="70"/>
        <n v="735"/>
        <n v="1290"/>
        <n v="431"/>
        <n v="96"/>
        <n v="1964"/>
        <n v="819"/>
        <n v="448"/>
        <n v="1930"/>
        <n v="693"/>
        <n v="850"/>
        <n v="1984"/>
        <n v="2470"/>
        <n v="872"/>
        <n v="184"/>
        <n v="1440"/>
        <n v="1592"/>
        <n v="1992"/>
        <n v="622"/>
        <n v="759"/>
        <n v="108"/>
        <n v="1096"/>
        <n v="410"/>
        <n v="1836"/>
        <n v="905"/>
        <n v="52"/>
        <n v="2115"/>
        <n v="1413"/>
        <n v="345"/>
        <n v="1491"/>
        <n v="404"/>
        <n v="1035"/>
        <n v="323"/>
        <n v="1695"/>
        <n v="540"/>
        <n v="296"/>
        <n v="103"/>
        <n v="339"/>
        <n v="2200"/>
        <n v="77"/>
        <n v="407"/>
        <n v="67"/>
        <n v="782"/>
        <n v="1377"/>
        <n v="946"/>
        <n v="257"/>
        <n v="2350"/>
        <n v="1424"/>
        <n v="75"/>
        <n v="760"/>
        <n v="1732"/>
        <n v="2060"/>
        <n v="1260"/>
        <n v="848"/>
        <n v="97"/>
        <n v="515"/>
        <n v="1420"/>
        <n v="293"/>
        <n v="939"/>
        <n v="1516"/>
        <n v="558"/>
        <n v="444"/>
        <n v="573"/>
        <n v="155"/>
        <n v="1398"/>
        <n v="354"/>
        <n v="996"/>
        <n v="1540"/>
        <n v="387"/>
        <n v="670"/>
        <n v="471"/>
        <n v="1385"/>
        <n v="1095"/>
        <n v="594"/>
        <n v="494"/>
        <n v="1448"/>
        <n v="1648"/>
        <n v="716"/>
        <n v="414"/>
        <n v="237"/>
        <n v="1084"/>
        <n v="485"/>
        <n v="123"/>
        <n v="1590"/>
        <n v="664"/>
        <n v="2020"/>
        <n v="1715"/>
        <n v="400"/>
        <n v="976"/>
        <n v="544"/>
        <n v="292"/>
        <n v="1032"/>
        <n v="874"/>
        <n v="1389"/>
        <n v="1170"/>
        <n v="1263"/>
        <n v="498"/>
        <n v="852"/>
        <n v="1910"/>
        <n v="785"/>
        <n v="956"/>
        <n v="2270"/>
        <n v="750"/>
        <n v="988"/>
        <n v="373"/>
        <n v="1812"/>
        <n v="107"/>
        <n v="1616"/>
        <n v="2135"/>
        <n v="1108"/>
        <n v="710"/>
        <n v="930"/>
        <n v="1011"/>
        <n v="695"/>
        <n v="379"/>
        <n v="315"/>
        <n v="1041"/>
        <n v="326"/>
        <n v="935"/>
        <n v="51"/>
        <n v="948"/>
        <n v="280"/>
        <n v="1775"/>
        <n v="1470"/>
        <n v="2150"/>
        <n v="322"/>
        <n v="475"/>
        <n v="1510"/>
        <n v="472"/>
        <n v="762"/>
        <n v="1725"/>
        <n v="884"/>
        <n v="1272"/>
        <n v="309"/>
        <n v="1896"/>
        <n v="639"/>
        <n v="215"/>
        <n v="1325"/>
        <n v="470"/>
        <n v="325"/>
        <n v="879"/>
        <n v="1052"/>
        <n v="1296"/>
        <n v="1870"/>
        <n v="375"/>
        <n v="1675"/>
        <n v="652"/>
        <n v="179"/>
        <n v="411"/>
        <n v="1293"/>
        <n v="1535"/>
        <n v="635"/>
        <n v="950"/>
        <n v="133"/>
        <n v="1880"/>
        <n v="104"/>
        <n v="89"/>
        <n v="391"/>
        <n v="1269"/>
        <n v="2125"/>
        <n v="353"/>
        <n v="1053"/>
        <n v="1928"/>
        <n v="156"/>
        <n v="1360"/>
        <n v="1916"/>
        <n v="816"/>
        <n v="1548"/>
        <n v="1220"/>
        <n v="1308"/>
        <n v="1356"/>
        <n v="278"/>
        <n v="585"/>
        <n v="435"/>
        <n v="1520"/>
        <n v="440"/>
        <n v="2105"/>
        <n v="958"/>
        <n v="814"/>
        <n v="738"/>
        <n v="1950"/>
        <n v="1314"/>
        <n v="986"/>
        <n v="1720"/>
        <n v="1383"/>
        <n v="1988"/>
        <n v="222"/>
        <n v="275"/>
        <n v="1455"/>
        <n v="82"/>
        <n v="1268"/>
        <n v="681"/>
        <n v="58"/>
        <n v="1105"/>
        <n v="349"/>
        <n v="1996"/>
        <n v="300"/>
        <n v="666"/>
        <n v="1920"/>
        <n v="918"/>
        <n v="790"/>
        <n v="1940"/>
        <n v="1112"/>
        <n v="802"/>
        <n v="700"/>
        <n v="646"/>
        <n v="1104"/>
        <n v="868"/>
        <n v="113"/>
        <n v="1329"/>
        <n v="286"/>
        <n v="500"/>
        <n v="254"/>
        <n v="706"/>
        <n v="265"/>
        <n v="1242"/>
        <n v="567"/>
        <n v="1312"/>
        <n v="152"/>
        <n v="964"/>
        <n v="2485"/>
        <n v="804"/>
        <n v="53"/>
        <n v="489"/>
        <n v="1345"/>
        <n v="229"/>
        <n v="528"/>
        <n v="2130"/>
        <n v="328"/>
        <n v="201"/>
      </sharedItems>
    </cacheField>
    <cacheField name="дата создания чека" numFmtId="14">
      <sharedItems containsSemiMixedTypes="0" containsNonDate="0" containsDate="1" containsString="0" minDate="2023-01-01T00:00:00" maxDate="2024-05-23T00:00:00" count="436">
        <d v="2023-04-21T00:00:00"/>
        <d v="2023-04-11T00:00:00"/>
        <d v="2023-06-02T00:00:00"/>
        <d v="2024-01-22T00:00:00"/>
        <d v="2024-02-14T00:00:00"/>
        <d v="2023-06-04T00:00:00"/>
        <d v="2023-08-01T00:00:00"/>
        <d v="2023-08-08T00:00:00"/>
        <d v="2024-05-17T00:00:00"/>
        <d v="2023-06-18T00:00:00"/>
        <d v="2024-03-07T00:00:00"/>
        <d v="2023-06-22T00:00:00"/>
        <d v="2023-07-15T00:00:00"/>
        <d v="2024-02-27T00:00:00"/>
        <d v="2023-12-24T00:00:00"/>
        <d v="2023-12-05T00:00:00"/>
        <d v="2023-08-16T00:00:00"/>
        <d v="2024-02-13T00:00:00"/>
        <d v="2024-05-18T00:00:00"/>
        <d v="2023-01-16T00:00:00"/>
        <d v="2023-04-22T00:00:00"/>
        <d v="2024-02-02T00:00:00"/>
        <d v="2023-06-17T00:00:00"/>
        <d v="2023-12-20T00:00:00"/>
        <d v="2023-08-15T00:00:00"/>
        <d v="2023-04-13T00:00:00"/>
        <d v="2024-04-27T00:00:00"/>
        <d v="2024-04-14T00:00:00"/>
        <d v="2024-05-04T00:00:00"/>
        <d v="2023-01-23T00:00:00"/>
        <d v="2024-02-18T00:00:00"/>
        <d v="2023-05-23T00:00:00"/>
        <d v="2024-05-11T00:00:00"/>
        <d v="2023-04-04T00:00:00"/>
        <d v="2023-05-15T00:00:00"/>
        <d v="2023-11-18T00:00:00"/>
        <d v="2023-03-25T00:00:00"/>
        <d v="2023-09-02T00:00:00"/>
        <d v="2023-09-07T00:00:00"/>
        <d v="2023-11-21T00:00:00"/>
        <d v="2023-08-09T00:00:00"/>
        <d v="2023-06-01T00:00:00"/>
        <d v="2024-04-22T00:00:00"/>
        <d v="2023-01-17T00:00:00"/>
        <d v="2023-04-24T00:00:00"/>
        <d v="2023-09-18T00:00:00"/>
        <d v="2023-02-08T00:00:00"/>
        <d v="2024-01-02T00:00:00"/>
        <d v="2023-02-19T00:00:00"/>
        <d v="2023-03-24T00:00:00"/>
        <d v="2023-01-21T00:00:00"/>
        <d v="2023-12-11T00:00:00"/>
        <d v="2023-12-22T00:00:00"/>
        <d v="2024-05-22T00:00:00"/>
        <d v="2023-08-30T00:00:00"/>
        <d v="2023-03-04T00:00:00"/>
        <d v="2023-09-05T00:00:00"/>
        <d v="2023-09-06T00:00:00"/>
        <d v="2023-08-13T00:00:00"/>
        <d v="2024-02-22T00:00:00"/>
        <d v="2023-08-19T00:00:00"/>
        <d v="2023-08-05T00:00:00"/>
        <d v="2024-04-08T00:00:00"/>
        <d v="2023-06-24T00:00:00"/>
        <d v="2023-11-13T00:00:00"/>
        <d v="2023-09-14T00:00:00"/>
        <d v="2023-03-01T00:00:00"/>
        <d v="2024-01-23T00:00:00"/>
        <d v="2024-01-10T00:00:00"/>
        <d v="2024-01-13T00:00:00"/>
        <d v="2023-10-28T00:00:00"/>
        <d v="2023-05-05T00:00:00"/>
        <d v="2024-01-15T00:00:00"/>
        <d v="2023-12-21T00:00:00"/>
        <d v="2024-01-25T00:00:00"/>
        <d v="2023-08-20T00:00:00"/>
        <d v="2024-01-01T00:00:00"/>
        <d v="2023-09-25T00:00:00"/>
        <d v="2023-03-07T00:00:00"/>
        <d v="2024-02-09T00:00:00"/>
        <d v="2023-01-25T00:00:00"/>
        <d v="2023-01-10T00:00:00"/>
        <d v="2023-04-23T00:00:00"/>
        <d v="2024-02-10T00:00:00"/>
        <d v="2023-10-14T00:00:00"/>
        <d v="2023-02-03T00:00:00"/>
        <d v="2023-09-24T00:00:00"/>
        <d v="2023-01-06T00:00:00"/>
        <d v="2023-07-22T00:00:00"/>
        <d v="2023-11-26T00:00:00"/>
        <d v="2023-10-25T00:00:00"/>
        <d v="2024-01-19T00:00:00"/>
        <d v="2023-04-07T00:00:00"/>
        <d v="2024-01-21T00:00:00"/>
        <d v="2024-04-05T00:00:00"/>
        <d v="2024-02-16T00:00:00"/>
        <d v="2023-08-04T00:00:00"/>
        <d v="2023-08-10T00:00:00"/>
        <d v="2023-02-26T00:00:00"/>
        <d v="2023-06-07T00:00:00"/>
        <d v="2023-04-17T00:00:00"/>
        <d v="2023-12-17T00:00:00"/>
        <d v="2023-05-09T00:00:00"/>
        <d v="2024-03-26T00:00:00"/>
        <d v="2024-01-05T00:00:00"/>
        <d v="2023-12-25T00:00:00"/>
        <d v="2023-07-10T00:00:00"/>
        <d v="2023-06-10T00:00:00"/>
        <d v="2023-06-26T00:00:00"/>
        <d v="2024-03-31T00:00:00"/>
        <d v="2024-03-18T00:00:00"/>
        <d v="2023-10-17T00:00:00"/>
        <d v="2024-03-20T00:00:00"/>
        <d v="2023-01-29T00:00:00"/>
        <d v="2023-04-09T00:00:00"/>
        <d v="2023-06-30T00:00:00"/>
        <d v="2023-10-11T00:00:00"/>
        <d v="2024-04-29T00:00:00"/>
        <d v="2023-11-25T00:00:00"/>
        <d v="2023-07-26T00:00:00"/>
        <d v="2023-06-27T00:00:00"/>
        <d v="2023-03-19T00:00:00"/>
        <d v="2023-04-06T00:00:00"/>
        <d v="2023-11-16T00:00:00"/>
        <d v="2024-03-30T00:00:00"/>
        <d v="2023-05-14T00:00:00"/>
        <d v="2023-06-25T00:00:00"/>
        <d v="2024-01-09T00:00:00"/>
        <d v="2024-03-06T00:00:00"/>
        <d v="2023-08-17T00:00:00"/>
        <d v="2023-05-27T00:00:00"/>
        <d v="2023-11-14T00:00:00"/>
        <d v="2024-03-17T00:00:00"/>
        <d v="2023-05-04T00:00:00"/>
        <d v="2023-08-18T00:00:00"/>
        <d v="2023-01-19T00:00:00"/>
        <d v="2023-11-01T00:00:00"/>
        <d v="2024-03-02T00:00:00"/>
        <d v="2024-02-05T00:00:00"/>
        <d v="2023-09-04T00:00:00"/>
        <d v="2023-11-17T00:00:00"/>
        <d v="2023-08-29T00:00:00"/>
        <d v="2023-10-24T00:00:00"/>
        <d v="2023-06-03T00:00:00"/>
        <d v="2023-06-29T00:00:00"/>
        <d v="2023-11-22T00:00:00"/>
        <d v="2023-11-15T00:00:00"/>
        <d v="2023-03-15T00:00:00"/>
        <d v="2023-05-13T00:00:00"/>
        <d v="2024-04-26T00:00:00"/>
        <d v="2024-01-27T00:00:00"/>
        <d v="2023-11-02T00:00:00"/>
        <d v="2024-04-16T00:00:00"/>
        <d v="2023-12-01T00:00:00"/>
        <d v="2023-09-27T00:00:00"/>
        <d v="2023-03-11T00:00:00"/>
        <d v="2023-01-01T00:00:00"/>
        <d v="2024-03-11T00:00:00"/>
        <d v="2023-11-07T00:00:00"/>
        <d v="2023-12-19T00:00:00"/>
        <d v="2023-02-28T00:00:00"/>
        <d v="2023-05-06T00:00:00"/>
        <d v="2023-08-07T00:00:00"/>
        <d v="2023-08-22T00:00:00"/>
        <d v="2023-10-08T00:00:00"/>
        <d v="2023-03-06T00:00:00"/>
        <d v="2023-09-13T00:00:00"/>
        <d v="2023-04-05T00:00:00"/>
        <d v="2023-11-30T00:00:00"/>
        <d v="2023-09-16T00:00:00"/>
        <d v="2023-03-20T00:00:00"/>
        <d v="2024-04-25T00:00:00"/>
        <d v="2024-01-18T00:00:00"/>
        <d v="2023-01-04T00:00:00"/>
        <d v="2023-07-25T00:00:00"/>
        <d v="2024-01-06T00:00:00"/>
        <d v="2023-12-27T00:00:00"/>
        <d v="2023-05-26T00:00:00"/>
        <d v="2023-12-02T00:00:00"/>
        <d v="2024-01-11T00:00:00"/>
        <d v="2024-03-13T00:00:00"/>
        <d v="2023-12-26T00:00:00"/>
        <d v="2023-11-10T00:00:00"/>
        <d v="2024-04-09T00:00:00"/>
        <d v="2023-12-04T00:00:00"/>
        <d v="2023-07-18T00:00:00"/>
        <d v="2023-04-29T00:00:00"/>
        <d v="2024-01-03T00:00:00"/>
        <d v="2024-05-15T00:00:00"/>
        <d v="2023-02-09T00:00:00"/>
        <d v="2023-11-04T00:00:00"/>
        <d v="2023-03-18T00:00:00"/>
        <d v="2023-07-29T00:00:00"/>
        <d v="2023-03-02T00:00:00"/>
        <d v="2023-09-20T00:00:00"/>
        <d v="2023-12-29T00:00:00"/>
        <d v="2024-04-12T00:00:00"/>
        <d v="2024-02-28T00:00:00"/>
        <d v="2023-03-23T00:00:00"/>
        <d v="2023-05-21T00:00:00"/>
        <d v="2023-01-05T00:00:00"/>
        <d v="2024-04-03T00:00:00"/>
        <d v="2023-12-28T00:00:00"/>
        <d v="2024-02-04T00:00:00"/>
        <d v="2023-12-23T00:00:00"/>
        <d v="2023-07-14T00:00:00"/>
        <d v="2024-03-25T00:00:00"/>
        <d v="2024-03-23T00:00:00"/>
        <d v="2023-09-23T00:00:00"/>
        <d v="2024-04-11T00:00:00"/>
        <d v="2023-04-01T00:00:00"/>
        <d v="2023-06-28T00:00:00"/>
        <d v="2023-06-05T00:00:00"/>
        <d v="2023-02-15T00:00:00"/>
        <d v="2023-04-02T00:00:00"/>
        <d v="2023-03-21T00:00:00"/>
        <d v="2024-01-28T00:00:00"/>
        <d v="2023-11-08T00:00:00"/>
        <d v="2023-03-05T00:00:00"/>
        <d v="2023-10-09T00:00:00"/>
        <d v="2024-03-10T00:00:00"/>
        <d v="2023-10-23T00:00:00"/>
        <d v="2023-03-16T00:00:00"/>
        <d v="2023-07-04T00:00:00"/>
        <d v="2023-05-31T00:00:00"/>
        <d v="2023-09-19T00:00:00"/>
        <d v="2023-05-28T00:00:00"/>
        <d v="2023-10-15T00:00:00"/>
        <d v="2023-02-23T00:00:00"/>
        <d v="2023-07-09T00:00:00"/>
        <d v="2024-05-12T00:00:00"/>
        <d v="2023-07-24T00:00:00"/>
        <d v="2023-09-26T00:00:00"/>
        <d v="2023-09-12T00:00:00"/>
        <d v="2024-05-10T00:00:00"/>
        <d v="2023-07-16T00:00:00"/>
        <d v="2024-02-03T00:00:00"/>
        <d v="2024-01-31T00:00:00"/>
        <d v="2024-03-27T00:00:00"/>
        <d v="2024-03-05T00:00:00"/>
        <d v="2023-06-16T00:00:00"/>
        <d v="2023-03-08T00:00:00"/>
        <d v="2023-01-22T00:00:00"/>
        <d v="2023-09-15T00:00:00"/>
        <d v="2024-05-13T00:00:00"/>
        <d v="2023-02-02T00:00:00"/>
        <d v="2023-01-13T00:00:00"/>
        <d v="2024-02-01T00:00:00"/>
        <d v="2023-08-28T00:00:00"/>
        <d v="2024-05-02T00:00:00"/>
        <d v="2023-04-16T00:00:00"/>
        <d v="2024-04-18T00:00:00"/>
        <d v="2023-12-12T00:00:00"/>
        <d v="2023-09-09T00:00:00"/>
        <d v="2023-10-12T00:00:00"/>
        <d v="2024-05-01T00:00:00"/>
        <d v="2023-02-05T00:00:00"/>
        <d v="2023-06-09T00:00:00"/>
        <d v="2023-10-03T00:00:00"/>
        <d v="2023-11-11T00:00:00"/>
        <d v="2023-12-09T00:00:00"/>
        <d v="2023-01-24T00:00:00"/>
        <d v="2023-09-28T00:00:00"/>
        <d v="2024-03-24T00:00:00"/>
        <d v="2023-12-16T00:00:00"/>
        <d v="2023-05-18T00:00:00"/>
        <d v="2023-10-30T00:00:00"/>
        <d v="2024-03-19T00:00:00"/>
        <d v="2023-01-09T00:00:00"/>
        <d v="2023-07-31T00:00:00"/>
        <d v="2023-02-14T00:00:00"/>
        <d v="2023-05-19T00:00:00"/>
        <d v="2023-07-07T00:00:00"/>
        <d v="2023-02-13T00:00:00"/>
        <d v="2023-07-19T00:00:00"/>
        <d v="2023-07-27T00:00:00"/>
        <d v="2023-04-25T00:00:00"/>
        <d v="2024-02-21T00:00:00"/>
        <d v="2024-04-06T00:00:00"/>
        <d v="2024-03-28T00:00:00"/>
        <d v="2024-01-08T00:00:00"/>
        <d v="2023-12-03T00:00:00"/>
        <d v="2023-05-12T00:00:00"/>
        <d v="2023-03-31T00:00:00"/>
        <d v="2023-11-03T00:00:00"/>
        <d v="2023-02-07T00:00:00"/>
        <d v="2023-08-21T00:00:00"/>
        <d v="2023-12-30T00:00:00"/>
        <d v="2024-04-15T00:00:00"/>
        <d v="2023-10-04T00:00:00"/>
        <d v="2023-02-01T00:00:00"/>
        <d v="2023-12-07T00:00:00"/>
        <d v="2023-09-29T00:00:00"/>
        <d v="2024-04-10T00:00:00"/>
        <d v="2024-03-08T00:00:00"/>
        <d v="2024-01-04T00:00:00"/>
        <d v="2023-04-20T00:00:00"/>
        <d v="2023-08-27T00:00:00"/>
        <d v="2023-07-05T00:00:00"/>
        <d v="2024-01-26T00:00:00"/>
        <d v="2023-02-16T00:00:00"/>
        <d v="2023-07-01T00:00:00"/>
        <d v="2023-03-29T00:00:00"/>
        <d v="2023-10-18T00:00:00"/>
        <d v="2024-04-30T00:00:00"/>
        <d v="2024-02-07T00:00:00"/>
        <d v="2023-05-29T00:00:00"/>
        <d v="2023-07-17T00:00:00"/>
        <d v="2023-01-20T00:00:00"/>
        <d v="2023-06-14T00:00:00"/>
        <d v="2023-05-24T00:00:00"/>
        <d v="2023-05-10T00:00:00"/>
        <d v="2023-04-03T00:00:00"/>
        <d v="2023-03-27T00:00:00"/>
        <d v="2023-11-06T00:00:00"/>
        <d v="2024-04-28T00:00:00"/>
        <d v="2023-04-14T00:00:00"/>
        <d v="2023-04-18T00:00:00"/>
        <d v="2023-03-22T00:00:00"/>
        <d v="2023-03-17T00:00:00"/>
        <d v="2024-02-15T00:00:00"/>
        <d v="2023-01-18T00:00:00"/>
        <d v="2023-06-06T00:00:00"/>
        <d v="2023-09-22T00:00:00"/>
        <d v="2023-07-02T00:00:00"/>
        <d v="2024-02-29T00:00:00"/>
        <d v="2023-11-09T00:00:00"/>
        <d v="2023-11-23T00:00:00"/>
        <d v="2024-03-29T00:00:00"/>
        <d v="2024-04-24T00:00:00"/>
        <d v="2024-03-21T00:00:00"/>
        <d v="2024-02-08T00:00:00"/>
        <d v="2023-09-30T00:00:00"/>
        <d v="2023-06-23T00:00:00"/>
        <d v="2023-02-22T00:00:00"/>
        <d v="2023-08-06T00:00:00"/>
        <d v="2023-11-05T00:00:00"/>
        <d v="2023-03-12T00:00:00"/>
        <d v="2024-04-23T00:00:00"/>
        <d v="2024-05-21T00:00:00"/>
        <d v="2023-01-03T00:00:00"/>
        <d v="2023-01-07T00:00:00"/>
        <d v="2023-12-14T00:00:00"/>
        <d v="2023-05-30T00:00:00"/>
        <d v="2023-05-11T00:00:00"/>
        <d v="2023-02-10T00:00:00"/>
        <d v="2023-07-06T00:00:00"/>
        <d v="2024-05-07T00:00:00"/>
        <d v="2024-03-09T00:00:00"/>
        <d v="2024-01-24T00:00:00"/>
        <d v="2024-02-26T00:00:00"/>
        <d v="2023-05-07T00:00:00"/>
        <d v="2023-01-08T00:00:00"/>
        <d v="2024-01-20T00:00:00"/>
        <d v="2024-01-07T00:00:00"/>
        <d v="2023-12-13T00:00:00"/>
        <d v="2023-05-08T00:00:00"/>
        <d v="2023-02-04T00:00:00"/>
        <d v="2024-02-24T00:00:00"/>
        <d v="2023-10-07T00:00:00"/>
        <d v="2023-04-30T00:00:00"/>
        <d v="2023-01-14T00:00:00"/>
        <d v="2023-03-10T00:00:00"/>
        <d v="2023-03-28T00:00:00"/>
        <d v="2023-05-01T00:00:00"/>
        <d v="2024-01-12T00:00:00"/>
        <d v="2023-08-25T00:00:00"/>
        <d v="2024-02-20T00:00:00"/>
        <d v="2024-03-22T00:00:00"/>
        <d v="2023-02-12T00:00:00"/>
        <d v="2023-05-20T00:00:00"/>
        <d v="2023-04-15T00:00:00"/>
        <d v="2023-01-28T00:00:00"/>
        <d v="2023-10-19T00:00:00"/>
        <d v="2023-11-29T00:00:00"/>
        <d v="2023-11-19T00:00:00"/>
        <d v="2023-12-06T00:00:00"/>
        <d v="2023-08-26T00:00:00"/>
        <d v="2024-03-15T00:00:00"/>
        <d v="2023-02-25T00:00:00"/>
        <d v="2023-06-20T00:00:00"/>
        <d v="2023-09-17T00:00:00"/>
        <d v="2023-12-15T00:00:00"/>
        <d v="2023-11-28T00:00:00"/>
        <d v="2024-04-04T00:00:00"/>
        <d v="2023-11-20T00:00:00"/>
        <d v="2023-10-06T00:00:00"/>
        <d v="2023-02-24T00:00:00"/>
        <d v="2024-03-14T00:00:00"/>
        <d v="2024-05-08T00:00:00"/>
        <d v="2023-12-18T00:00:00"/>
        <d v="2024-05-03T00:00:00"/>
        <d v="2023-02-18T00:00:00"/>
        <d v="2023-12-31T00:00:00"/>
        <d v="2023-07-30T00:00:00"/>
        <d v="2023-10-27T00:00:00"/>
        <d v="2023-08-12T00:00:00"/>
        <d v="2024-03-12T00:00:00"/>
        <d v="2023-04-12T00:00:00"/>
        <d v="2024-03-04T00:00:00"/>
        <d v="2023-10-31T00:00:00"/>
        <d v="2024-01-17T00:00:00"/>
        <d v="2024-05-19T00:00:00"/>
        <d v="2023-09-08T00:00:00"/>
        <d v="2024-02-17T00:00:00"/>
        <d v="2024-03-01T00:00:00"/>
        <d v="2023-10-13T00:00:00"/>
        <d v="2024-05-09T00:00:00"/>
        <d v="2023-07-28T00:00:00"/>
        <d v="2023-01-11T00:00:00"/>
        <d v="2023-01-02T00:00:00"/>
        <d v="2023-01-12T00:00:00"/>
        <d v="2023-05-16T00:00:00"/>
        <d v="2023-07-03T00:00:00"/>
        <d v="2023-07-13T00:00:00"/>
        <d v="2024-04-07T00:00:00"/>
        <d v="2023-03-14T00:00:00"/>
        <d v="2024-04-19T00:00:00"/>
        <d v="2023-04-10T00:00:00"/>
        <d v="2024-04-13T00:00:00"/>
        <d v="2023-02-27T00:00:00"/>
        <d v="2024-04-20T00:00:00"/>
        <d v="2024-01-29T00:00:00"/>
        <d v="2023-03-26T00:00:00"/>
        <d v="2023-06-21T00:00:00"/>
        <d v="2023-08-23T00:00:00"/>
        <d v="2023-08-02T00:00:00"/>
        <d v="2023-05-17T00:00:00"/>
        <d v="2023-06-11T00:00:00"/>
        <d v="2023-10-20T00:00:00"/>
        <d v="2023-07-21T00:00:00"/>
        <d v="2024-02-11T00:00:00"/>
        <d v="2023-06-15T00:00:00"/>
        <d v="2024-04-02T00:00:00"/>
        <d v="2024-02-19T00:00:00"/>
        <d v="2023-11-24T00:00:00"/>
      </sharedItems>
      <fieldGroup par="19"/>
    </cacheField>
    <cacheField name="магазин покупки" numFmtId="0">
      <sharedItems count="20">
        <s v="Метро"/>
        <s v="Лента"/>
        <s v="Гиперглобус"/>
        <s v="О'кей"/>
        <s v="Мираторг"/>
        <s v="Городской Супермаркет"/>
        <s v="Седьмой Континент"/>
        <s v="Бристоль"/>
        <s v="Спар"/>
        <s v="Ароматный Мир"/>
        <s v="Перекресток"/>
        <s v="Мосмарт"/>
        <s v="Магнит"/>
        <s v="Азбука Вкуса"/>
        <s v="Пятерочка"/>
        <s v="Верный"/>
        <s v="Ашан"/>
        <s v="Карусель"/>
        <s v="Дикси"/>
        <s v="Билла"/>
      </sharedItems>
    </cacheField>
    <cacheField name="id клиента" numFmtId="0">
      <sharedItems containsSemiMixedTypes="0" containsString="0" containsNumber="1" containsInteger="1" minValue="1" maxValue="499"/>
    </cacheField>
    <cacheField name="Категория товара" numFmtId="0">
      <sharedItems count="20">
        <s v="Конфеты"/>
        <s v="Сыр"/>
        <s v="Макароны"/>
        <s v="Чай"/>
        <s v="Рис"/>
        <s v="Кофе"/>
        <s v="Мясо"/>
        <s v="Молоко"/>
        <s v="Печенье"/>
        <s v="Йогурт"/>
        <s v="Овощи"/>
        <s v="Крупа"/>
        <s v="Сахар"/>
        <s v="Сок"/>
        <s v="Рыба"/>
        <s v="Чипсы"/>
        <s v="Колбаса"/>
        <s v="Фрукты"/>
        <s v="Соль"/>
        <s v="Хлеб"/>
      </sharedItems>
    </cacheField>
    <cacheField name="Средняя цена в категории за штуку" numFmtId="165">
      <sharedItems containsSemiMixedTypes="0" containsString="0" containsNumber="1" minValue="249.02380952380952" maxValue="300.31818181818181" count="20">
        <n v="267.85483870967744"/>
        <n v="262.63492063492066"/>
        <n v="265.47674418604652"/>
        <n v="271.18181818181819"/>
        <n v="258.375"/>
        <n v="249.02380952380952"/>
        <n v="271.74545454545455"/>
        <n v="294.95238095238096"/>
        <n v="283.468085106383"/>
        <n v="263.25423728813558"/>
        <n v="250.48780487804879"/>
        <n v="255.11627906976744"/>
        <n v="252.76271186440678"/>
        <n v="268.60344827586209"/>
        <n v="258.5128205128205"/>
        <n v="273.72549019607845"/>
        <n v="286.92307692307691"/>
        <n v="274.16279069767444"/>
        <n v="264.8679245283019"/>
        <n v="300.31818181818181"/>
      </sharedItems>
    </cacheField>
    <cacheField name="Выгода для клиента" numFmtId="9">
      <sharedItems containsSemiMixedTypes="0" containsString="0" containsNumber="1" minValue="-0.81562185719074753" maxValue="1.0078401376804664" count="936">
        <n v="0.56801348828807119"/>
        <n v="-0.13187477335912012"/>
        <n v="5.8473128640883054E-2"/>
        <n v="0.35702313107609784"/>
        <n v="0.21528785679729068"/>
        <n v="0.12037479682570029"/>
        <n v="-0.37441455907935239"/>
        <n v="0.55618340329350979"/>
        <n v="-0.41237790723139589"/>
        <n v="-0.28520891098575385"/>
        <n v="0.39100762745885187"/>
        <n v="0.61217443518726999"/>
        <n v="-0.32764614988411023"/>
        <n v="3.3982473222979426E-2"/>
        <n v="-0.5519961462034082"/>
        <n v="0.7756608933454876"/>
        <n v="-0.68469486599935425"/>
        <n v="-0.55294038758130493"/>
        <n v="-0.27029976250080245"/>
        <n v="0.83627726482001874"/>
        <n v="-0.36337481600428212"/>
        <n v="0.68650105911804338"/>
        <n v="0.50281468137806784"/>
        <n v="0.78170031974070331"/>
        <n v="-0.71374727236659385"/>
        <n v="0.15444126074498565"/>
        <n v="-0.64230640295005026"/>
        <n v="-0.32691926205118027"/>
        <n v="-0.5783574687561992"/>
        <n v="-0.58974358974358976"/>
        <n v="-0.75631572585519158"/>
        <n v="0.18493242339087379"/>
        <n v="0.67254772084060921"/>
        <n v="0.66509044509494841"/>
        <n v="0.65898123324396796"/>
        <n v="0.74072604641936124"/>
        <n v="-0.37993044363389605"/>
        <n v="0.53300876338851011"/>
        <n v="0.47812054342115129"/>
        <n v="0.64039630713803186"/>
        <n v="0.21095936890321476"/>
        <n v="-0.31083041218421381"/>
        <n v="-0.53656966263198558"/>
        <n v="-0.48978605100930739"/>
        <n v="0.84658835612041838"/>
        <n v="-0.19648046496609628"/>
        <n v="0.54188411615147869"/>
        <n v="0.72745362346748821"/>
        <n v="-0.32148843446195108"/>
        <n v="-0.61281211887797682"/>
        <n v="-0.69079261879720821"/>
        <n v="4.8863086598935679E-2"/>
        <n v="0.18172104288360158"/>
        <n v="0.25355404089581302"/>
        <n v="0.4358974358974359"/>
        <n v="-0.75197217745355838"/>
        <n v="-3.2878036987791681E-2"/>
        <n v="0.68152866242038224"/>
        <n v="0.63406565442361518"/>
        <n v="-0.25371691043152433"/>
        <n v="5.6326694830014068E-2"/>
        <n v="-0.45457250545526673"/>
        <n v="-0.5089581304771178"/>
        <n v="-0.62070633768746974"/>
        <n v="-0.47745216111334132"/>
        <n v="0.16968033580884723"/>
        <n v="0.37310300290603804"/>
        <n v="-7.4230537115268613E-2"/>
        <n v="0.51612471564298135"/>
        <n v="0.34398870274086901"/>
        <n v="0.57252508159071658"/>
        <n v="-0.1925250683682771"/>
        <n v="0.51304771178188902"/>
        <n v="-0.76984240687679084"/>
        <n v="0.59161730620654129"/>
        <n v="0.3493670886075948"/>
        <n v="0.18540941425760549"/>
        <n v="-0.20874404881646891"/>
        <n v="0.68277809872263928"/>
        <n v="-0.39519479737460106"/>
        <n v="0.2610058412879328"/>
        <n v="0.2348137535816619"/>
        <n v="-0.35423641514293069"/>
        <n v="0.15633546034639934"/>
        <n v="-0.2869271993737581"/>
        <n v="0.61381982563771387"/>
        <n v="-0.79024488157366524"/>
        <n v="0.60842713853970465"/>
        <n v="0.11376264425131777"/>
        <n v="-0.77690328439533829"/>
        <n v="-0.75712565234845441"/>
        <n v="-0.18518070832829692"/>
        <n v="-0.37279460468477155"/>
        <n v="1.4079785450888282E-2"/>
        <n v="-0.15243553008596"/>
        <n v="-0.78713110788582485"/>
        <n v="-0.14284502502332685"/>
        <n v="-0.57812970434154276"/>
        <n v="-0.24080520659906157"/>
        <n v="0.54514748930421075"/>
        <n v="0.44347154262168442"/>
        <n v="-6.2361697847515551E-2"/>
        <n v="-0.46059747617821267"/>
        <n v="-0.16704871060171922"/>
        <n v="0.72209185383841756"/>
        <n v="-0.70242214532871972"/>
        <n v="-0.42512171372930874"/>
        <n v="0.61219394682668304"/>
        <n v="-0.11020966271649957"/>
        <n v="-0.740506329113924"/>
        <n v="-0.15334384147714486"/>
        <n v="0.80467303034620308"/>
        <n v="-0.65572307081928183"/>
        <n v="0.82732582989029768"/>
        <n v="-0.66669853714504246"/>
        <n v="-0.20084758589374907"/>
        <n v="0.28501768811549866"/>
        <n v="-0.75800757429873555"/>
        <n v="0.41239187286260304"/>
        <n v="-0.49599566447883425"/>
        <n v="-0.71549749766731696"/>
        <n v="0.65789473684210531"/>
        <n v="-2.9061694108311831E-2"/>
        <n v="0.49256617913695133"/>
        <n v="0.63725371691043131"/>
        <n v="0.10995641971169956"/>
        <n v="0.17273252455228172"/>
        <n v="0.1775725946741602"/>
        <n v="0.39410187667560326"/>
        <n v="-0.69425706472196902"/>
        <n v="0.69518449921641245"/>
        <n v="0.39356944276562289"/>
        <n v="0.38368277119416594"/>
        <n v="0.37853791433328299"/>
        <n v="-0.61955236301519867"/>
        <n v="0.76663308659279039"/>
        <n v="-0.26923919232622318"/>
        <n v="4.141576341496056E-2"/>
        <n v="0.90807934204160623"/>
        <n v="-3.1914253025833172E-3"/>
        <n v="-0.35836406302380153"/>
        <n v="0.48087199932140123"/>
        <n v="-0.72466487935656843"/>
        <n v="0.63810257397779058"/>
        <n v="0.96231475893515728"/>
        <n v="0.24594385784187489"/>
        <n v="0.13617478510028636"/>
        <n v="0.80054081895441676"/>
        <n v="-0.31792348799728565"/>
        <n v="-0.16072282244956493"/>
        <n v="0.12706760539485962"/>
        <n v="-0.56593738667956006"/>
        <n v="0.72946697955078776"/>
        <n v="-0.72878980333756727"/>
        <n v="0.85002418964683124"/>
        <n v="0.44481242849400848"/>
        <n v="-0.55040214477211791"/>
        <n v="0.53002680965147464"/>
        <n v="0.9636676546514964"/>
        <n v="-0.30528731236255857"/>
        <n v="-0.30314046690902718"/>
        <n v="0.51977077363896829"/>
        <n v="-0.559283430423547"/>
        <n v="0.19195710455764092"/>
        <n v="7.5935554271776118E-2"/>
        <n v="-0.35210897463974422"/>
        <n v="-0.60410209662716507"/>
        <n v="-0.67537534990245152"/>
        <n v="-0.63044882144010339"/>
        <n v="-0.68650217706821481"/>
        <n v="-0.41595259799453055"/>
        <n v="-0.38198857436292455"/>
        <n v="-0.10349962769918097"/>
        <n v="-0.77164973391388481"/>
        <n v="0.1301402999516208"/>
        <n v="-0.33144475920679883"/>
        <n v="1.1825046302892162E-2"/>
        <n v="-0.48276107707650662"/>
        <n v="-0.54714696533979112"/>
        <n v="0.50804790110739129"/>
        <n v="-0.45119527909917512"/>
        <n v="0.83914243532961019"/>
        <n v="0.12889699179580671"/>
        <n v="-0.45386748255091303"/>
        <n v="0.15917302288237645"/>
        <n v="0.82523752174494835"/>
        <n v="0.78725930952582912"/>
        <n v="-0.19582561618464167"/>
        <n v="-3.0711459800174312E-2"/>
        <n v="0.30348525469168908"/>
        <n v="-0.81165958565108842"/>
        <n v="0.18542709305284588"/>
        <n v="-0.34945979539152883"/>
        <n v="-0.11511139812721993"/>
        <n v="0.13004248609346947"/>
        <n v="0.56726361031518602"/>
        <n v="0.45449051130182516"/>
        <n v="-0.74608590927338425"/>
        <n v="0.74262177650429795"/>
        <n v="-0.24423903973297389"/>
        <n v="-0.2574542152262751"/>
        <n v="0.52342406876790815"/>
        <n v="-0.74521422060164078"/>
        <n v="0.1987527660430497"/>
        <n v="0.45179355229302254"/>
        <n v="-0.10023466309084816"/>
        <n v="0.37804530559908822"/>
        <n v="0.37710771672287247"/>
        <n v="-0.67851002865329513"/>
        <n v="0.17756889003347931"/>
        <n v="-0.30158217629964479"/>
        <n v="0.84620316284370989"/>
        <n v="0.32940603700097371"/>
        <n v="0.16481001987113864"/>
        <n v="-0.46888003153606939"/>
        <n v="0.94358925327469167"/>
        <n v="0.45733010400341922"/>
        <n v="-0.16039930946483527"/>
        <n v="0.85548262780755091"/>
        <n v="-0.41557813255926468"/>
        <n v="0.53825698053910287"/>
        <n v="0.10419436721866293"/>
        <n v="-0.54826278075510326"/>
        <n v="-9.3372363581775919E-2"/>
        <n v="0.40127388535031838"/>
        <n v="-0.55324475255151162"/>
        <n v="-0.4579282601407979"/>
        <n v="-0.38158523759441632"/>
        <n v="-0.2095423563777995"/>
        <n v="0.40147241610096573"/>
        <n v="-0.40428486411426301"/>
        <n v="0.39983310867193"/>
        <n v="-0.60357600797834454"/>
        <n v="0.13967828418230566"/>
        <n v="-0.12961845369811575"/>
        <n v="-0.37687469762941461"/>
        <n v="7.5958868122795176E-2"/>
        <n v="0.78823844967478029"/>
        <n v="1.0078401376804664"/>
        <n v="4.7626735550532651E-2"/>
        <n v="0.12181110029211295"/>
        <n v="8.925465007359823E-2"/>
        <n v="-0.47377224675498464"/>
        <n v="-8.4665586264289772E-2"/>
        <n v="-0.80218601220411723"/>
        <n v="0.48164827741499661"/>
        <n v="-0.43373925501432664"/>
        <n v="-0.6162408636759874"/>
        <n v="0.56476376282975638"/>
        <n v="-0.24394575395544082"/>
        <n v="0.77708195339314745"/>
        <n v="-0.56876550660497549"/>
        <n v="0.69383378016085806"/>
        <n v="0.48837584759444619"/>
        <n v="0.19477036540395565"/>
        <n v="-0.71974522292993637"/>
        <n v="5.7935735150924872E-2"/>
        <n v="0.16354228518110103"/>
        <n v="0.31004951157500327"/>
        <n v="0.20437384242769618"/>
        <n v="0.47801527697541557"/>
        <n v="-0.47641364811002584"/>
        <n v="-0.68581661891117474"/>
        <n v="0.82382448930255037"/>
        <n v="0.20036054596961117"/>
        <n v="0.6345487693710119"/>
        <n v="0.70777479892761397"/>
        <n v="-8.9058830613596762E-2"/>
        <n v="0.4079226397489184"/>
        <n v="0.60025831449790124"/>
        <n v="0.40940719925063562"/>
        <n v="-0.13391707442698941"/>
        <n v="0.64641416270247465"/>
        <n v="-0.27300600061320135"/>
        <n v="-0.62666345516950683"/>
        <n v="-0.49803996557988339"/>
        <n v="-0.48338913211434453"/>
        <n v="-0.56681704699750335"/>
        <n v="-0.36205162587998663"/>
        <n v="0.19206901770849094"/>
        <n v="-0.15670714217420401"/>
        <n v="0.28813727435032743"/>
        <n v="0.14501091053362436"/>
        <n v="-0.31689008042895439"/>
        <n v="0.22702664197179079"/>
        <n v="-0.26894717756557485"/>
        <n v="-0.17274782047142401"/>
        <n v="-0.68955940854161979"/>
        <n v="-0.74911204391346464"/>
        <n v="-0.19755704470268898"/>
        <n v="9.0592925608618202E-2"/>
        <n v="-0.39864547710051634"/>
        <n v="3.2589016294508166E-2"/>
        <n v="-0.77552522414023817"/>
        <n v="-0.26809651474530827"/>
        <n v="7.6003053694121636E-2"/>
        <n v="-0.4455848672491306"/>
        <n v="-0.63467048710601714"/>
        <n v="0.298760507194757"/>
        <n v="-7.639353666698534E-2"/>
        <n v="-0.30865310327066697"/>
        <n v="-0.43780582024208081"/>
        <n v="-0.21004197610590902"/>
        <n v="-0.34361381159906135"/>
        <n v="-0.19109820996613447"/>
        <n v="0.55992040567430501"/>
        <n v="-0.27624576681180457"/>
        <n v="-0.47702044790652387"/>
        <n v="-0.20143664316061494"/>
        <n v="0.15264333581533873"/>
        <n v="-0.31406084455880123"/>
        <n v="1.7643566036135372E-2"/>
        <n v="-0.65580366123516398"/>
        <n v="0.35420848387528436"/>
        <n v="-0.2295034079844207"/>
        <n v="0.57570616676562891"/>
        <n v="0.11133413622373878"/>
        <n v="0.68162738133677747"/>
        <n v="-0.34284058717486476"/>
        <n v="0.53402614817298022"/>
        <n v="-0.72650012876641767"/>
        <n v="0.79917958067456696"/>
        <n v="0.59788041187451069"/>
        <n v="0.25120643431635403"/>
        <n v="-0.7982297324481995"/>
        <n v="-0.27410322385348873"/>
        <n v="0.35232452142206006"/>
        <n v="0.37833917563157238"/>
        <n v="0.49663007895243583"/>
        <n v="-9.0964128954139523E-2"/>
        <n v="0.41521757570616669"/>
        <n v="7.3904576436222058E-2"/>
        <n v="0.36808581964465303"/>
        <n v="-0.16614287441073383"/>
        <n v="0.30675909878682828"/>
        <n v="-0.63142692085499719"/>
        <n v="-0.53166928562794635"/>
        <n v="-0.14562479819179852"/>
        <n v="-0.60136605869548898"/>
        <n v="0.40864901106268858"/>
        <n v="6.774251821521049E-2"/>
        <n v="-0.46530338585316799"/>
        <n v="-0.57312993443061688"/>
        <n v="0.63667621776504291"/>
        <n v="-0.36733767216588464"/>
        <n v="0.21935359258305431"/>
        <n v="0.17370983446932819"/>
        <n v="-8.4304525503254069E-2"/>
        <n v="0.83092969353592583"/>
        <n v="2.8150134048257502E-2"/>
        <n v="0.38364611260053638"/>
        <n v="-0.66775894001994596"/>
        <n v="-0.60052989703137238"/>
        <n v="-0.78719816944661891"/>
        <n v="0.76006744693513206"/>
        <n v="-0.12233366913407206"/>
        <n v="0.21915820029027566"/>
        <n v="0.66332128997725137"/>
        <n v="0.7055755858872006"/>
        <n v="-0.22898938713070083"/>
        <n v="-0.23643800710789242"/>
        <n v="0.23902111967817641"/>
        <n v="-0.1338592159932559"/>
        <n v="-0.42702615434291247"/>
        <n v="0.77039989487976879"/>
        <n v="0.39758632249413339"/>
        <n v="0.14887652752836056"/>
        <n v="-4.3222266827244726E-2"/>
        <n v="-0.48005363727790817"/>
        <n v="-0.65959135092243604"/>
        <n v="0.16454727985467055"/>
        <n v="-0.33070985318601487"/>
        <n v="-0.28030085959885398"/>
        <n v="-0.22388331814038287"/>
        <n v="-0.22980481550078358"/>
        <n v="-0.32187784867821334"/>
        <n v="-0.65643254024789854"/>
        <n v="-0.39731067408348297"/>
        <n v="0.13578418748390431"/>
        <n v="-0.71910413732984646"/>
        <n v="0.79336395503444934"/>
        <n v="-0.43828993129188232"/>
        <n v="0.80010728894253336"/>
        <n v="0.5632254390959659"/>
        <n v="-0.41759499006443068"/>
        <n v="0.51505978507643402"/>
        <n v="-0.45905258932155757"/>
        <n v="-0.73194187206154726"/>
        <n v="-0.3182077000569401"/>
        <n v="0.25441079063045691"/>
        <n v="-0.70960908915848253"/>
        <n v="-9.8420982202595986E-2"/>
        <n v="0.4346399270738377"/>
        <n v="0.59537048229179246"/>
        <n v="-0.53633079084704938"/>
        <n v="-0.7050641295839104"/>
        <n v="-0.12986728570802852"/>
        <n v="-4.6489971346704961E-2"/>
        <n v="-2.9705086194614649E-2"/>
        <n v="4.9874831503947448E-2"/>
        <n v="-0.23747540487361884"/>
        <n v="0.51558833389205505"/>
        <n v="7.9357491155942483E-3"/>
        <n v="0.7110291652698626"/>
        <n v="0.26483405967147156"/>
        <n v="7.238605898123307E-3"/>
        <n v="-0.22360348724572165"/>
        <n v="0.27750730282375846"/>
        <n v="0.44247948951686422"/>
        <n v="0.68471275559883149"/>
        <n v="0.6299027824337915"/>
        <n v="-0.56782841823056296"/>
        <n v="-0.77588204996137011"/>
        <n v="0.34123721197055179"/>
        <n v="-0.45403339368336348"/>
        <n v="0.27865329512893977"/>
        <n v="-0.67472989769576441"/>
        <n v="-0.65812516095802209"/>
        <n v="-0.43041653212786568"/>
        <n v="-0.18862118141559714"/>
        <n v="-0.11804922515952598"/>
        <n v="4.9864653084474853E-4"/>
        <n v="-0.26685893629654767"/>
        <n v="0.72896500372300821"/>
        <n v="0.25836061364657548"/>
        <n v="-0.72204762480357787"/>
        <n v="0.12156160458452714"/>
        <n v="-0.81562185719074753"/>
        <n v="5.1264730165878403E-2"/>
        <n v="-0.59843197246390667"/>
        <n v="-0.55514778813727439"/>
        <n v="0.39692263855250021"/>
        <n v="-0.15335613223362166"/>
        <n v="3.7535816618911033E-2"/>
        <n v="-0.78479840433110137"/>
        <n v="-0.7720834406386814"/>
        <n v="-0.44409524960715585"/>
        <n v="0.32108925465007365"/>
        <n v="-0.66024355300859594"/>
        <n v="-0.11498491451558834"/>
        <n v="0.66163749748541534"/>
        <n v="0.11171461141286132"/>
        <n v="-0.3578611428915518"/>
        <n v="0.59458151910982093"/>
        <n v="-0.64510614047585135"/>
        <n v="-0.72746432227374003"/>
        <n v="0.71456216739235612"/>
        <n v="6.4155272970647381E-2"/>
        <n v="0.32591651701633739"/>
        <n v="0.10632810950208293"/>
        <n v="0.58751139471285319"/>
        <n v="-0.20273211739097807"/>
        <n v="-0.18985969771782985"/>
        <n v="0.27681098332028653"/>
        <n v="-0.47521014389514182"/>
        <n v="0.55308002649485144"/>
        <n v="-0.42024539877300615"/>
        <n v="1.1742036490636432E-2"/>
        <n v="-0.61578555472822039"/>
        <n v="-0.40221201498851689"/>
        <n v="-0.64631876243661335"/>
        <n v="-3.1876790830945634E-2"/>
        <n v="-0.50278130611887351"/>
        <n v="-0.17567223683094413"/>
        <n v="-0.42842775729131743"/>
        <n v="-0.34292768109833205"/>
        <n v="-0.36853561510170385"/>
        <n v="-0.47389132738005146"/>
        <n v="0.69147564469914036"/>
        <n v="-0.43709834469328146"/>
        <n v="0.38992719357502059"/>
        <n v="-0.18969970939618985"/>
        <n v="0.29201524243353338"/>
        <n v="0.33068835548502284"/>
        <n v="-0.6467282215977519"/>
        <n v="0.95563629410077455"/>
        <n v="-0.11101103355100206"/>
        <n v="-0.57058385528448163"/>
        <n v="-0.42362626463003372"/>
        <n v="0.80097908860147449"/>
        <n v="0.13380929438044764"/>
        <n v="2.667549828385618E-2"/>
        <n v="0.16526986255447529"/>
        <n v="0.7427005929595436"/>
        <n v="-0.57689371447959958"/>
        <n v="0.39555873925501417"/>
        <n v="-0.59783832470164389"/>
        <n v="0.32191604429564769"/>
        <n v="0.83681580056602622"/>
        <n v="-0.58054118245822384"/>
        <n v="-0.26914618988431016"/>
        <n v="0.20583305397251084"/>
        <n v="-0.41640512342013747"/>
        <n v="-0.38617428507092999"/>
        <n v="0.64500805835948749"/>
        <n v="0.40455764075067036"/>
        <n v="-0.40816618911174785"/>
        <n v="-0.44612083417152815"/>
        <n v="-0.58302843571474416"/>
        <n v="-0.59250318514048139"/>
        <n v="0.61684518013631928"/>
        <n v="0.24749096748293864"/>
        <n v="-0.25793876746528843"/>
        <n v="0.11753811084200017"/>
        <n v="-0.17709381076912767"/>
        <n v="-1.5762215717180839E-2"/>
        <n v="-0.55473036263883313"/>
        <n v="0.45769193995601887"/>
        <n v="0.4496605794052968"/>
        <n v="-7.4315120326925999E-2"/>
        <n v="0.29529287119721515"/>
        <n v="-0.53265087648869258"/>
        <n v="-0.65780980259701272"/>
        <n v="-5.1412944393801285E-2"/>
        <n v="0.34258960284145945"/>
        <n v="-0.36067335243553011"/>
        <n v="0.50107108081791618"/>
        <n v="-0.59431059070779857"/>
        <n v="0.16173320350535536"/>
        <n v="-1.5420717398592076E-2"/>
        <n v="0.61180248896025691"/>
        <n v="4.841617306206536E-2"/>
        <n v="-0.75471065513310531"/>
        <n v="0.56791248860528709"/>
        <n v="0.72519819543603004"/>
        <n v="-7.0953704822918073E-2"/>
        <n v="0.25824977210574285"/>
        <n v="-0.79639727361246349"/>
        <n v="-6.5536940753578632E-2"/>
        <n v="-0.55070711954550955"/>
        <n v="-0.75243007339813528"/>
        <n v="-0.31514368743945753"/>
        <n v="-0.25142474019443517"/>
        <n v="0.18967867575462516"/>
        <n v="-0.43121194866628709"/>
        <n v="-2.0174012811932318E-2"/>
        <n v="-0.73029873808910639"/>
        <n v="0.13846246827027664"/>
        <n v="0.67898532062838024"/>
        <n v="-0.33736945663690021"/>
        <n v="-0.32517599731813607"/>
        <n v="0.33331187226371362"/>
        <n v="0.3974567358256047"/>
        <n v="0.12358345068061416"/>
        <n v="-0.59419731690095645"/>
        <n v="-0.56288434834358259"/>
        <n v="-0.57224270868253435"/>
        <n v="-5.9695744271135442E-3"/>
        <n v="-0.11872263713623488"/>
        <n v="-6.7744495139853145E-2"/>
        <n v="-0.539054642976869"/>
        <n v="0.71340505258068387"/>
        <n v="0.75896748240026812"/>
        <n v="0.30528227637354322"/>
        <n v="-0.29398774754238499"/>
        <n v="0.62571633237822333"/>
        <n v="0.71704871060171915"/>
        <n v="0.18136749935616803"/>
        <n v="-0.26850507982583449"/>
        <n v="-0.72922039277921047"/>
        <n v="0.33281146504486059"/>
        <n v="-0.40982714855554214"/>
        <n v="-0.43105950653120462"/>
        <n v="0.50905550146056466"/>
        <n v="-3.6791714337327752E-2"/>
        <n v="0.58933959101575595"/>
        <n v="-0.28742243075525953"/>
        <n v="-0.66133753659085792"/>
        <n v="0.58498562131073117"/>
        <n v="0.73211739097800788"/>
        <n v="-0.24193764217850933"/>
        <n v="0.97973037575294009"/>
        <n v="2.8338662345057219E-2"/>
        <n v="5.4706320353904658E-2"/>
        <n v="-0.58784959186404384"/>
        <n v="-0.59748427672955973"/>
        <n v="-0.2308158014227335"/>
        <n v="-0.35271364680285267"/>
        <n v="0.86833691034120264"/>
        <n v="0.91194968553459121"/>
        <n v="0.53809202131652012"/>
        <n v="-0.13164268414304037"/>
        <n v="-0.67544847256623886"/>
        <n v="8.4840786649730715E-2"/>
        <n v="-0.42612907821627011"/>
        <n v="0.57459934285522696"/>
        <n v="0.87587052691515921"/>
        <n v="-0.20041097546234743"/>
        <n v="1.5967109666316093E-2"/>
        <n v="-0.20358166189111759"/>
        <n v="5.0939512066926484E-2"/>
        <n v="-0.72816640547086475"/>
        <n v="-0.78442064264849076"/>
        <n v="4.0818954416688147E-2"/>
        <n v="-0.20700257885340201"/>
        <n v="0.74767315363229758"/>
        <n v="-0.29984130132910136"/>
        <n v="-0.80200652725734312"/>
        <n v="0.6735063367531684"/>
        <n v="0.73323966278602959"/>
        <n v="0.81568767908309447"/>
        <n v="0.52179054793920554"/>
        <n v="-0.4629656160458453"/>
        <n v="-0.70551360592677015"/>
        <n v="-0.18860528714676394"/>
        <n v="0.2166790766939688"/>
        <n v="0.31134695496925224"/>
        <n v="-0.29443938012762083"/>
        <n v="-0.44251237352722173"/>
        <n v="-0.59148358639409615"/>
        <n v="-0.65703042227940056"/>
        <n v="0.15051961112973511"/>
        <n v="6.7175163923457681E-2"/>
        <n v="0.34117883725608533"/>
        <n v="0.60744985673352425"/>
        <n v="-0.71869627507163325"/>
        <n v="-0.43368001139763501"/>
        <n v="-0.69033728350045576"/>
        <n v="0.10983446932814012"/>
        <n v="0.54967968088964092"/>
        <n v="0.40548544939479791"/>
        <n v="-0.75522922636103151"/>
        <n v="0.53263445761166817"/>
        <n v="0.77554056734774868"/>
        <n v="-0.7744920539126936"/>
        <n v="-4.0525079785632578E-2"/>
        <n v="-0.17684594348222427"/>
        <n v="0.85945148528129822"/>
        <n v="-0.676102445599846"/>
        <n v="-0.77916112655626746"/>
        <n v="0.35549377493049672"/>
        <n v="-0.70058422590068159"/>
        <n v="-0.63271665043816938"/>
        <n v="-9.4741067844239302E-2"/>
        <n v="-0.28266134777033769"/>
        <n v="0.69726526891522322"/>
        <n v="0.65446027344870461"/>
        <n v="0.19656193664692245"/>
        <n v="-0.36563224311099662"/>
        <n v="-0.6306660219992748"/>
        <n v="-0.43060390494929623"/>
        <n v="-0.22082639624640532"/>
        <n v="-0.58638493163782379"/>
        <n v="0.59453576521804385"/>
        <n v="-5.4336309974269748E-2"/>
        <n v="-0.26543330087633887"/>
        <n v="8.0455916862219201E-2"/>
        <n v="0.24956183057448866"/>
        <n v="0.43090183786864222"/>
        <n v="-0.56959680866220264"/>
        <n v="2.6696105981533602E-2"/>
        <n v="-0.21860741916286441"/>
        <n v="0.28056743976581844"/>
        <n v="0.69868127897874377"/>
        <n v="-0.5568646543330088"/>
        <n v="-0.23300506740606175"/>
        <n v="-0.39243391066545119"/>
        <n v="0.84362636625762755"/>
        <n v="8.006437336551997E-2"/>
        <n v="-0.37559108308939437"/>
        <n v="-0.30836293186955122"/>
        <n v="0.21289398280802274"/>
        <n v="0.16905444126074487"/>
        <n v="-0.14867578162348216"/>
        <n v="0.23277131004951146"/>
        <n v="0.46994643919857171"/>
        <n v="0.43734569759739861"/>
        <n v="-0.568136594133128"/>
        <n v="-0.35592785159509599"/>
        <n v="0.53108026554013277"/>
        <n v="0.27553487247673147"/>
        <n v="-0.14064442107276032"/>
        <n v="-0.41386162461612575"/>
        <n v="1.1962750716332238E-2"/>
        <n v="-0.22742625534789462"/>
        <n v="-0.54343163538873984"/>
        <n v="-6.1743497295905225E-2"/>
        <n v="-0.11867247737177344"/>
        <n v="0.36671890582704081"/>
        <n v="0.53814656470163169"/>
        <n v="-0.33172758475341724"/>
        <n v="0.81422336837928988"/>
        <n v="0.59541591552923001"/>
        <n v="-0.21183367581288537"/>
        <n v="-0.11765838628923564"/>
        <n v="7.5381868676849928E-2"/>
        <n v="-5.5495978552278724E-2"/>
        <n v="0.58205948053085721"/>
        <n v="0.34475055845122848"/>
        <n v="-0.64619560607345838"/>
        <n v="-0.53277105330929686"/>
        <n v="0.81645569620253156"/>
        <n v="0.25809696238181457"/>
        <n v="0.28495403967102084"/>
        <n v="0.14212199182685037"/>
        <n v="0.10159670357970652"/>
        <n v="-0.60437202440823445"/>
        <n v="-0.13923290550176393"/>
        <n v="3.5658165115435736E-2"/>
        <n v="-0.72822389113550301"/>
        <n v="-0.22550143266475653"/>
        <n v="-0.78445558739255017"/>
        <n v="-0.36717620778765714"/>
        <n v="-5.89532615149716E-2"/>
        <n v="0.55247448488349682"/>
        <n v="0.64609522140948705"/>
        <n v="0.74804103148596668"/>
        <n v="0.29862267292265776"/>
        <n v="0.15710455764075082"/>
        <n v="0.53803724928366758"/>
        <n v="-0.3831741810709538"/>
        <n v="-0.11145902330342627"/>
        <n v="0.85921599325585585"/>
        <n v="0.41849553503859549"/>
        <n v="0.42217087104435436"/>
        <n v="0.8157352562451714"/>
        <n v="-0.76267355505327739"/>
        <n v="0.71406183216982466"/>
        <n v="0.4278375438172366"/>
        <n v="-4.4025157232704393E-2"/>
        <n v="-0.68358810389382851"/>
        <n v="-0.46388374412309452"/>
        <n v="-0.11283693944155693"/>
        <n v="-0.21470294913805388"/>
        <n v="-0.75250242169841786"/>
        <n v="0.31584477970427072"/>
        <n v="0.70636415400113872"/>
        <n v="-0.74467724149631009"/>
        <n v="-0.79058382690680529"/>
        <n v="-0.5860940289625074"/>
        <n v="0.74721502980670795"/>
        <n v="0.62583101655989348"/>
        <n v="8.5779398359161263E-2"/>
        <n v="5.199306759098743E-3"/>
        <n v="-0.48123209169054448"/>
        <n v="0.57262425959309815"/>
        <n v="0.79970972423802622"/>
        <n v="0.2694143927116639"/>
        <n v="-0.50964497485551308"/>
        <n v="0.26199485394278788"/>
        <n v="-0.40516066212268742"/>
        <n v="0.2462281231140615"/>
        <n v="0.34229319579448525"/>
        <n v="0.23080210856247318"/>
        <n v="0.44252642847584633"/>
        <n v="-0.5015087507543754"/>
        <n v="-3.9476217985750184E-2"/>
        <n v="-0.47788182111721023"/>
        <n v="-0.8026124818577649"/>
        <n v="0.57832601785984572"/>
        <n v="-0.38282035807684567"/>
        <n v="-5.0694220213109542E-2"/>
        <n v="-0.75515746134641493"/>
        <n v="0.25234556781505657"/>
        <n v="0.46347925573553317"/>
        <n v="-0.33339707429008503"/>
        <n v="3.715379419049758E-2"/>
        <n v="-0.10595065312046448"/>
        <n v="0.4578624475298676"/>
        <n v="0.22960077896786757"/>
        <n v="-0.41181948424068771"/>
        <n v="-0.21650387630852785"/>
        <n v="0.14988516862081469"/>
        <n v="5.1017113335485975E-2"/>
        <n v="0.82582820868875229"/>
        <n v="-1.7456853798849425E-2"/>
        <n v="-0.21445535656974135"/>
        <n v="-0.24610177686449908"/>
        <n v="0.29954885900748973"/>
        <n v="-0.22037078736020421"/>
        <n v="-0.6873549121808068"/>
        <n v="0.19784503525907748"/>
        <n v="-0.13565683646112592"/>
        <n v="0.16394376067627348"/>
        <n v="0.76468322742152872"/>
        <n v="0.45940047499839509"/>
        <n v="-0.21617824167001209"/>
        <n v="-0.54694400911810803"/>
        <n v="-0.2088184129532985"/>
        <n v="6.2239936927861228E-2"/>
        <n v="9.0051976308471726E-3"/>
        <n v="-0.66839300457854844"/>
        <n v="-0.46723172392916601"/>
        <n v="0.15750030218783984"/>
        <n v="0.68748118263382896"/>
        <n v="-1.8124887095803066E-2"/>
        <n v="-0.31683381088825224"/>
        <n v="0.42122687439143136"/>
        <n v="0.70911285455642736"/>
        <n v="0.36633237822349551"/>
        <n v="-0.72343278578612136"/>
        <n v="0.25067742518215197"/>
        <n v="0.15004128199354483"/>
        <n v="-0.3200489312387329"/>
        <n v="0.1321325866505223"/>
        <n v="0.49910933921452183"/>
        <n v="0.60459593041915394"/>
        <n v="2.2249129710912641E-2"/>
        <n v="0.60703907006780744"/>
        <n v="-0.30485449394797837"/>
        <n v="-0.52718402978368317"/>
        <n v="-0.69312320916905446"/>
        <n v="0.52302671340505236"/>
        <n v="-0.2765623111326001"/>
        <n v="-0.50955414012738853"/>
        <n v="0.72955974842767302"/>
        <n v="0.16284370993018937"/>
        <n v="-0.60401305451468634"/>
        <n v="-0.42593336009634686"/>
        <n v="-0.64469328140214222"/>
        <n v="0.48525624517125943"/>
        <n v="0.59702236785866925"/>
        <n v="0.55017389091525981"/>
        <n v="0.19002260251856629"/>
        <n v="0.40418567744495149"/>
        <n v="0.48323782234957013"/>
        <n v="0.75807956569683599"/>
        <n v="-0.12460768513020615"/>
        <n v="0.41896080218778486"/>
        <n v="-0.7726526891522334"/>
        <n v="-0.79118462568123149"/>
        <n v="0.29457270639429467"/>
        <n v="0.26216955332725611"/>
        <n v="-0.56118002011397916"/>
        <n v="0.85290616941083131"/>
        <n v="2.6926912665621749E-2"/>
        <n v="0.44078567302137484"/>
        <n v="0.12470667113643974"/>
        <n v="-0.45272482187560181"/>
        <n v="0.64232841312250888"/>
        <n v="-0.40655803661235168"/>
        <n v="0.29076513961078199"/>
        <n v="0.74005802006527244"/>
        <n v="-0.49300195097124444"/>
        <n v="0.71484009099424584"/>
        <n v="0.74682091978200593"/>
        <n v="0.64492205236869982"/>
        <n v="0.15477723409734745"/>
        <n v="-0.59047435650555236"/>
        <n v="-0.75102782292762216"/>
        <n v="-0.55706472196900636"/>
        <n v="0.58582628881783538"/>
        <n v="0.89505800308455719"/>
        <n v="0.57522980164489601"/>
        <n v="0.30173384372888989"/>
        <n v="0.43814951391216894"/>
        <n v="0.66379088333762559"/>
        <n v="-0.13522012578616349"/>
        <n v="-0.33359008922267164"/>
        <n v="0.81796848809922884"/>
        <n v="0.2842777142168964"/>
        <n v="0.68416905444126064"/>
        <n v="0.92253521126760574"/>
        <n v="-0.18896848137535827"/>
        <n v="-0.26826037213223342"/>
        <n v="-0.79760471029037872"/>
        <n v="0.80563579177097355"/>
        <n v="0.30057306590257871"/>
        <n v="-0.71420911528150133"/>
        <n v="0.20415915529229989"/>
        <n v="-0.12143202709240442"/>
        <n v="-0.79785522788203755"/>
        <n v="0.76056475170399218"/>
        <n v="-0.11772151898734184"/>
        <n v="0.27296632453982528"/>
        <n v="0.8413013291013689"/>
        <n v="0.66157106099591356"/>
        <n v="-0.43497875695326527"/>
        <n v="-0.63461959616311159"/>
        <n v="0.58598112844213346"/>
        <n v="-0.71237009721756617"/>
        <n v="0.80806797774955097"/>
        <n v="0.81593240796620403"/>
        <n v="-0.44261802897245373"/>
        <n v="4.9579712209716353E-2"/>
        <n v="0.58646818212298002"/>
        <n v="0.57829267224387881"/>
        <n v="-1.6863037098681644E-2"/>
        <n v="0.55171676877048004"/>
        <n v="-0.51206434316353877"/>
        <n v="0.6619872379216043"/>
        <n v="0.14878159527773582"/>
        <n v="0.27787836116140285"/>
        <n v="0.37387848497621468"/>
        <n v="-0.14148729296586871"/>
        <n v="0.86080329376724629"/>
        <n v="-0.5404493889886558"/>
        <n v="0.61582831453049436"/>
        <n v="-0.43029571514785758"/>
        <n v="0.21001275988891388"/>
        <n v="0.6951888924765901"/>
        <n v="-0.17756557476127166"/>
        <n v="0.21375524701323867"/>
        <n v="0.33485254691689015"/>
        <n v="-0.55176409992274011"/>
        <n v="-0.55903325076934629"/>
        <n v="0.26996580164956741"/>
        <n v="-0.10902937265804435"/>
        <n v="0.4072790294627382"/>
        <n v="-0.23367198838896952"/>
        <n v="0.42708682534361375"/>
        <n v="-0.67073837739288966"/>
        <n v="-5.172517613054739E-2"/>
        <n v="-2.5929619603932252E-2"/>
        <n v="0.39656675383893236"/>
        <n v="-2.1455336637253852E-2"/>
        <n v="-1.7958039507687262E-3"/>
        <n v="0.55945863080898772"/>
        <n v="0.28495318049725538"/>
        <n v="0.75163923457781334"/>
        <n v="-0.31062855204003736"/>
        <n v="-0.26686840072109197"/>
        <n v="-0.23377462060058118"/>
        <n v="-0.69865533704174143"/>
        <n v="0.83852691218130326"/>
        <n v="-0.35965081199050009"/>
        <n v="0.20701190954101434"/>
        <n v="-0.43252845185765043"/>
        <n v="0.29921117601011615"/>
        <n v="0.63416209234743293"/>
        <n v="-0.75309039402523825"/>
        <n v="9.0069804098175998E-2"/>
        <n v="-0.1258887876025524"/>
        <n v="0.65491145754502811"/>
        <n v="-0.24113121527283088"/>
        <n v="-0.80268309904358437"/>
        <n v="-0.39146143192629623"/>
        <n v="-1.0103037602034015E-2"/>
        <n v="-0.15554810593362389"/>
        <n v="0.79579820687809444"/>
        <n v="-0.3298682461017769"/>
        <n v="0.60834876763071666"/>
        <n v="-0.35117012002950443"/>
        <n v="-0.73737465815861447"/>
        <n v="-0.77662237627575581"/>
        <n v="0.18292764701937902"/>
      </sharedItems>
    </cacheField>
    <cacheField name="Поставщик товара" numFmtId="0">
      <sharedItems count="78">
        <s v="Рот Фронт"/>
        <s v="Карат"/>
        <s v="Борилла"/>
        <s v="Lipton"/>
        <s v="Белый Злат"/>
        <s v="Nescafe"/>
        <s v="Сава"/>
        <s v="Домик в деревне"/>
        <s v="Jacobs"/>
        <s v="Снежана"/>
        <s v="КДВ"/>
        <s v="Ростагроэкспорт"/>
        <s v="Овощной ряд"/>
        <s v="Бабаевский"/>
        <s v="Мистраль"/>
        <s v="Продимекс"/>
        <s v="Фруктовый сад"/>
        <s v="Роллтон"/>
        <s v="Санта Бремор"/>
        <s v="Lay's"/>
        <s v="Greenfield"/>
        <s v="Сырная долина"/>
        <s v="Дымов"/>
        <s v="Меридиан"/>
        <s v="Экзотик"/>
        <s v="Семко"/>
        <s v="Посиделкино"/>
        <s v="Фрукты-Ягоды"/>
        <s v="Беллакт"/>
        <s v="Мираторг"/>
        <s v="Черная Карта"/>
        <s v="Илецкая"/>
        <s v="Гавриш"/>
        <s v="Фруктовый Рай"/>
        <s v="President"/>
        <s v="Ахмад"/>
        <s v="Русский сахар"/>
        <s v="Зеленая грядка"/>
        <s v="Простоквашино"/>
        <s v="Агрокомплекс"/>
        <s v="Добрый"/>
        <s v="Ярмарка"/>
        <s v="Pringles"/>
        <s v="Дарница"/>
        <s v="Агросахар"/>
        <s v="Экстра"/>
        <s v="Русская картошка"/>
        <s v="Эрманн"/>
        <s v="Увелка"/>
        <s v="Макфа"/>
        <s v="Хлебный Дом"/>
        <s v="Чудо"/>
        <s v="Националь"/>
        <s v="Белогорье"/>
        <s v="Салта"/>
        <s v="Славянская"/>
        <s v="Каравай"/>
        <s v="Сладов"/>
        <s v="Красный Октябрь"/>
        <s v="Балтийский берег"/>
        <s v="Сады Придонья"/>
        <s v="Окраина"/>
        <s v="Агро-Альянс"/>
        <s v="Паста Зара"/>
        <s v="Estrella"/>
        <s v="Черкизово"/>
        <s v="Rich"/>
        <s v="Активиа"/>
        <s v="Славянка"/>
        <s v="Русский Хлеб"/>
        <s v="Русское море"/>
        <s v="Юбилейное"/>
        <s v="Вимм-Билль-Данн"/>
        <s v="Green Garden"/>
        <s v="Тесс"/>
        <s v="Hochland"/>
        <s v="Tchibo"/>
        <s v="Микоян"/>
      </sharedItems>
    </cacheField>
    <cacheField name="Средняя стоимость категории по поставщику" numFmtId="1">
      <sharedItems containsSemiMixedTypes="0" containsString="0" containsNumber="1" minValue="82" maxValue="369.2" count="80">
        <n v="288.23809523809524"/>
        <n v="311.33333333333331"/>
        <n v="236.27586206896552"/>
        <n v="260.15789473684208"/>
        <n v="269.70588235294116"/>
        <n v="256.89999999999998"/>
        <n v="212.8125"/>
        <n v="274.77777777777777"/>
        <n v="276.21052631578948"/>
        <n v="272.35294117647061"/>
        <n v="323.07692307692309"/>
        <n v="257.78260869565219"/>
        <n v="303.8235294117647"/>
        <n v="250.25925925925927"/>
        <n v="250.30769230769232"/>
        <n v="240.5"/>
        <n v="281.96875"/>
        <n v="235.55555555555554"/>
        <n v="216.4"/>
        <n v="320.57142857142856"/>
        <n v="291.45454545454544"/>
        <n v="271"/>
        <n v="312.66666666666669"/>
        <n v="260.64705882352939"/>
        <n v="253.6875"/>
        <n v="208"/>
        <n v="321.63636363636363"/>
        <n v="280.66666666666669"/>
        <n v="322.54545454545456"/>
        <n v="316.58333333333331"/>
        <n v="222.2"/>
        <n v="238.16666666666666"/>
        <n v="247.66666666666666"/>
        <n v="258.30769230769232"/>
        <n v="238.72222222222223"/>
        <n v="243.3"/>
        <n v="293.41176470588238"/>
        <n v="159.19999999999999"/>
        <n v="181.57142857142858"/>
        <n v="318.81818181818181"/>
        <n v="311.2"/>
        <n v="242.81818181818181"/>
        <n v="252.09090909090909"/>
        <n v="280.23809523809524"/>
        <n v="264"/>
        <n v="215.85714285714286"/>
        <n v="320.84615384615387"/>
        <n v="241.83333333333334"/>
        <n v="248.5"/>
        <n v="251.91666666666666"/>
        <n v="329.27272727272725"/>
        <n v="281.73333333333335"/>
        <n v="287.10000000000002"/>
        <n v="274.28571428571428"/>
        <n v="249.5"/>
        <n v="273.7"/>
        <n v="236.91666666666666"/>
        <n v="331.16666666666669"/>
        <n v="240.26666666666668"/>
        <n v="273.625"/>
        <n v="289.88888888888891"/>
        <n v="254.18181818181819"/>
        <n v="273.58333333333331"/>
        <n v="317.85714285714283"/>
        <n v="276.67567567567568"/>
        <n v="266.27272727272725"/>
        <n v="320.25"/>
        <n v="272.25"/>
        <n v="293.66666666666669"/>
        <n v="268"/>
        <n v="316.60000000000002"/>
        <n v="292.66666666666669"/>
        <n v="232.44444444444446"/>
        <n v="193.5"/>
        <n v="369.2"/>
        <n v="281.75"/>
        <n v="168"/>
        <n v="140"/>
        <n v="187"/>
        <n v="82"/>
      </sharedItems>
    </cacheField>
    <cacheField name="Суммарные продажи по поставщикам" numFmtId="0">
      <sharedItems containsSemiMixedTypes="0" containsString="0" containsNumber="1" containsInteger="1" minValue="50" maxValue="2495" count="686">
        <n v="840"/>
        <n v="456"/>
        <n v="562"/>
        <n v="736"/>
        <n v="1256"/>
        <n v="837"/>
        <n v="170"/>
        <n v="2295"/>
        <n v="624"/>
        <n v="890"/>
        <n v="756"/>
        <n v="457"/>
        <n v="177"/>
        <n v="1295"/>
        <n v="120"/>
        <n v="453"/>
        <n v="186"/>
        <n v="452"/>
        <n v="392"/>
        <n v="2495"/>
        <n v="692"/>
        <n v="1359"/>
        <n v="426"/>
        <n v="2365"/>
        <n v="148"/>
        <n v="632"/>
        <n v="388"/>
        <n v="522"/>
        <n v="218"/>
        <n v="318"/>
        <n v="320"/>
        <n v="966"/>
        <n v="896"/>
        <n v="1416"/>
        <n v="952"/>
        <n v="2250"/>
        <n v="768"/>
        <n v="1676"/>
        <n v="465"/>
        <n v="332"/>
        <n v="181"/>
        <n v="610"/>
        <n v="134"/>
        <n v="992"/>
        <n v="711"/>
        <n v="2095"/>
        <n v="2320"/>
        <n v="368"/>
        <n v="416"/>
        <n v="308"/>
        <n v="542"/>
        <n v="313"/>
        <n v="942"/>
        <n v="1113"/>
        <n v="272"/>
        <n v="508"/>
        <n v="1368"/>
        <n v="1792"/>
        <n v="980"/>
        <n v="267"/>
        <n v="705"/>
        <n v="246"/>
        <n v="196"/>
        <n v="690"/>
        <n v="810"/>
        <n v="468"/>
        <n v="824"/>
        <n v="1805"/>
        <n v="826"/>
        <n v="618"/>
        <n v="1895"/>
        <n v="63"/>
        <n v="1352"/>
        <n v="356"/>
        <n v="800"/>
        <n v="904"/>
        <n v="162"/>
        <n v="668"/>
        <n v="1014"/>
        <n v="340"/>
        <n v="885"/>
        <n v="955"/>
        <n v="1904"/>
        <n v="171"/>
        <n v="1281"/>
        <n v="295"/>
        <n v="66"/>
        <n v="214"/>
        <n v="672"/>
        <n v="825"/>
        <n v="1160"/>
        <n v="110"/>
        <n v="1175"/>
        <n v="226"/>
        <n v="912"/>
        <n v="438"/>
        <n v="1900"/>
        <n v="474"/>
        <n v="568"/>
        <n v="2335"/>
        <n v="158"/>
        <n v="720"/>
        <n v="1284"/>
        <n v="908"/>
        <n v="130"/>
        <n v="960"/>
        <n v="1434"/>
        <n v="445"/>
        <n v="1936"/>
        <n v="249"/>
        <n v="480"/>
        <n v="1280"/>
        <n v="260"/>
        <n v="1428"/>
        <n v="270"/>
        <n v="234"/>
        <n v="2445"/>
        <n v="251"/>
        <n v="1176"/>
        <n v="860"/>
        <n v="1204"/>
        <n v="630"/>
        <n v="1600"/>
        <n v="1200"/>
        <n v="312"/>
        <n v="449"/>
        <n v="1464"/>
        <n v="1059"/>
        <n v="1656"/>
        <n v="101"/>
        <n v="1876"/>
        <n v="582"/>
        <n v="1415"/>
        <n v="1479"/>
        <n v="1335"/>
        <n v="174"/>
        <n v="1218"/>
        <n v="395"/>
        <n v="880"/>
        <n v="496"/>
        <n v="984"/>
        <n v="1555"/>
        <n v="2370"/>
        <n v="187"/>
        <n v="627"/>
        <n v="1972"/>
        <n v="927"/>
        <n v="342"/>
        <n v="938"/>
        <n v="144"/>
        <n v="1912"/>
        <n v="774"/>
        <n v="129"/>
        <n v="2195"/>
        <n v="1956"/>
        <n v="346"/>
        <n v="370"/>
        <n v="436"/>
        <n v="832"/>
        <n v="351"/>
        <n v="684"/>
        <n v="1445"/>
        <n v="516"/>
        <n v="303"/>
        <n v="243"/>
        <n v="745"/>
        <n v="830"/>
        <n v="1190"/>
        <n v="59"/>
        <n v="876"/>
        <n v="1340"/>
        <n v="274"/>
        <n v="680"/>
        <n v="794"/>
        <n v="294"/>
        <n v="1482"/>
        <n v="576"/>
        <n v="945"/>
        <n v="490"/>
        <n v="213"/>
        <n v="245"/>
        <n v="748"/>
        <n v="50"/>
        <n v="650"/>
        <n v="486"/>
        <n v="1716"/>
        <n v="382"/>
        <n v="69"/>
        <n v="380"/>
        <n v="1908"/>
        <n v="812"/>
        <n v="446"/>
        <n v="1668"/>
        <n v="65"/>
        <n v="606"/>
        <n v="732"/>
        <n v="730"/>
        <n v="712"/>
        <n v="352"/>
        <n v="1240"/>
        <n v="1467"/>
        <n v="999"/>
        <n v="1544"/>
        <n v="476"/>
        <n v="994"/>
        <n v="604"/>
        <n v="808"/>
        <n v="870"/>
        <n v="363"/>
        <n v="514"/>
        <n v="441"/>
        <n v="616"/>
        <n v="990"/>
        <n v="698"/>
        <n v="462"/>
        <n v="376"/>
        <n v="210"/>
        <n v="1635"/>
        <n v="220"/>
        <n v="644"/>
        <n v="1808"/>
        <n v="1000"/>
        <n v="1545"/>
        <n v="1405"/>
        <n v="592"/>
        <n v="429"/>
        <n v="729"/>
        <n v="250"/>
        <n v="2100"/>
        <n v="775"/>
        <n v="858"/>
        <n v="2380"/>
        <n v="545"/>
        <n v="2430"/>
        <n v="648"/>
        <n v="304"/>
        <n v="1060"/>
        <n v="957"/>
        <n v="1068"/>
        <n v="397"/>
        <n v="139"/>
        <n v="344"/>
        <n v="479"/>
        <n v="316"/>
        <n v="834"/>
        <n v="386"/>
        <n v="766"/>
        <n v="1140"/>
        <n v="882"/>
        <n v="193"/>
        <n v="200"/>
        <n v="625"/>
        <n v="230"/>
        <n v="519"/>
        <n v="1432"/>
        <n v="1332"/>
        <n v="1184"/>
        <n v="784"/>
        <n v="1300"/>
        <n v="384"/>
        <n v="488"/>
        <n v="74"/>
        <n v="1100"/>
        <n v="299"/>
        <n v="1305"/>
        <n v="305"/>
        <n v="590"/>
        <n v="100"/>
        <n v="460"/>
        <n v="910"/>
        <n v="466"/>
        <n v="534"/>
        <n v="836"/>
        <n v="838"/>
        <n v="655"/>
        <n v="636"/>
        <n v="1530"/>
        <n v="279"/>
        <n v="348"/>
        <n v="2160"/>
        <n v="1208"/>
        <n v="1488"/>
        <n v="1050"/>
        <n v="2080"/>
        <n v="360"/>
        <n v="459"/>
        <n v="1712"/>
        <n v="718"/>
        <n v="102"/>
        <n v="588"/>
        <n v="920"/>
        <n v="362"/>
        <n v="2010"/>
        <n v="1365"/>
        <n v="1552"/>
        <n v="1076"/>
        <n v="371"/>
        <n v="219"/>
        <n v="198"/>
        <n v="565"/>
        <n v="1528"/>
        <n v="572"/>
        <n v="580"/>
        <n v="464"/>
        <n v="190"/>
        <n v="357"/>
        <n v="1605"/>
        <n v="482"/>
        <n v="264"/>
        <n v="321"/>
        <n v="285"/>
        <n v="600"/>
        <n v="2275"/>
        <n v="932"/>
        <n v="898"/>
        <n v="1344"/>
        <n v="676"/>
        <n v="940"/>
        <n v="758"/>
        <n v="915"/>
        <n v="564"/>
        <n v="88"/>
        <n v="1450"/>
        <n v="402"/>
        <n v="394"/>
        <n v="396"/>
        <n v="612"/>
        <n v="455"/>
        <n v="160"/>
        <n v="897"/>
        <n v="142"/>
        <n v="2355"/>
        <n v="154"/>
        <n v="1660"/>
        <n v="780"/>
        <n v="147"/>
        <n v="724"/>
        <n v="336"/>
        <n v="78"/>
        <n v="419"/>
        <n v="504"/>
        <n v="261"/>
        <n v="2360"/>
        <n v="1285"/>
        <n v="1410"/>
        <n v="1145"/>
        <n v="2055"/>
        <n v="502"/>
        <n v="928"/>
        <n v="1029"/>
        <n v="291"/>
        <n v="289"/>
        <n v="687"/>
        <n v="844"/>
        <n v="2210"/>
        <n v="118"/>
        <n v="334"/>
        <n v="552"/>
        <n v="350"/>
        <n v="324"/>
        <n v="225"/>
        <n v="530"/>
        <n v="1005"/>
        <n v="73"/>
        <n v="921"/>
        <n v="596"/>
        <n v="1850"/>
        <n v="428"/>
        <n v="284"/>
        <n v="114"/>
        <n v="240"/>
        <n v="146"/>
        <n v="1436"/>
        <n v="1371"/>
        <n v="420"/>
        <n v="281"/>
        <n v="172"/>
        <n v="1236"/>
        <n v="282"/>
        <n v="365"/>
        <n v="1772"/>
        <n v="704"/>
        <n v="1215"/>
        <n v="651"/>
        <n v="1026"/>
        <n v="417"/>
        <n v="1664"/>
        <n v="513"/>
        <n v="271"/>
        <n v="408"/>
        <n v="314"/>
        <n v="795"/>
        <n v="620"/>
        <n v="895"/>
        <n v="926"/>
        <n v="1970"/>
        <n v="478"/>
        <n v="688"/>
        <n v="487"/>
        <n v="252"/>
        <n v="301"/>
        <n v="1264"/>
        <n v="1976"/>
        <n v="764"/>
        <n v="696"/>
        <n v="364"/>
        <n v="654"/>
        <n v="640"/>
        <n v="902"/>
        <n v="1612"/>
        <n v="560"/>
        <n v="412"/>
        <n v="1620"/>
        <n v="1017"/>
        <n v="985"/>
        <n v="888"/>
        <n v="1040"/>
        <n v="1116"/>
        <n v="605"/>
        <n v="1452"/>
        <n v="361"/>
        <n v="556"/>
        <n v="1945"/>
        <n v="127"/>
        <n v="194"/>
        <n v="484"/>
        <n v="1584"/>
        <n v="175"/>
        <n v="801"/>
        <n v="1752"/>
        <n v="310"/>
        <n v="916"/>
        <n v="244"/>
        <n v="642"/>
        <n v="217"/>
        <n v="255"/>
        <n v="256"/>
        <n v="1010"/>
        <n v="1015"/>
        <n v="1192"/>
        <n v="302"/>
        <n v="355"/>
        <n v="598"/>
        <n v="442"/>
        <n v="796"/>
        <n v="183"/>
        <n v="1044"/>
        <n v="1136"/>
        <n v="109"/>
        <n v="116"/>
        <n v="232"/>
        <n v="1350"/>
        <n v="1960"/>
        <n v="2225"/>
        <n v="1244"/>
        <n v="378"/>
        <n v="70"/>
        <n v="735"/>
        <n v="1290"/>
        <n v="431"/>
        <n v="96"/>
        <n v="1964"/>
        <n v="819"/>
        <n v="448"/>
        <n v="1930"/>
        <n v="693"/>
        <n v="850"/>
        <n v="1984"/>
        <n v="2470"/>
        <n v="872"/>
        <n v="184"/>
        <n v="1440"/>
        <n v="1592"/>
        <n v="1992"/>
        <n v="622"/>
        <n v="759"/>
        <n v="108"/>
        <n v="1096"/>
        <n v="410"/>
        <n v="1836"/>
        <n v="905"/>
        <n v="52"/>
        <n v="2115"/>
        <n v="1413"/>
        <n v="345"/>
        <n v="1491"/>
        <n v="404"/>
        <n v="1035"/>
        <n v="323"/>
        <n v="1695"/>
        <n v="540"/>
        <n v="296"/>
        <n v="103"/>
        <n v="339"/>
        <n v="2200"/>
        <n v="77"/>
        <n v="407"/>
        <n v="67"/>
        <n v="782"/>
        <n v="1377"/>
        <n v="946"/>
        <n v="257"/>
        <n v="2350"/>
        <n v="1424"/>
        <n v="75"/>
        <n v="760"/>
        <n v="1732"/>
        <n v="2060"/>
        <n v="1260"/>
        <n v="848"/>
        <n v="97"/>
        <n v="515"/>
        <n v="1420"/>
        <n v="293"/>
        <n v="939"/>
        <n v="1516"/>
        <n v="558"/>
        <n v="444"/>
        <n v="573"/>
        <n v="155"/>
        <n v="1398"/>
        <n v="354"/>
        <n v="996"/>
        <n v="1540"/>
        <n v="387"/>
        <n v="670"/>
        <n v="471"/>
        <n v="1385"/>
        <n v="1095"/>
        <n v="594"/>
        <n v="494"/>
        <n v="1448"/>
        <n v="1648"/>
        <n v="716"/>
        <n v="414"/>
        <n v="237"/>
        <n v="1084"/>
        <n v="485"/>
        <n v="123"/>
        <n v="1590"/>
        <n v="664"/>
        <n v="2020"/>
        <n v="1715"/>
        <n v="400"/>
        <n v="976"/>
        <n v="544"/>
        <n v="292"/>
        <n v="1032"/>
        <n v="874"/>
        <n v="1389"/>
        <n v="1170"/>
        <n v="1263"/>
        <n v="498"/>
        <n v="852"/>
        <n v="1910"/>
        <n v="785"/>
        <n v="956"/>
        <n v="2270"/>
        <n v="750"/>
        <n v="988"/>
        <n v="373"/>
        <n v="1812"/>
        <n v="107"/>
        <n v="1616"/>
        <n v="2135"/>
        <n v="1108"/>
        <n v="710"/>
        <n v="930"/>
        <n v="1011"/>
        <n v="695"/>
        <n v="379"/>
        <n v="315"/>
        <n v="1041"/>
        <n v="326"/>
        <n v="935"/>
        <n v="51"/>
        <n v="948"/>
        <n v="280"/>
        <n v="1775"/>
        <n v="1470"/>
        <n v="2150"/>
        <n v="322"/>
        <n v="475"/>
        <n v="1510"/>
        <n v="472"/>
        <n v="762"/>
        <n v="1725"/>
        <n v="884"/>
        <n v="1272"/>
        <n v="309"/>
        <n v="1896"/>
        <n v="639"/>
        <n v="215"/>
        <n v="1325"/>
        <n v="470"/>
        <n v="325"/>
        <n v="879"/>
        <n v="1052"/>
        <n v="1296"/>
        <n v="1870"/>
        <n v="375"/>
        <n v="1675"/>
        <n v="652"/>
        <n v="179"/>
        <n v="411"/>
        <n v="1293"/>
        <n v="1535"/>
        <n v="635"/>
        <n v="950"/>
        <n v="133"/>
        <n v="1880"/>
        <n v="104"/>
        <n v="89"/>
        <n v="391"/>
        <n v="1269"/>
        <n v="2125"/>
        <n v="353"/>
        <n v="1053"/>
        <n v="1928"/>
        <n v="156"/>
        <n v="1360"/>
        <n v="1916"/>
        <n v="816"/>
        <n v="1548"/>
        <n v="1220"/>
        <n v="1308"/>
        <n v="1356"/>
        <n v="278"/>
        <n v="585"/>
        <n v="435"/>
        <n v="1520"/>
        <n v="440"/>
        <n v="2105"/>
        <n v="958"/>
        <n v="814"/>
        <n v="738"/>
        <n v="1950"/>
        <n v="1314"/>
        <n v="986"/>
        <n v="1720"/>
        <n v="1383"/>
        <n v="1988"/>
        <n v="222"/>
        <n v="275"/>
        <n v="1455"/>
        <n v="82"/>
        <n v="1268"/>
        <n v="681"/>
        <n v="58"/>
        <n v="1105"/>
        <n v="349"/>
        <n v="1996"/>
        <n v="300"/>
        <n v="666"/>
        <n v="1920"/>
        <n v="918"/>
        <n v="790"/>
        <n v="1940"/>
        <n v="1112"/>
        <n v="802"/>
        <n v="700"/>
        <n v="646"/>
        <n v="1104"/>
        <n v="868"/>
        <n v="113"/>
        <n v="1329"/>
        <n v="286"/>
        <n v="500"/>
        <n v="254"/>
        <n v="706"/>
        <n v="265"/>
        <n v="1242"/>
        <n v="567"/>
        <n v="1312"/>
        <n v="152"/>
        <n v="964"/>
        <n v="2485"/>
        <n v="804"/>
        <n v="53"/>
        <n v="489"/>
        <n v="1345"/>
        <n v="229"/>
        <n v="528"/>
        <n v="2130"/>
        <n v="328"/>
        <n v="201"/>
      </sharedItems>
    </cacheField>
    <cacheField name="Дата регистрации клиента" numFmtId="14">
      <sharedItems containsSemiMixedTypes="0" containsNonDate="0" containsDate="1" containsString="0" minDate="2022-01-01T00:00:00" maxDate="2022-12-30T00:00:00" count="253">
        <d v="2022-01-01T00:00:00"/>
        <d v="2022-01-02T00:00:00"/>
        <d v="2022-01-03T00:00:00"/>
        <d v="2022-01-04T00:00:00"/>
        <d v="2022-01-07T00:00:00"/>
        <d v="2022-01-08T00:00:00"/>
        <d v="2022-01-09T00:00:00"/>
        <d v="2022-01-10T00:00:00"/>
        <d v="2022-01-11T00:00:00"/>
        <d v="2022-01-12T00:00:00"/>
        <d v="2022-01-14T00:00:00"/>
        <d v="2022-01-15T00:00:00"/>
        <d v="2022-01-16T00:00:00"/>
        <d v="2022-01-17T00:00:00"/>
        <d v="2022-01-19T00:00:00"/>
        <d v="2022-01-20T00:00:00"/>
        <d v="2022-01-21T00:00:00"/>
        <d v="2022-01-23T00:00:00"/>
        <d v="2022-01-24T00:00:00"/>
        <d v="2022-01-25T00:00:00"/>
        <d v="2022-01-26T00:00:00"/>
        <d v="2022-01-27T00:00:00"/>
        <d v="2022-01-30T00:00:00"/>
        <d v="2022-02-01T00:00:00"/>
        <d v="2022-02-02T00:00:00"/>
        <d v="2022-02-03T00:00:00"/>
        <d v="2022-02-07T00:00:00"/>
        <d v="2022-02-08T00:00:00"/>
        <d v="2022-02-09T00:00:00"/>
        <d v="2022-02-10T00:00:00"/>
        <d v="2022-02-11T00:00:00"/>
        <d v="2022-02-13T00:00:00"/>
        <d v="2022-02-15T00:00:00"/>
        <d v="2022-02-16T00:00:00"/>
        <d v="2022-02-17T00:00:00"/>
        <d v="2022-02-20T00:00:00"/>
        <d v="2022-02-24T00:00:00"/>
        <d v="2022-02-25T00:00:00"/>
        <d v="2022-02-26T00:00:00"/>
        <d v="2022-02-27T00:00:00"/>
        <d v="2022-02-28T00:00:00"/>
        <d v="2022-03-01T00:00:00"/>
        <d v="2022-03-02T00:00:00"/>
        <d v="2022-03-03T00:00:00"/>
        <d v="2022-03-05T00:00:00"/>
        <d v="2022-03-07T00:00:00"/>
        <d v="2022-03-08T00:00:00"/>
        <d v="2022-03-10T00:00:00"/>
        <d v="2022-03-11T00:00:00"/>
        <d v="2022-03-12T00:00:00"/>
        <d v="2022-03-15T00:00:00"/>
        <d v="2022-03-16T00:00:00"/>
        <d v="2022-03-17T00:00:00"/>
        <d v="2022-03-19T00:00:00"/>
        <d v="2022-03-23T00:00:00"/>
        <d v="2022-03-24T00:00:00"/>
        <d v="2022-03-25T00:00:00"/>
        <d v="2022-03-28T00:00:00"/>
        <d v="2022-03-29T00:00:00"/>
        <d v="2022-03-31T00:00:00"/>
        <d v="2022-04-01T00:00:00"/>
        <d v="2022-04-02T00:00:00"/>
        <d v="2022-04-03T00:00:00"/>
        <d v="2022-04-04T00:00:00"/>
        <d v="2022-04-05T00:00:00"/>
        <d v="2022-04-07T00:00:00"/>
        <d v="2022-04-08T00:00:00"/>
        <d v="2022-04-10T00:00:00"/>
        <d v="2022-04-11T00:00:00"/>
        <d v="2022-04-14T00:00:00"/>
        <d v="2022-04-15T00:00:00"/>
        <d v="2022-04-16T00:00:00"/>
        <d v="2022-04-17T00:00:00"/>
        <d v="2022-04-18T00:00:00"/>
        <d v="2022-04-20T00:00:00"/>
        <d v="2022-04-21T00:00:00"/>
        <d v="2022-04-22T00:00:00"/>
        <d v="2022-04-23T00:00:00"/>
        <d v="2022-04-24T00:00:00"/>
        <d v="2022-04-25T00:00:00"/>
        <d v="2022-04-27T00:00:00"/>
        <d v="2022-04-28T00:00:00"/>
        <d v="2022-04-30T00:00:00"/>
        <d v="2022-05-02T00:00:00"/>
        <d v="2022-05-03T00:00:00"/>
        <d v="2022-05-04T00:00:00"/>
        <d v="2022-05-05T00:00:00"/>
        <d v="2022-05-06T00:00:00"/>
        <d v="2022-05-07T00:00:00"/>
        <d v="2022-05-08T00:00:00"/>
        <d v="2022-05-09T00:00:00"/>
        <d v="2022-05-10T00:00:00"/>
        <d v="2022-05-11T00:00:00"/>
        <d v="2022-05-12T00:00:00"/>
        <d v="2022-05-13T00:00:00"/>
        <d v="2022-05-14T00:00:00"/>
        <d v="2022-05-17T00:00:00"/>
        <d v="2022-05-18T00:00:00"/>
        <d v="2022-05-19T00:00:00"/>
        <d v="2022-05-20T00:00:00"/>
        <d v="2022-05-21T00:00:00"/>
        <d v="2022-05-22T00:00:00"/>
        <d v="2022-05-23T00:00:00"/>
        <d v="2022-05-24T00:00:00"/>
        <d v="2022-05-25T00:00:00"/>
        <d v="2022-05-26T00:00:00"/>
        <d v="2022-05-27T00:00:00"/>
        <d v="2022-05-29T00:00:00"/>
        <d v="2022-05-30T00:00:00"/>
        <d v="2022-06-01T00:00:00"/>
        <d v="2022-06-02T00:00:00"/>
        <d v="2022-06-03T00:00:00"/>
        <d v="2022-06-04T00:00:00"/>
        <d v="2022-06-05T00:00:00"/>
        <d v="2022-06-06T00:00:00"/>
        <d v="2022-06-08T00:00:00"/>
        <d v="2022-06-09T00:00:00"/>
        <d v="2022-06-11T00:00:00"/>
        <d v="2022-06-12T00:00:00"/>
        <d v="2022-06-14T00:00:00"/>
        <d v="2022-06-15T00:00:00"/>
        <d v="2022-06-16T00:00:00"/>
        <d v="2022-06-17T00:00:00"/>
        <d v="2022-06-18T00:00:00"/>
        <d v="2022-06-19T00:00:00"/>
        <d v="2022-06-20T00:00:00"/>
        <d v="2022-06-21T00:00:00"/>
        <d v="2022-06-22T00:00:00"/>
        <d v="2022-06-23T00:00:00"/>
        <d v="2022-06-24T00:00:00"/>
        <d v="2022-06-25T00:00:00"/>
        <d v="2022-06-26T00:00:00"/>
        <d v="2022-06-27T00:00:00"/>
        <d v="2022-06-30T00:00:00"/>
        <d v="2022-07-01T00:00:00"/>
        <d v="2022-07-02T00:00:00"/>
        <d v="2022-07-04T00:00:00"/>
        <d v="2022-07-05T00:00:00"/>
        <d v="2022-07-08T00:00:00"/>
        <d v="2022-07-09T00:00:00"/>
        <d v="2022-07-10T00:00:00"/>
        <d v="2022-07-11T00:00:00"/>
        <d v="2022-07-14T00:00:00"/>
        <d v="2022-07-16T00:00:00"/>
        <d v="2022-07-19T00:00:00"/>
        <d v="2022-07-20T00:00:00"/>
        <d v="2022-07-21T00:00:00"/>
        <d v="2022-07-22T00:00:00"/>
        <d v="2022-07-23T00:00:00"/>
        <d v="2022-07-24T00:00:00"/>
        <d v="2022-07-25T00:00:00"/>
        <d v="2022-07-26T00:00:00"/>
        <d v="2022-07-27T00:00:00"/>
        <d v="2022-07-28T00:00:00"/>
        <d v="2022-07-29T00:00:00"/>
        <d v="2022-07-30T00:00:00"/>
        <d v="2022-08-02T00:00:00"/>
        <d v="2022-08-04T00:00:00"/>
        <d v="2022-08-05T00:00:00"/>
        <d v="2022-08-06T00:00:00"/>
        <d v="2022-08-08T00:00:00"/>
        <d v="2022-08-09T00:00:00"/>
        <d v="2022-08-10T00:00:00"/>
        <d v="2022-08-11T00:00:00"/>
        <d v="2022-08-12T00:00:00"/>
        <d v="2022-08-13T00:00:00"/>
        <d v="2022-08-14T00:00:00"/>
        <d v="2022-08-18T00:00:00"/>
        <d v="2022-08-20T00:00:00"/>
        <d v="2022-08-21T00:00:00"/>
        <d v="2022-08-22T00:00:00"/>
        <d v="2022-08-23T00:00:00"/>
        <d v="2022-08-25T00:00:00"/>
        <d v="2022-08-26T00:00:00"/>
        <d v="2022-08-28T00:00:00"/>
        <d v="2022-08-29T00:00:00"/>
        <d v="2022-08-31T00:00:00"/>
        <d v="2022-09-01T00:00:00"/>
        <d v="2022-09-03T00:00:00"/>
        <d v="2022-09-07T00:00:00"/>
        <d v="2022-09-09T00:00:00"/>
        <d v="2022-09-11T00:00:00"/>
        <d v="2022-09-15T00:00:00"/>
        <d v="2022-09-16T00:00:00"/>
        <d v="2022-09-17T00:00:00"/>
        <d v="2022-09-18T00:00:00"/>
        <d v="2022-09-20T00:00:00"/>
        <d v="2022-09-21T00:00:00"/>
        <d v="2022-09-22T00:00:00"/>
        <d v="2022-09-23T00:00:00"/>
        <d v="2022-09-27T00:00:00"/>
        <d v="2022-09-28T00:00:00"/>
        <d v="2022-09-29T00:00:00"/>
        <d v="2022-09-30T00:00:00"/>
        <d v="2022-10-01T00:00:00"/>
        <d v="2022-10-07T00:00:00"/>
        <d v="2022-10-08T00:00:00"/>
        <d v="2022-10-09T00:00:00"/>
        <d v="2022-10-10T00:00:00"/>
        <d v="2022-10-13T00:00:00"/>
        <d v="2022-10-14T00:00:00"/>
        <d v="2022-10-16T00:00:00"/>
        <d v="2022-10-21T00:00:00"/>
        <d v="2022-10-22T00:00:00"/>
        <d v="2022-10-23T00:00:00"/>
        <d v="2022-10-24T00:00:00"/>
        <d v="2022-10-25T00:00:00"/>
        <d v="2022-10-26T00:00:00"/>
        <d v="2022-10-28T00:00:00"/>
        <d v="2022-10-29T00:00:00"/>
        <d v="2022-11-01T00:00:00"/>
        <d v="2022-11-02T00:00:00"/>
        <d v="2022-11-03T00:00:00"/>
        <d v="2022-11-04T00:00:00"/>
        <d v="2022-11-05T00:00:00"/>
        <d v="2022-11-06T00:00:00"/>
        <d v="2022-11-07T00:00:00"/>
        <d v="2022-11-09T00:00:00"/>
        <d v="2022-11-10T00:00:00"/>
        <d v="2022-11-11T00:00:00"/>
        <d v="2022-11-12T00:00:00"/>
        <d v="2022-11-14T00:00:00"/>
        <d v="2022-11-16T00:00:00"/>
        <d v="2022-11-17T00:00:00"/>
        <d v="2022-11-18T00:00:00"/>
        <d v="2022-11-21T00:00:00"/>
        <d v="2022-11-24T00:00:00"/>
        <d v="2022-11-25T00:00:00"/>
        <d v="2022-11-27T00:00:00"/>
        <d v="2022-11-28T00:00:00"/>
        <d v="2022-11-30T00:00:00"/>
        <d v="2022-12-01T00:00:00"/>
        <d v="2022-12-03T00:00:00"/>
        <d v="2022-12-04T00:00:00"/>
        <d v="2022-12-05T00:00:00"/>
        <d v="2022-12-06T00:00:00"/>
        <d v="2022-12-07T00:00:00"/>
        <d v="2022-12-10T00:00:00"/>
        <d v="2022-12-11T00:00:00"/>
        <d v="2022-12-12T00:00:00"/>
        <d v="2022-12-14T00:00:00"/>
        <d v="2022-12-15T00:00:00"/>
        <d v="2022-12-17T00:00:00"/>
        <d v="2022-12-18T00:00:00"/>
        <d v="2022-12-19T00:00:00"/>
        <d v="2022-12-21T00:00:00"/>
        <d v="2022-12-22T00:00:00"/>
        <d v="2022-12-23T00:00:00"/>
        <d v="2022-12-24T00:00:00"/>
        <d v="2022-12-25T00:00:00"/>
        <d v="2022-12-27T00:00:00"/>
        <d v="2022-12-28T00:00:00"/>
        <d v="2022-12-29T00:00:00"/>
      </sharedItems>
    </cacheField>
    <cacheField name="Кол-во дней с момента регистрации до покупки" numFmtId="0">
      <sharedItems containsSemiMixedTypes="0" containsString="0" containsNumber="1" containsInteger="1" minValue="8" maxValue="866" count="535">
        <n v="475"/>
        <n v="464"/>
        <n v="516"/>
        <n v="750"/>
        <n v="773"/>
        <n v="518"/>
        <n v="576"/>
        <n v="583"/>
        <n v="866"/>
        <n v="532"/>
        <n v="795"/>
        <n v="536"/>
        <n v="559"/>
        <n v="786"/>
        <n v="721"/>
        <n v="702"/>
        <n v="590"/>
        <n v="770"/>
        <n v="865"/>
        <n v="377"/>
        <n v="473"/>
        <n v="759"/>
        <n v="529"/>
        <n v="712"/>
        <n v="585"/>
        <n v="461"/>
        <n v="841"/>
        <n v="828"/>
        <n v="848"/>
        <n v="381"/>
        <n v="772"/>
        <n v="526"/>
        <n v="501"/>
        <n v="855"/>
        <n v="452"/>
        <n v="493"/>
        <n v="680"/>
        <n v="441"/>
        <n v="601"/>
        <n v="606"/>
        <n v="499"/>
        <n v="681"/>
        <n v="577"/>
        <n v="508"/>
        <n v="834"/>
        <n v="509"/>
        <n v="373"/>
        <n v="470"/>
        <n v="616"/>
        <n v="394"/>
        <n v="722"/>
        <n v="404"/>
        <n v="436"/>
        <n v="856"/>
        <n v="372"/>
        <n v="696"/>
        <n v="707"/>
        <n v="858"/>
        <n v="592"/>
        <n v="413"/>
        <n v="598"/>
        <n v="599"/>
        <n v="574"/>
        <n v="767"/>
        <n v="579"/>
        <n v="565"/>
        <n v="812"/>
        <n v="523"/>
        <n v="594"/>
        <n v="663"/>
        <n v="603"/>
        <n v="406"/>
        <n v="733"/>
        <n v="720"/>
        <n v="723"/>
        <n v="646"/>
        <n v="725"/>
        <n v="699"/>
        <n v="734"/>
        <n v="605"/>
        <n v="710"/>
        <n v="612"/>
        <n v="410"/>
        <n v="456"/>
        <n v="747"/>
        <n v="358"/>
        <n v="752"/>
        <n v="367"/>
        <n v="444"/>
        <n v="351"/>
        <n v="454"/>
        <n v="628"/>
        <n v="375"/>
        <n v="658"/>
        <n v="607"/>
        <n v="346"/>
        <n v="542"/>
        <n v="494"/>
        <n v="669"/>
        <n v="636"/>
        <n v="435"/>
        <n v="724"/>
        <n v="796"/>
        <n v="549"/>
        <n v="555"/>
        <n v="366"/>
        <n v="389"/>
        <n v="489"/>
        <n v="438"/>
        <n v="678"/>
        <n v="693"/>
        <n v="778"/>
        <n v="684"/>
        <n v="486"/>
        <n v="502"/>
        <n v="547"/>
        <n v="780"/>
        <n v="613"/>
        <n v="768"/>
        <n v="352"/>
        <n v="422"/>
        <n v="504"/>
        <n v="386"/>
        <n v="726"/>
        <n v="806"/>
        <n v="648"/>
        <n v="496"/>
        <n v="396"/>
        <n v="414"/>
        <n v="638"/>
        <n v="490"/>
        <n v="691"/>
        <n v="429"/>
        <n v="745"/>
        <n v="543"/>
        <n v="434"/>
        <n v="539"/>
        <n v="327"/>
        <n v="735"/>
        <n v="708"/>
        <n v="419"/>
        <n v="483"/>
        <n v="468"/>
        <n v="554"/>
        <n v="665"/>
        <n v="459"/>
        <n v="412"/>
        <n v="766"/>
        <n v="485"/>
        <n v="482"/>
        <n v="631"/>
        <n v="623"/>
        <n v="560"/>
        <n v="785"/>
        <n v="695"/>
        <n v="609"/>
        <n v="775"/>
        <n v="573"/>
        <n v="371"/>
        <n v="300"/>
        <n v="569"/>
        <n v="610"/>
        <n v="651"/>
        <n v="357"/>
        <n v="424"/>
        <n v="517"/>
        <n v="530"/>
        <n v="361"/>
        <n v="615"/>
        <n v="551"/>
        <n v="390"/>
        <n v="553"/>
        <n v="427"/>
        <n v="359"/>
        <n v="370"/>
        <n v="350"/>
        <n v="446"/>
        <n v="353"/>
        <n v="673"/>
        <n v="294"/>
        <n v="660"/>
        <n v="433"/>
        <n v="619"/>
        <n v="659"/>
        <n v="408"/>
        <n v="643"/>
        <n v="541"/>
        <n v="596"/>
        <n v="661"/>
        <n v="746"/>
        <n v="531"/>
        <n v="472"/>
        <n v="476"/>
        <n v="645"/>
        <n v="776"/>
        <n v="581"/>
        <n v="387"/>
        <n v="716"/>
        <n v="313"/>
        <n v="274"/>
        <n v="333"/>
        <n v="398"/>
        <n v="534"/>
        <n v="634"/>
        <n v="738"/>
        <n v="692"/>
        <n v="349"/>
        <n v="626"/>
        <n v="270"/>
        <n v="338"/>
        <n v="656"/>
        <n v="617"/>
        <n v="455"/>
        <n v="525"/>
        <n v="740"/>
        <n v="611"/>
        <n v="416"/>
        <n v="301"/>
        <n v="347"/>
        <n v="335"/>
        <n v="566"/>
        <n v="317"/>
        <n v="535"/>
        <n v="278"/>
        <n v="688"/>
        <n v="430"/>
        <n v="437"/>
        <n v="402"/>
        <n v="513"/>
        <n v="399"/>
        <n v="329"/>
        <n v="467"/>
        <n v="538"/>
        <n v="302"/>
        <n v="657"/>
        <n v="287"/>
        <n v="331"/>
        <n v="640"/>
        <n v="743"/>
        <n v="510"/>
        <n v="649"/>
        <n v="448"/>
        <n v="512"/>
        <n v="498"/>
        <n v="739"/>
        <n v="462"/>
        <n v="639"/>
        <n v="685"/>
        <n v="635"/>
        <n v="391"/>
        <n v="690"/>
        <n v="637"/>
        <n v="667"/>
        <n v="709"/>
        <n v="604"/>
        <n v="303"/>
        <n v="258"/>
        <n v="671"/>
        <n v="269"/>
        <n v="249"/>
        <n v="293"/>
        <n v="632"/>
        <n v="474"/>
        <n v="503"/>
        <n v="339"/>
        <n v="706"/>
        <n v="578"/>
        <n v="484"/>
        <n v="719"/>
        <n v="310"/>
        <n v="268"/>
        <n v="447"/>
        <n v="229"/>
        <n v="321"/>
        <n v="568"/>
        <n v="591"/>
        <n v="595"/>
        <n v="307"/>
        <n v="672"/>
        <n v="360"/>
        <n v="488"/>
        <n v="524"/>
        <n v="323"/>
        <n v="664"/>
        <n v="432"/>
        <n v="264"/>
        <n v="471"/>
        <n v="557"/>
        <n v="290"/>
        <n v="260"/>
        <n v="220"/>
        <n v="533"/>
        <n v="491"/>
        <n v="415"/>
        <n v="219"/>
        <n v="423"/>
        <n v="330"/>
        <n v="630"/>
        <n v="675"/>
        <n v="295"/>
        <n v="363"/>
        <n v="556"/>
        <n v="342"/>
        <n v="597"/>
        <n v="273"/>
        <n v="299"/>
        <n v="515"/>
        <n v="618"/>
        <n v="243"/>
        <n v="237"/>
        <n v="379"/>
        <n v="674"/>
        <n v="480"/>
        <n v="235"/>
        <n v="544"/>
        <n v="668"/>
        <n v="571"/>
        <n v="312"/>
        <n v="653"/>
        <n v="439"/>
        <n v="380"/>
        <n v="340"/>
        <n v="395"/>
        <n v="245"/>
        <n v="221"/>
        <n v="309"/>
        <n v="286"/>
        <n v="256"/>
        <n v="682"/>
        <n v="345"/>
        <n v="216"/>
        <n v="586"/>
        <n v="322"/>
        <n v="458"/>
        <n v="304"/>
        <n v="282"/>
        <n v="676"/>
        <n v="253"/>
        <n v="193"/>
        <n v="292"/>
        <n v="296"/>
        <n v="265"/>
        <n v="230"/>
        <n v="593"/>
        <n v="187"/>
        <n v="440"/>
        <n v="197"/>
        <n v="621"/>
        <n v="210"/>
        <n v="477"/>
        <n v="257"/>
        <n v="280"/>
        <n v="420"/>
        <n v="537"/>
        <n v="500"/>
        <n v="627"/>
        <n v="428"/>
        <n v="186"/>
        <n v="443"/>
        <n v="344"/>
        <n v="478"/>
        <n v="223"/>
        <n v="311"/>
        <n v="614"/>
        <n v="497"/>
        <n v="388"/>
        <n v="236"/>
        <n v="169"/>
        <n v="644"/>
        <n v="276"/>
        <n v="167"/>
        <n v="469"/>
        <n v="170"/>
        <n v="453"/>
        <n v="336"/>
        <n v="392"/>
        <n v="291"/>
        <n v="201"/>
        <n v="558"/>
        <n v="362"/>
        <n v="175"/>
        <n v="162"/>
        <n v="655"/>
        <n v="263"/>
        <n v="211"/>
        <n v="288"/>
        <n v="545"/>
        <n v="582"/>
        <n v="460"/>
        <n v="281"/>
        <n v="279"/>
        <n v="159"/>
        <n v="259"/>
        <n v="325"/>
        <n v="520"/>
        <n v="495"/>
        <n v="275"/>
        <n v="180"/>
        <n v="149"/>
        <n v="575"/>
        <n v="589"/>
        <n v="157"/>
        <n v="212"/>
        <n v="214"/>
        <n v="228"/>
        <n v="261"/>
        <n v="411"/>
        <n v="163"/>
        <n v="247"/>
        <n v="376"/>
        <n v="356"/>
        <n v="176"/>
        <n v="217"/>
        <n v="246"/>
        <n v="238"/>
        <n v="136"/>
        <n v="417"/>
        <n v="226"/>
        <n v="463"/>
        <n v="369"/>
        <n v="328"/>
        <n v="487"/>
        <n v="326"/>
        <n v="548"/>
        <n v="179"/>
        <n v="562"/>
        <n v="177"/>
        <n v="332"/>
        <n v="131"/>
        <n v="374"/>
        <n v="567"/>
        <n v="608"/>
        <n v="152"/>
        <n v="385"/>
        <n v="393"/>
        <n v="552"/>
        <n v="161"/>
        <n v="409"/>
        <n v="124"/>
        <n v="252"/>
        <n v="174"/>
        <n v="267"/>
        <n v="154"/>
        <n v="272"/>
        <n v="119"/>
        <n v="118"/>
        <n v="451"/>
        <n v="588"/>
        <n v="202"/>
        <n v="102"/>
        <n v="143"/>
        <n v="198"/>
        <n v="587"/>
        <n v="521"/>
        <n v="466"/>
        <n v="128"/>
        <n v="364"/>
        <n v="254"/>
        <n v="481"/>
        <n v="95"/>
        <n v="250"/>
        <n v="189"/>
        <n v="115"/>
        <n v="182"/>
        <n v="355"/>
        <n v="564"/>
        <n v="80"/>
        <n v="334"/>
        <n v="84"/>
        <n v="383"/>
        <n v="66"/>
        <n v="76"/>
        <n v="120"/>
        <n v="75"/>
        <n v="126"/>
        <n v="196"/>
        <n v="191"/>
        <n v="122"/>
        <n v="522"/>
        <n v="232"/>
        <n v="511"/>
        <n v="130"/>
        <n v="92"/>
        <n v="156"/>
        <n v="68"/>
        <n v="505"/>
        <n v="88"/>
        <n v="155"/>
        <n v="184"/>
        <n v="546"/>
        <n v="70"/>
        <n v="108"/>
        <n v="266"/>
        <n v="127"/>
        <n v="405"/>
        <n v="138"/>
        <n v="164"/>
        <n v="316"/>
        <n v="224"/>
        <n v="91"/>
        <n v="78"/>
        <n v="306"/>
        <n v="104"/>
        <n v="61"/>
        <n v="132"/>
        <n v="125"/>
        <n v="72"/>
        <n v="48"/>
        <n v="111"/>
        <n v="213"/>
        <n v="479"/>
        <n v="43"/>
        <n v="271"/>
        <n v="96"/>
        <n v="55"/>
        <n v="101"/>
        <n v="67"/>
        <n v="64"/>
        <n v="239"/>
        <n v="109"/>
        <n v="203"/>
        <n v="58"/>
        <n v="314"/>
        <n v="222"/>
        <n v="426"/>
        <n v="207"/>
        <n v="178"/>
        <n v="100"/>
        <n v="492"/>
        <n v="218"/>
        <n v="285"/>
        <n v="69"/>
        <n v="242"/>
        <n v="71"/>
        <n v="8"/>
      </sharedItems>
    </cacheField>
    <cacheField name="Платежноспособность по странам" numFmtId="0">
      <sharedItems count="5">
        <s v="Казахстан"/>
        <s v="Россия"/>
        <s v="Беларусь"/>
        <s v="Узбекистан"/>
        <s v="Таджикистан"/>
      </sharedItems>
    </cacheField>
    <cacheField name="Месяцы (дата создания чека)" numFmtId="0" databaseField="0">
      <fieldGroup base="5">
        <rangePr groupBy="months" startDate="2023-01-01T00:00:00" endDate="2024-05-23T00:00:00"/>
        <groupItems count="14">
          <s v="&lt;01/01/2023"/>
          <s v="янв"/>
          <s v="февр"/>
          <s v="март"/>
          <s v="апр"/>
          <s v="май"/>
          <s v="июнь"/>
          <s v="июль"/>
          <s v="авг"/>
          <s v="сент"/>
          <s v="окт"/>
          <s v="нояб"/>
          <s v="дек"/>
          <s v="&gt;23/05/2024"/>
        </groupItems>
      </fieldGroup>
    </cacheField>
    <cacheField name="Кварталы (дата создания чека)" numFmtId="0" databaseField="0">
      <fieldGroup base="5">
        <rangePr groupBy="quarters" startDate="2023-01-01T00:00:00" endDate="2024-05-23T00:00:00"/>
        <groupItems count="6">
          <s v="&lt;01/01/2023"/>
          <s v="Кв-л1"/>
          <s v="Кв-л2"/>
          <s v="Кв-л3"/>
          <s v="Кв-л4"/>
          <s v="&gt;23/05/2024"/>
        </groupItems>
      </fieldGroup>
    </cacheField>
    <cacheField name="Годы (дата создания чека)" numFmtId="0" databaseField="0">
      <fieldGroup base="5">
        <rangePr groupBy="years" startDate="2023-01-01T00:00:00" endDate="2024-05-23T00:00:00"/>
        <groupItems count="4">
          <s v="&lt;01/01/2023"/>
          <s v="2023"/>
          <s v="2024"/>
          <s v="&gt;23/05/2024"/>
        </groupItems>
      </fieldGroup>
    </cacheField>
  </cacheFields>
  <extLst>
    <ext xmlns:x14="http://schemas.microsoft.com/office/spreadsheetml/2009/9/main" uri="{725AE2AE-9491-48be-B2B4-4EB974FC3084}">
      <x14:pivotCacheDefinition pivotCacheId="1017915954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Yuliana Ostanina" refreshedDate="45738.339438425923" createdVersion="8" refreshedVersion="8" minRefreshableVersion="3" recordCount="434" xr:uid="{933E1EFC-BC85-3F48-B796-BFDD05770EFA}">
  <cacheSource type="worksheet">
    <worksheetSource name="Клиенты"/>
  </cacheSource>
  <cacheFields count="17">
    <cacheField name="id клиента" numFmtId="0">
      <sharedItems containsSemiMixedTypes="0" containsString="0" containsNumber="1" containsInteger="1" minValue="1" maxValue="499"/>
    </cacheField>
    <cacheField name="номер телефона клиента" numFmtId="0">
      <sharedItems/>
    </cacheField>
    <cacheField name="ФИО" numFmtId="0">
      <sharedItems/>
    </cacheField>
    <cacheField name="Программа лояльности клиента" numFmtId="0">
      <sharedItems containsBlank="1" count="3">
        <s v="да"/>
        <s v="нет"/>
        <m u="1"/>
      </sharedItems>
    </cacheField>
    <cacheField name="Дата регистрации клиента" numFmtId="14">
      <sharedItems containsSemiMixedTypes="0" containsNonDate="0" containsDate="1" containsString="0" minDate="2022-01-01T00:00:00" maxDate="2022-12-30T00:00:00"/>
    </cacheField>
    <cacheField name="Код телефона" numFmtId="0">
      <sharedItems/>
    </cacheField>
    <cacheField name="Страна клиента" numFmtId="0">
      <sharedItems count="6">
        <s v="Россия"/>
        <s v="Беларусь"/>
        <s v="Таджикистан"/>
        <s v="Казахстан"/>
        <s v="Узбекистан"/>
        <s v="Украина" u="1"/>
      </sharedItems>
    </cacheField>
    <cacheField name="Сегодня" numFmtId="14">
      <sharedItems containsSemiMixedTypes="0" containsNonDate="0" containsDate="1" containsString="0" minDate="2025-03-22T00:00:00" maxDate="2025-03-23T00:00:00"/>
    </cacheField>
    <cacheField name="Лет" numFmtId="0">
      <sharedItems containsSemiMixedTypes="0" containsString="0" containsNumber="1" containsInteger="1" minValue="2" maxValue="3"/>
    </cacheField>
    <cacheField name="Месяцев" numFmtId="0">
      <sharedItems containsSemiMixedTypes="0" containsString="0" containsNumber="1" containsInteger="1" minValue="0" maxValue="11"/>
    </cacheField>
    <cacheField name="Дней" numFmtId="0">
      <sharedItems containsSemiMixedTypes="0" containsString="0" containsNumber="1" containsInteger="1" minValue="0" maxValue="27"/>
    </cacheField>
    <cacheField name="Месяцев с нами" numFmtId="0">
      <sharedItems containsSemiMixedTypes="0" containsString="0" containsNumber="1" containsInteger="1" minValue="26" maxValue="1502" count="14">
        <n v="37"/>
        <n v="31"/>
        <n v="35"/>
        <n v="33"/>
        <n v="27"/>
        <n v="28"/>
        <n v="34"/>
        <n v="29"/>
        <n v="38"/>
        <n v="30"/>
        <n v="26"/>
        <n v="36"/>
        <n v="32"/>
        <n v="1502" u="1"/>
      </sharedItems>
    </cacheField>
    <cacheField name="дней всего с нами" numFmtId="0">
      <sharedItems containsSemiMixedTypes="0" containsString="0" containsNumber="1" containsInteger="1" minValue="814" maxValue="1176"/>
    </cacheField>
    <cacheField name="Фамилия" numFmtId="0">
      <sharedItems/>
    </cacheField>
    <cacheField name="Имя " numFmtId="0">
      <sharedItems containsBlank="1" count="232">
        <s v="Потап"/>
        <s v="Феврония"/>
        <s v="Светлана"/>
        <s v="Эмилия"/>
        <s v="Раиса"/>
        <s v="Ирина"/>
        <s v="Милан"/>
        <s v="Амос"/>
        <s v="Антип"/>
        <s v="Никодим"/>
        <s v="Елена"/>
        <s v="Ипатий"/>
        <s v="Алексей"/>
        <s v="Лука"/>
        <s v="Валентина"/>
        <s v="Кира"/>
        <s v="Орест"/>
        <s v="Амвросий"/>
        <s v="Никита"/>
        <s v="Влас"/>
        <s v="Майя"/>
        <s v="Ульяна"/>
        <s v="Аггей"/>
        <s v="Леон"/>
        <s v="Ярослав"/>
        <s v="Татьяна"/>
        <s v="Ипполит"/>
        <s v="Евдокия"/>
        <s v="Анна"/>
        <s v="Нина"/>
        <s v="Ираида"/>
        <s v="Олимпий"/>
        <s v="Панфил"/>
        <s v="Евгения"/>
        <s v="Кир"/>
        <s v="Елизар"/>
        <s v="Синклитикия"/>
        <s v="Харлампий"/>
        <s v="Вера"/>
        <s v="Спиридон"/>
        <s v="Гостомысл"/>
        <s v="Жанна"/>
        <s v="Глафира"/>
        <s v="Антонина"/>
        <s v="Сила"/>
        <s v="Пелагея"/>
        <s v="Константин"/>
        <s v="Алина"/>
        <s v="Любовь"/>
        <s v="Арсений"/>
        <s v="Юрий"/>
        <s v="Клавдия"/>
        <s v="Ратибор"/>
        <s v="Алла"/>
        <s v="Иванна"/>
        <s v="Эммануил"/>
        <s v="Эрнест"/>
        <s v="Леонид"/>
        <s v="Василиса"/>
        <s v="Глеб"/>
        <s v="Анжелика"/>
        <s v="Рубен"/>
        <s v="Ксения"/>
        <s v="Трифон"/>
        <s v="Севастьян"/>
        <s v="Наина"/>
        <s v="Галина"/>
        <s v="Михей"/>
        <s v="Галактион"/>
        <s v="Панкратий"/>
        <s v="Елизавета"/>
        <s v="Зоя"/>
        <s v="Таисия"/>
        <s v="Людмила"/>
        <s v="Давыд"/>
        <s v="Прокл"/>
        <s v="Мирон"/>
        <s v="Светозар"/>
        <s v="Велимир"/>
        <s v="Максим"/>
        <s v="Всеслав"/>
        <s v="Ираклий"/>
        <s v="Аристарх"/>
        <s v="Виктор"/>
        <s v="Полина"/>
        <s v="Софон"/>
        <s v="Марфа"/>
        <s v="Регина"/>
        <s v="Станислав"/>
        <s v="Ефрем"/>
        <s v="Нинель"/>
        <s v="Агата"/>
        <s v="Захар"/>
        <s v="Анастасия"/>
        <s v="Юлия"/>
        <s v="Еремей"/>
        <s v="Агафья"/>
        <s v="Феофан"/>
        <s v="Вероника"/>
        <s v="Сократ"/>
        <s v="Игорь"/>
        <s v="Симон"/>
        <s v="Марк"/>
        <s v="Элеонора"/>
        <s v="Родион"/>
        <s v="Виктория"/>
        <s v="Филимон"/>
        <s v="Вадим"/>
        <s v="Януарий"/>
        <s v="Никифор"/>
        <s v="Борислав"/>
        <s v="Дмитриевич"/>
        <s v="Лев"/>
        <s v="Матвей"/>
        <s v="Аникей"/>
        <s v="Валерия"/>
        <s v="Тамара"/>
        <s v="Модест"/>
        <s v="Ия"/>
        <s v="Флорентин"/>
        <s v="Евграф"/>
        <s v="Анжела"/>
        <s v="Ростислав"/>
        <s v="Оксана"/>
        <s v="Пантелеймон"/>
        <s v="Радислав"/>
        <s v="Дарья"/>
        <s v="Мартын"/>
        <s v="Адриан"/>
        <s v="Андроник"/>
        <s v="Корнил"/>
        <s v="Алевтина"/>
        <s v="Николай"/>
        <s v="Демид"/>
        <s v="Агап"/>
        <s v="Мария"/>
        <s v="Елисей"/>
        <s v="Лонгин"/>
        <s v="Христофор"/>
        <s v="Октябрина"/>
        <s v="Евфросиния"/>
        <s v="Павел"/>
        <s v="Марина"/>
        <s v="Лаврентий"/>
        <s v="Ладимир"/>
        <s v="Прасковья"/>
        <s v="Ратмир"/>
        <s v="Любомир"/>
        <s v="Эраст"/>
        <s v="Лора"/>
        <s v="Дементий"/>
        <s v="Степан"/>
        <s v="Андрон"/>
        <s v="Арефий"/>
        <s v="Савватий"/>
        <s v="Наталья"/>
        <s v="Автоном"/>
        <s v="Евсей"/>
        <s v="Валерьян"/>
        <s v="Лариса"/>
        <s v="Федосий"/>
        <s v="Аполлинарий"/>
        <s v="Валентинович"/>
        <s v="Чеслав"/>
        <s v="Анисим"/>
        <s v="Мартьян"/>
        <s v="Зинаида"/>
        <s v="Александра"/>
        <s v="Силантий"/>
        <s v="Климент"/>
        <s v="Ангелина"/>
        <s v="София"/>
        <s v="Фадей"/>
        <s v="Милица"/>
        <s v="Боян"/>
        <s v="Натан"/>
        <s v="Касьян"/>
        <s v="Милован"/>
        <s v="Маргарита"/>
        <s v="Фома"/>
        <s v="Евпраксия"/>
        <s v="Феликсовна"/>
        <s v="Капитон"/>
        <s v="Кузьма"/>
        <s v="Измаил"/>
        <s v="Филипп"/>
        <s v="Акулина"/>
        <s v="Любим"/>
        <s v="Тимур"/>
        <s v="Брониславович"/>
        <s v="Натановна"/>
        <s v="Эдуард"/>
        <s v="Борис"/>
        <s v="Геннадий"/>
        <s v="Платон"/>
        <s v="Мина"/>
        <s v="Екатерина"/>
        <s v="Пахом"/>
        <s v="Фаина"/>
        <s v="Дмитрий"/>
        <s v="Карп"/>
        <s v="Август"/>
        <s v="Аверьян"/>
        <s v="Карл"/>
        <s v="Епифан"/>
        <s v="Лидия"/>
        <s v="Лавр"/>
        <s v="Любосмысл"/>
        <s v="Зосима"/>
        <s v="Аверкий"/>
        <s v="Гордей"/>
        <s v="Самуил"/>
        <s v="Лукия"/>
        <s v="Богдан"/>
        <s v="Герман"/>
        <s v="Назар"/>
        <s v="Олимпиада"/>
        <s v="Владилен"/>
        <s v="Ольга"/>
        <s v="Фрол"/>
        <s v="Ипат"/>
        <s v="Серафим"/>
        <s v="Творимир"/>
        <s v="Александр"/>
        <s v="Викентий"/>
        <s v="Сидор"/>
        <s v="Никанор"/>
        <s v="Ааронович"/>
        <s v="Мефодий"/>
        <s v="Евстафий"/>
        <s v="Якуб"/>
        <m u="1"/>
      </sharedItems>
    </cacheField>
    <cacheField name="Отчество" numFmtId="0">
      <sharedItems/>
    </cacheField>
    <cacheField name="Частота имен для рекламы" numFmtId="0">
      <sharedItems containsSemiMixedTypes="0" containsString="0" containsNumber="1" containsInteger="1" minValue="1" maxValue="6" count="6">
        <n v="1"/>
        <n v="6"/>
        <n v="3"/>
        <n v="5"/>
        <n v="2"/>
        <n v="4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272"/>
    <n v="345"/>
    <n v="420"/>
    <x v="0"/>
    <x v="0"/>
    <x v="0"/>
    <x v="0"/>
    <n v="308"/>
    <x v="0"/>
    <x v="0"/>
    <x v="0"/>
    <x v="0"/>
    <x v="0"/>
    <x v="0"/>
    <x v="0"/>
    <x v="0"/>
    <x v="0"/>
  </r>
  <r>
    <n v="23"/>
    <n v="226"/>
    <n v="228"/>
    <x v="0"/>
    <x v="1"/>
    <x v="1"/>
    <x v="1"/>
    <n v="280"/>
    <x v="1"/>
    <x v="1"/>
    <x v="1"/>
    <x v="1"/>
    <x v="1"/>
    <x v="1"/>
    <x v="1"/>
    <x v="1"/>
    <x v="1"/>
  </r>
  <r>
    <n v="88"/>
    <n v="375"/>
    <n v="281"/>
    <x v="0"/>
    <x v="2"/>
    <x v="2"/>
    <x v="2"/>
    <n v="167"/>
    <x v="2"/>
    <x v="2"/>
    <x v="2"/>
    <x v="2"/>
    <x v="2"/>
    <x v="2"/>
    <x v="1"/>
    <x v="2"/>
    <x v="2"/>
  </r>
  <r>
    <n v="124"/>
    <n v="249"/>
    <n v="368"/>
    <x v="0"/>
    <x v="3"/>
    <x v="3"/>
    <x v="3"/>
    <n v="380"/>
    <x v="3"/>
    <x v="3"/>
    <x v="3"/>
    <x v="3"/>
    <x v="3"/>
    <x v="3"/>
    <x v="1"/>
    <x v="3"/>
    <x v="1"/>
  </r>
  <r>
    <n v="144"/>
    <n v="4"/>
    <n v="314"/>
    <x v="1"/>
    <x v="4"/>
    <x v="4"/>
    <x v="4"/>
    <n v="380"/>
    <x v="4"/>
    <x v="4"/>
    <x v="4"/>
    <x v="4"/>
    <x v="4"/>
    <x v="4"/>
    <x v="1"/>
    <x v="4"/>
    <x v="1"/>
  </r>
  <r>
    <n v="160"/>
    <n v="255"/>
    <n v="279"/>
    <x v="2"/>
    <x v="5"/>
    <x v="5"/>
    <x v="5"/>
    <n v="286"/>
    <x v="5"/>
    <x v="5"/>
    <x v="5"/>
    <x v="5"/>
    <x v="5"/>
    <x v="5"/>
    <x v="1"/>
    <x v="5"/>
    <x v="3"/>
  </r>
  <r>
    <n v="249"/>
    <n v="26"/>
    <n v="170"/>
    <x v="3"/>
    <x v="6"/>
    <x v="6"/>
    <x v="6"/>
    <n v="286"/>
    <x v="6"/>
    <x v="6"/>
    <x v="6"/>
    <x v="6"/>
    <x v="6"/>
    <x v="6"/>
    <x v="1"/>
    <x v="6"/>
    <x v="3"/>
  </r>
  <r>
    <n v="548"/>
    <n v="334"/>
    <n v="459"/>
    <x v="4"/>
    <x v="7"/>
    <x v="7"/>
    <x v="7"/>
    <n v="167"/>
    <x v="7"/>
    <x v="7"/>
    <x v="7"/>
    <x v="7"/>
    <x v="7"/>
    <x v="7"/>
    <x v="1"/>
    <x v="7"/>
    <x v="2"/>
  </r>
  <r>
    <n v="687"/>
    <n v="205"/>
    <n v="156"/>
    <x v="1"/>
    <x v="8"/>
    <x v="8"/>
    <x v="8"/>
    <n v="286"/>
    <x v="2"/>
    <x v="2"/>
    <x v="8"/>
    <x v="2"/>
    <x v="2"/>
    <x v="8"/>
    <x v="1"/>
    <x v="8"/>
    <x v="3"/>
  </r>
  <r>
    <n v="697"/>
    <n v="413"/>
    <n v="178"/>
    <x v="4"/>
    <x v="9"/>
    <x v="9"/>
    <x v="5"/>
    <n v="380"/>
    <x v="5"/>
    <x v="5"/>
    <x v="9"/>
    <x v="8"/>
    <x v="8"/>
    <x v="9"/>
    <x v="1"/>
    <x v="9"/>
    <x v="1"/>
  </r>
  <r>
    <n v="815"/>
    <n v="19"/>
    <n v="378"/>
    <x v="0"/>
    <x v="10"/>
    <x v="10"/>
    <x v="9"/>
    <n v="167"/>
    <x v="6"/>
    <x v="6"/>
    <x v="10"/>
    <x v="9"/>
    <x v="9"/>
    <x v="10"/>
    <x v="1"/>
    <x v="10"/>
    <x v="2"/>
  </r>
  <r>
    <n v="873"/>
    <n v="424"/>
    <n v="457"/>
    <x v="3"/>
    <x v="11"/>
    <x v="11"/>
    <x v="1"/>
    <n v="286"/>
    <x v="8"/>
    <x v="8"/>
    <x v="11"/>
    <x v="10"/>
    <x v="10"/>
    <x v="11"/>
    <x v="1"/>
    <x v="11"/>
    <x v="3"/>
  </r>
  <r>
    <n v="913"/>
    <n v="465"/>
    <n v="177"/>
    <x v="3"/>
    <x v="12"/>
    <x v="12"/>
    <x v="10"/>
    <n v="167"/>
    <x v="9"/>
    <x v="9"/>
    <x v="12"/>
    <x v="11"/>
    <x v="11"/>
    <x v="12"/>
    <x v="1"/>
    <x v="12"/>
    <x v="2"/>
  </r>
  <r>
    <n v="940"/>
    <n v="342"/>
    <n v="259"/>
    <x v="4"/>
    <x v="13"/>
    <x v="13"/>
    <x v="2"/>
    <n v="380"/>
    <x v="10"/>
    <x v="10"/>
    <x v="13"/>
    <x v="12"/>
    <x v="12"/>
    <x v="13"/>
    <x v="1"/>
    <x v="13"/>
    <x v="1"/>
  </r>
  <r>
    <n v="975"/>
    <n v="497"/>
    <n v="120"/>
    <x v="3"/>
    <x v="14"/>
    <x v="14"/>
    <x v="3"/>
    <n v="280"/>
    <x v="0"/>
    <x v="0"/>
    <x v="14"/>
    <x v="13"/>
    <x v="13"/>
    <x v="14"/>
    <x v="1"/>
    <x v="14"/>
    <x v="1"/>
  </r>
  <r>
    <n v="1000"/>
    <n v="296"/>
    <n v="453"/>
    <x v="3"/>
    <x v="15"/>
    <x v="15"/>
    <x v="11"/>
    <n v="167"/>
    <x v="11"/>
    <x v="11"/>
    <x v="15"/>
    <x v="14"/>
    <x v="14"/>
    <x v="15"/>
    <x v="1"/>
    <x v="15"/>
    <x v="2"/>
  </r>
  <r>
    <n v="847"/>
    <n v="206"/>
    <n v="93"/>
    <x v="0"/>
    <x v="16"/>
    <x v="16"/>
    <x v="2"/>
    <n v="155"/>
    <x v="7"/>
    <x v="7"/>
    <x v="16"/>
    <x v="7"/>
    <x v="7"/>
    <x v="16"/>
    <x v="2"/>
    <x v="16"/>
    <x v="4"/>
  </r>
  <r>
    <n v="196"/>
    <n v="176"/>
    <n v="113"/>
    <x v="1"/>
    <x v="17"/>
    <x v="17"/>
    <x v="3"/>
    <n v="175"/>
    <x v="12"/>
    <x v="12"/>
    <x v="17"/>
    <x v="15"/>
    <x v="15"/>
    <x v="17"/>
    <x v="3"/>
    <x v="17"/>
    <x v="1"/>
  </r>
  <r>
    <n v="226"/>
    <n v="317"/>
    <n v="196"/>
    <x v="0"/>
    <x v="18"/>
    <x v="18"/>
    <x v="3"/>
    <n v="327"/>
    <x v="13"/>
    <x v="13"/>
    <x v="18"/>
    <x v="16"/>
    <x v="16"/>
    <x v="18"/>
    <x v="3"/>
    <x v="18"/>
    <x v="3"/>
  </r>
  <r>
    <n v="248"/>
    <n v="435"/>
    <n v="499"/>
    <x v="4"/>
    <x v="19"/>
    <x v="19"/>
    <x v="8"/>
    <n v="175"/>
    <x v="6"/>
    <x v="6"/>
    <x v="19"/>
    <x v="9"/>
    <x v="9"/>
    <x v="19"/>
    <x v="3"/>
    <x v="19"/>
    <x v="1"/>
  </r>
  <r>
    <n v="325"/>
    <n v="229"/>
    <n v="173"/>
    <x v="1"/>
    <x v="20"/>
    <x v="20"/>
    <x v="12"/>
    <n v="327"/>
    <x v="6"/>
    <x v="6"/>
    <x v="20"/>
    <x v="6"/>
    <x v="6"/>
    <x v="20"/>
    <x v="3"/>
    <x v="20"/>
    <x v="3"/>
  </r>
  <r>
    <n v="654"/>
    <n v="230"/>
    <n v="453"/>
    <x v="2"/>
    <x v="21"/>
    <x v="21"/>
    <x v="13"/>
    <n v="175"/>
    <x v="13"/>
    <x v="13"/>
    <x v="21"/>
    <x v="16"/>
    <x v="16"/>
    <x v="21"/>
    <x v="3"/>
    <x v="21"/>
    <x v="1"/>
  </r>
  <r>
    <n v="950"/>
    <n v="119"/>
    <n v="426"/>
    <x v="3"/>
    <x v="22"/>
    <x v="22"/>
    <x v="11"/>
    <n v="327"/>
    <x v="8"/>
    <x v="8"/>
    <x v="22"/>
    <x v="10"/>
    <x v="10"/>
    <x v="22"/>
    <x v="3"/>
    <x v="22"/>
    <x v="3"/>
  </r>
  <r>
    <n v="64"/>
    <n v="144"/>
    <n v="473"/>
    <x v="4"/>
    <x v="23"/>
    <x v="23"/>
    <x v="2"/>
    <n v="328"/>
    <x v="2"/>
    <x v="2"/>
    <x v="23"/>
    <x v="17"/>
    <x v="17"/>
    <x v="23"/>
    <x v="4"/>
    <x v="23"/>
    <x v="1"/>
  </r>
  <r>
    <n v="156"/>
    <n v="333"/>
    <n v="74"/>
    <x v="0"/>
    <x v="24"/>
    <x v="24"/>
    <x v="10"/>
    <n v="328"/>
    <x v="14"/>
    <x v="14"/>
    <x v="24"/>
    <x v="18"/>
    <x v="18"/>
    <x v="24"/>
    <x v="4"/>
    <x v="24"/>
    <x v="1"/>
  </r>
  <r>
    <n v="186"/>
    <n v="446"/>
    <n v="316"/>
    <x v="0"/>
    <x v="25"/>
    <x v="25"/>
    <x v="10"/>
    <n v="328"/>
    <x v="15"/>
    <x v="15"/>
    <x v="25"/>
    <x v="19"/>
    <x v="19"/>
    <x v="25"/>
    <x v="4"/>
    <x v="25"/>
    <x v="1"/>
  </r>
  <r>
    <n v="231"/>
    <n v="495"/>
    <n v="97"/>
    <x v="1"/>
    <x v="26"/>
    <x v="26"/>
    <x v="8"/>
    <n v="181"/>
    <x v="3"/>
    <x v="3"/>
    <x v="26"/>
    <x v="20"/>
    <x v="20"/>
    <x v="26"/>
    <x v="4"/>
    <x v="26"/>
    <x v="4"/>
  </r>
  <r>
    <n v="235"/>
    <n v="23"/>
    <n v="174"/>
    <x v="2"/>
    <x v="27"/>
    <x v="27"/>
    <x v="14"/>
    <n v="181"/>
    <x v="14"/>
    <x v="14"/>
    <x v="27"/>
    <x v="18"/>
    <x v="18"/>
    <x v="27"/>
    <x v="4"/>
    <x v="27"/>
    <x v="4"/>
  </r>
  <r>
    <n v="275"/>
    <n v="258"/>
    <n v="109"/>
    <x v="0"/>
    <x v="28"/>
    <x v="28"/>
    <x v="5"/>
    <n v="480"/>
    <x v="14"/>
    <x v="14"/>
    <x v="28"/>
    <x v="18"/>
    <x v="18"/>
    <x v="28"/>
    <x v="4"/>
    <x v="28"/>
    <x v="2"/>
  </r>
  <r>
    <n v="314"/>
    <n v="140"/>
    <n v="106"/>
    <x v="2"/>
    <x v="29"/>
    <x v="29"/>
    <x v="15"/>
    <n v="181"/>
    <x v="4"/>
    <x v="4"/>
    <x v="29"/>
    <x v="4"/>
    <x v="4"/>
    <x v="29"/>
    <x v="4"/>
    <x v="29"/>
    <x v="4"/>
  </r>
  <r>
    <n v="392"/>
    <n v="368"/>
    <n v="64"/>
    <x v="4"/>
    <x v="30"/>
    <x v="30"/>
    <x v="8"/>
    <n v="480"/>
    <x v="1"/>
    <x v="1"/>
    <x v="30"/>
    <x v="21"/>
    <x v="21"/>
    <x v="30"/>
    <x v="4"/>
    <x v="30"/>
    <x v="2"/>
  </r>
  <r>
    <n v="486"/>
    <n v="321"/>
    <n v="322"/>
    <x v="2"/>
    <x v="31"/>
    <x v="22"/>
    <x v="4"/>
    <n v="328"/>
    <x v="6"/>
    <x v="6"/>
    <x v="31"/>
    <x v="6"/>
    <x v="6"/>
    <x v="31"/>
    <x v="4"/>
    <x v="31"/>
    <x v="1"/>
  </r>
  <r>
    <n v="496"/>
    <n v="149"/>
    <n v="448"/>
    <x v="0"/>
    <x v="32"/>
    <x v="31"/>
    <x v="10"/>
    <n v="206"/>
    <x v="0"/>
    <x v="0"/>
    <x v="32"/>
    <x v="13"/>
    <x v="13"/>
    <x v="32"/>
    <x v="4"/>
    <x v="32"/>
    <x v="1"/>
  </r>
  <r>
    <n v="568"/>
    <n v="424"/>
    <n v="472"/>
    <x v="2"/>
    <x v="33"/>
    <x v="32"/>
    <x v="3"/>
    <n v="181"/>
    <x v="8"/>
    <x v="8"/>
    <x v="33"/>
    <x v="10"/>
    <x v="10"/>
    <x v="33"/>
    <x v="4"/>
    <x v="33"/>
    <x v="4"/>
  </r>
  <r>
    <n v="690"/>
    <n v="51"/>
    <n v="476"/>
    <x v="0"/>
    <x v="34"/>
    <x v="33"/>
    <x v="16"/>
    <n v="480"/>
    <x v="16"/>
    <x v="16"/>
    <x v="34"/>
    <x v="22"/>
    <x v="22"/>
    <x v="34"/>
    <x v="4"/>
    <x v="34"/>
    <x v="2"/>
  </r>
  <r>
    <n v="722"/>
    <n v="134"/>
    <n v="450"/>
    <x v="4"/>
    <x v="35"/>
    <x v="34"/>
    <x v="7"/>
    <n v="480"/>
    <x v="14"/>
    <x v="14"/>
    <x v="35"/>
    <x v="23"/>
    <x v="23"/>
    <x v="35"/>
    <x v="4"/>
    <x v="35"/>
    <x v="2"/>
  </r>
  <r>
    <n v="998"/>
    <n v="414"/>
    <n v="170"/>
    <x v="3"/>
    <x v="6"/>
    <x v="35"/>
    <x v="8"/>
    <n v="328"/>
    <x v="17"/>
    <x v="17"/>
    <x v="36"/>
    <x v="24"/>
    <x v="24"/>
    <x v="6"/>
    <x v="4"/>
    <x v="36"/>
    <x v="1"/>
  </r>
  <r>
    <n v="578"/>
    <n v="127"/>
    <n v="384"/>
    <x v="0"/>
    <x v="36"/>
    <x v="36"/>
    <x v="0"/>
    <n v="348"/>
    <x v="10"/>
    <x v="10"/>
    <x v="37"/>
    <x v="25"/>
    <x v="25"/>
    <x v="36"/>
    <x v="5"/>
    <x v="37"/>
    <x v="4"/>
  </r>
  <r>
    <n v="104"/>
    <n v="305"/>
    <n v="419"/>
    <x v="1"/>
    <x v="37"/>
    <x v="37"/>
    <x v="13"/>
    <n v="356"/>
    <x v="8"/>
    <x v="8"/>
    <x v="38"/>
    <x v="26"/>
    <x v="26"/>
    <x v="37"/>
    <x v="6"/>
    <x v="38"/>
    <x v="3"/>
  </r>
  <r>
    <n v="128"/>
    <n v="236"/>
    <n v="465"/>
    <x v="3"/>
    <x v="38"/>
    <x v="38"/>
    <x v="16"/>
    <n v="342"/>
    <x v="8"/>
    <x v="8"/>
    <x v="39"/>
    <x v="26"/>
    <x v="26"/>
    <x v="38"/>
    <x v="6"/>
    <x v="39"/>
    <x v="3"/>
  </r>
  <r>
    <n v="146"/>
    <n v="156"/>
    <n v="332"/>
    <x v="3"/>
    <x v="39"/>
    <x v="31"/>
    <x v="2"/>
    <n v="356"/>
    <x v="17"/>
    <x v="17"/>
    <x v="40"/>
    <x v="27"/>
    <x v="27"/>
    <x v="39"/>
    <x v="6"/>
    <x v="40"/>
    <x v="3"/>
  </r>
  <r>
    <n v="214"/>
    <n v="494"/>
    <n v="181"/>
    <x v="3"/>
    <x v="40"/>
    <x v="39"/>
    <x v="12"/>
    <n v="356"/>
    <x v="1"/>
    <x v="1"/>
    <x v="41"/>
    <x v="21"/>
    <x v="21"/>
    <x v="40"/>
    <x v="6"/>
    <x v="41"/>
    <x v="3"/>
  </r>
  <r>
    <n v="372"/>
    <n v="286"/>
    <n v="122"/>
    <x v="4"/>
    <x v="41"/>
    <x v="40"/>
    <x v="17"/>
    <n v="356"/>
    <x v="9"/>
    <x v="9"/>
    <x v="42"/>
    <x v="11"/>
    <x v="11"/>
    <x v="41"/>
    <x v="6"/>
    <x v="42"/>
    <x v="3"/>
  </r>
  <r>
    <n v="492"/>
    <n v="464"/>
    <n v="134"/>
    <x v="3"/>
    <x v="42"/>
    <x v="41"/>
    <x v="7"/>
    <n v="220"/>
    <x v="1"/>
    <x v="1"/>
    <x v="43"/>
    <x v="21"/>
    <x v="21"/>
    <x v="42"/>
    <x v="6"/>
    <x v="43"/>
    <x v="4"/>
  </r>
  <r>
    <n v="596"/>
    <n v="215"/>
    <n v="496"/>
    <x v="0"/>
    <x v="43"/>
    <x v="42"/>
    <x v="8"/>
    <n v="342"/>
    <x v="13"/>
    <x v="13"/>
    <x v="44"/>
    <x v="16"/>
    <x v="16"/>
    <x v="43"/>
    <x v="6"/>
    <x v="44"/>
    <x v="3"/>
  </r>
  <r>
    <n v="652"/>
    <n v="112"/>
    <n v="237"/>
    <x v="2"/>
    <x v="44"/>
    <x v="2"/>
    <x v="6"/>
    <n v="342"/>
    <x v="7"/>
    <x v="7"/>
    <x v="45"/>
    <x v="28"/>
    <x v="28"/>
    <x v="44"/>
    <x v="6"/>
    <x v="45"/>
    <x v="3"/>
  </r>
  <r>
    <n v="729"/>
    <n v="128"/>
    <n v="419"/>
    <x v="4"/>
    <x v="45"/>
    <x v="43"/>
    <x v="8"/>
    <n v="220"/>
    <x v="6"/>
    <x v="6"/>
    <x v="46"/>
    <x v="29"/>
    <x v="29"/>
    <x v="45"/>
    <x v="6"/>
    <x v="46"/>
    <x v="4"/>
  </r>
  <r>
    <n v="762"/>
    <n v="398"/>
    <n v="464"/>
    <x v="4"/>
    <x v="46"/>
    <x v="44"/>
    <x v="15"/>
    <n v="342"/>
    <x v="13"/>
    <x v="13"/>
    <x v="47"/>
    <x v="16"/>
    <x v="16"/>
    <x v="46"/>
    <x v="6"/>
    <x v="47"/>
    <x v="3"/>
  </r>
  <r>
    <n v="606"/>
    <n v="93"/>
    <n v="184"/>
    <x v="0"/>
    <x v="47"/>
    <x v="45"/>
    <x v="0"/>
    <n v="163"/>
    <x v="3"/>
    <x v="3"/>
    <x v="48"/>
    <x v="20"/>
    <x v="20"/>
    <x v="47"/>
    <x v="7"/>
    <x v="48"/>
    <x v="2"/>
  </r>
  <r>
    <n v="747"/>
    <n v="230"/>
    <n v="104"/>
    <x v="1"/>
    <x v="48"/>
    <x v="46"/>
    <x v="8"/>
    <n v="163"/>
    <x v="13"/>
    <x v="13"/>
    <x v="49"/>
    <x v="16"/>
    <x v="16"/>
    <x v="48"/>
    <x v="7"/>
    <x v="49"/>
    <x v="2"/>
  </r>
  <r>
    <n v="760"/>
    <n v="463"/>
    <n v="77"/>
    <x v="1"/>
    <x v="49"/>
    <x v="47"/>
    <x v="14"/>
    <n v="163"/>
    <x v="5"/>
    <x v="5"/>
    <x v="50"/>
    <x v="30"/>
    <x v="30"/>
    <x v="49"/>
    <x v="7"/>
    <x v="50"/>
    <x v="2"/>
  </r>
  <r>
    <n v="270"/>
    <n v="462"/>
    <n v="271"/>
    <x v="0"/>
    <x v="50"/>
    <x v="48"/>
    <x v="7"/>
    <n v="192"/>
    <x v="4"/>
    <x v="4"/>
    <x v="51"/>
    <x v="4"/>
    <x v="4"/>
    <x v="50"/>
    <x v="8"/>
    <x v="51"/>
    <x v="1"/>
  </r>
  <r>
    <n v="130"/>
    <n v="37"/>
    <n v="313"/>
    <x v="3"/>
    <x v="51"/>
    <x v="49"/>
    <x v="10"/>
    <n v="293"/>
    <x v="18"/>
    <x v="18"/>
    <x v="52"/>
    <x v="31"/>
    <x v="31"/>
    <x v="51"/>
    <x v="9"/>
    <x v="52"/>
    <x v="0"/>
  </r>
  <r>
    <n v="604"/>
    <n v="479"/>
    <n v="314"/>
    <x v="2"/>
    <x v="52"/>
    <x v="8"/>
    <x v="10"/>
    <n v="293"/>
    <x v="10"/>
    <x v="10"/>
    <x v="53"/>
    <x v="32"/>
    <x v="32"/>
    <x v="52"/>
    <x v="9"/>
    <x v="53"/>
    <x v="0"/>
  </r>
  <r>
    <n v="676"/>
    <n v="243"/>
    <n v="371"/>
    <x v="2"/>
    <x v="53"/>
    <x v="5"/>
    <x v="18"/>
    <n v="352"/>
    <x v="4"/>
    <x v="4"/>
    <x v="54"/>
    <x v="4"/>
    <x v="4"/>
    <x v="53"/>
    <x v="9"/>
    <x v="43"/>
    <x v="1"/>
  </r>
  <r>
    <n v="352"/>
    <n v="303"/>
    <n v="68"/>
    <x v="1"/>
    <x v="54"/>
    <x v="50"/>
    <x v="12"/>
    <n v="76"/>
    <x v="17"/>
    <x v="17"/>
    <x v="55"/>
    <x v="33"/>
    <x v="33"/>
    <x v="54"/>
    <x v="10"/>
    <x v="54"/>
    <x v="0"/>
  </r>
  <r>
    <n v="473"/>
    <n v="7"/>
    <n v="254"/>
    <x v="0"/>
    <x v="55"/>
    <x v="51"/>
    <x v="17"/>
    <n v="76"/>
    <x v="1"/>
    <x v="1"/>
    <x v="56"/>
    <x v="34"/>
    <x v="34"/>
    <x v="55"/>
    <x v="10"/>
    <x v="55"/>
    <x v="0"/>
  </r>
  <r>
    <n v="659"/>
    <n v="174"/>
    <n v="456"/>
    <x v="2"/>
    <x v="56"/>
    <x v="52"/>
    <x v="9"/>
    <n v="76"/>
    <x v="3"/>
    <x v="3"/>
    <x v="57"/>
    <x v="35"/>
    <x v="35"/>
    <x v="56"/>
    <x v="10"/>
    <x v="56"/>
    <x v="0"/>
  </r>
  <r>
    <n v="135"/>
    <n v="452"/>
    <n v="448"/>
    <x v="1"/>
    <x v="57"/>
    <x v="53"/>
    <x v="16"/>
    <n v="437"/>
    <x v="17"/>
    <x v="17"/>
    <x v="58"/>
    <x v="24"/>
    <x v="24"/>
    <x v="57"/>
    <x v="11"/>
    <x v="57"/>
    <x v="2"/>
  </r>
  <r>
    <n v="510"/>
    <n v="246"/>
    <n v="196"/>
    <x v="4"/>
    <x v="58"/>
    <x v="54"/>
    <x v="11"/>
    <n v="437"/>
    <x v="1"/>
    <x v="1"/>
    <x v="59"/>
    <x v="34"/>
    <x v="34"/>
    <x v="58"/>
    <x v="11"/>
    <x v="58"/>
    <x v="2"/>
  </r>
  <r>
    <n v="525"/>
    <n v="126"/>
    <n v="267"/>
    <x v="3"/>
    <x v="59"/>
    <x v="55"/>
    <x v="12"/>
    <n v="437"/>
    <x v="12"/>
    <x v="12"/>
    <x v="60"/>
    <x v="36"/>
    <x v="36"/>
    <x v="59"/>
    <x v="11"/>
    <x v="59"/>
    <x v="2"/>
  </r>
  <r>
    <n v="636"/>
    <n v="266"/>
    <n v="141"/>
    <x v="4"/>
    <x v="60"/>
    <x v="56"/>
    <x v="15"/>
    <n v="50"/>
    <x v="14"/>
    <x v="14"/>
    <x v="61"/>
    <x v="23"/>
    <x v="23"/>
    <x v="60"/>
    <x v="11"/>
    <x v="60"/>
    <x v="2"/>
  </r>
  <r>
    <n v="924"/>
    <n v="114"/>
    <n v="228"/>
    <x v="0"/>
    <x v="1"/>
    <x v="57"/>
    <x v="3"/>
    <n v="50"/>
    <x v="1"/>
    <x v="1"/>
    <x v="1"/>
    <x v="21"/>
    <x v="21"/>
    <x v="1"/>
    <x v="11"/>
    <x v="61"/>
    <x v="2"/>
  </r>
  <r>
    <n v="5"/>
    <n v="32"/>
    <n v="123"/>
    <x v="0"/>
    <x v="61"/>
    <x v="58"/>
    <x v="8"/>
    <n v="471"/>
    <x v="10"/>
    <x v="10"/>
    <x v="62"/>
    <x v="37"/>
    <x v="37"/>
    <x v="61"/>
    <x v="12"/>
    <x v="62"/>
    <x v="4"/>
  </r>
  <r>
    <n v="775"/>
    <n v="228"/>
    <n v="98"/>
    <x v="0"/>
    <x v="62"/>
    <x v="59"/>
    <x v="8"/>
    <n v="338"/>
    <x v="4"/>
    <x v="4"/>
    <x v="63"/>
    <x v="14"/>
    <x v="38"/>
    <x v="62"/>
    <x v="12"/>
    <x v="63"/>
    <x v="3"/>
  </r>
  <r>
    <n v="375"/>
    <n v="19"/>
    <n v="142"/>
    <x v="2"/>
    <x v="22"/>
    <x v="60"/>
    <x v="5"/>
    <n v="18"/>
    <x v="6"/>
    <x v="6"/>
    <x v="64"/>
    <x v="9"/>
    <x v="9"/>
    <x v="22"/>
    <x v="13"/>
    <x v="64"/>
    <x v="4"/>
  </r>
  <r>
    <n v="673"/>
    <n v="400"/>
    <n v="345"/>
    <x v="0"/>
    <x v="63"/>
    <x v="61"/>
    <x v="3"/>
    <n v="18"/>
    <x v="7"/>
    <x v="7"/>
    <x v="65"/>
    <x v="28"/>
    <x v="28"/>
    <x v="63"/>
    <x v="13"/>
    <x v="65"/>
    <x v="4"/>
  </r>
  <r>
    <n v="845"/>
    <n v="474"/>
    <n v="405"/>
    <x v="0"/>
    <x v="64"/>
    <x v="62"/>
    <x v="10"/>
    <n v="18"/>
    <x v="7"/>
    <x v="7"/>
    <x v="66"/>
    <x v="38"/>
    <x v="39"/>
    <x v="64"/>
    <x v="13"/>
    <x v="66"/>
    <x v="4"/>
  </r>
  <r>
    <n v="949"/>
    <n v="59"/>
    <n v="234"/>
    <x v="0"/>
    <x v="65"/>
    <x v="63"/>
    <x v="4"/>
    <n v="18"/>
    <x v="12"/>
    <x v="12"/>
    <x v="67"/>
    <x v="15"/>
    <x v="15"/>
    <x v="65"/>
    <x v="13"/>
    <x v="67"/>
    <x v="4"/>
  </r>
  <r>
    <n v="266"/>
    <n v="217"/>
    <n v="412"/>
    <x v="0"/>
    <x v="66"/>
    <x v="56"/>
    <x v="0"/>
    <n v="110"/>
    <x v="6"/>
    <x v="6"/>
    <x v="68"/>
    <x v="39"/>
    <x v="40"/>
    <x v="66"/>
    <x v="14"/>
    <x v="68"/>
    <x v="2"/>
  </r>
  <r>
    <n v="364"/>
    <n v="325"/>
    <n v="361"/>
    <x v="4"/>
    <x v="67"/>
    <x v="64"/>
    <x v="15"/>
    <n v="110"/>
    <x v="13"/>
    <x v="13"/>
    <x v="69"/>
    <x v="40"/>
    <x v="41"/>
    <x v="67"/>
    <x v="14"/>
    <x v="69"/>
    <x v="2"/>
  </r>
  <r>
    <n v="432"/>
    <n v="91"/>
    <n v="413"/>
    <x v="0"/>
    <x v="68"/>
    <x v="65"/>
    <x v="0"/>
    <n v="31"/>
    <x v="1"/>
    <x v="1"/>
    <x v="70"/>
    <x v="21"/>
    <x v="21"/>
    <x v="68"/>
    <x v="14"/>
    <x v="70"/>
    <x v="4"/>
  </r>
  <r>
    <n v="889"/>
    <n v="1"/>
    <n v="206"/>
    <x v="2"/>
    <x v="69"/>
    <x v="66"/>
    <x v="17"/>
    <n v="31"/>
    <x v="11"/>
    <x v="11"/>
    <x v="71"/>
    <x v="41"/>
    <x v="42"/>
    <x v="69"/>
    <x v="14"/>
    <x v="71"/>
    <x v="4"/>
  </r>
  <r>
    <n v="134"/>
    <n v="382"/>
    <n v="379"/>
    <x v="4"/>
    <x v="70"/>
    <x v="67"/>
    <x v="10"/>
    <n v="388"/>
    <x v="10"/>
    <x v="10"/>
    <x v="72"/>
    <x v="12"/>
    <x v="12"/>
    <x v="70"/>
    <x v="15"/>
    <x v="72"/>
    <x v="1"/>
  </r>
  <r>
    <n v="507"/>
    <n v="481"/>
    <n v="63"/>
    <x v="3"/>
    <x v="71"/>
    <x v="68"/>
    <x v="8"/>
    <n v="388"/>
    <x v="15"/>
    <x v="15"/>
    <x v="73"/>
    <x v="42"/>
    <x v="43"/>
    <x v="71"/>
    <x v="15"/>
    <x v="73"/>
    <x v="1"/>
  </r>
  <r>
    <n v="583"/>
    <n v="233"/>
    <n v="419"/>
    <x v="4"/>
    <x v="45"/>
    <x v="69"/>
    <x v="6"/>
    <n v="388"/>
    <x v="9"/>
    <x v="9"/>
    <x v="74"/>
    <x v="11"/>
    <x v="11"/>
    <x v="45"/>
    <x v="15"/>
    <x v="74"/>
    <x v="1"/>
  </r>
  <r>
    <n v="615"/>
    <n v="211"/>
    <n v="338"/>
    <x v="1"/>
    <x v="72"/>
    <x v="70"/>
    <x v="15"/>
    <n v="379"/>
    <x v="10"/>
    <x v="10"/>
    <x v="75"/>
    <x v="12"/>
    <x v="12"/>
    <x v="72"/>
    <x v="15"/>
    <x v="75"/>
    <x v="3"/>
  </r>
  <r>
    <n v="685"/>
    <n v="189"/>
    <n v="356"/>
    <x v="3"/>
    <x v="73"/>
    <x v="71"/>
    <x v="12"/>
    <n v="388"/>
    <x v="19"/>
    <x v="19"/>
    <x v="76"/>
    <x v="43"/>
    <x v="44"/>
    <x v="73"/>
    <x v="15"/>
    <x v="47"/>
    <x v="1"/>
  </r>
  <r>
    <n v="965"/>
    <n v="143"/>
    <n v="200"/>
    <x v="1"/>
    <x v="74"/>
    <x v="72"/>
    <x v="7"/>
    <n v="379"/>
    <x v="12"/>
    <x v="12"/>
    <x v="77"/>
    <x v="44"/>
    <x v="45"/>
    <x v="74"/>
    <x v="15"/>
    <x v="76"/>
    <x v="3"/>
  </r>
  <r>
    <n v="6"/>
    <n v="162"/>
    <n v="452"/>
    <x v="0"/>
    <x v="75"/>
    <x v="73"/>
    <x v="7"/>
    <n v="374"/>
    <x v="13"/>
    <x v="13"/>
    <x v="78"/>
    <x v="16"/>
    <x v="16"/>
    <x v="75"/>
    <x v="16"/>
    <x v="77"/>
    <x v="4"/>
  </r>
  <r>
    <n v="76"/>
    <n v="304"/>
    <n v="162"/>
    <x v="3"/>
    <x v="76"/>
    <x v="74"/>
    <x v="11"/>
    <n v="25"/>
    <x v="0"/>
    <x v="0"/>
    <x v="79"/>
    <x v="0"/>
    <x v="0"/>
    <x v="76"/>
    <x v="16"/>
    <x v="78"/>
    <x v="3"/>
  </r>
  <r>
    <n v="245"/>
    <n v="425"/>
    <n v="334"/>
    <x v="0"/>
    <x v="77"/>
    <x v="45"/>
    <x v="11"/>
    <n v="25"/>
    <x v="18"/>
    <x v="18"/>
    <x v="80"/>
    <x v="45"/>
    <x v="46"/>
    <x v="77"/>
    <x v="16"/>
    <x v="79"/>
    <x v="3"/>
  </r>
  <r>
    <n v="474"/>
    <n v="180"/>
    <n v="338"/>
    <x v="2"/>
    <x v="78"/>
    <x v="75"/>
    <x v="19"/>
    <n v="25"/>
    <x v="15"/>
    <x v="15"/>
    <x v="81"/>
    <x v="46"/>
    <x v="47"/>
    <x v="78"/>
    <x v="16"/>
    <x v="6"/>
    <x v="3"/>
  </r>
  <r>
    <n v="490"/>
    <n v="61"/>
    <n v="170"/>
    <x v="0"/>
    <x v="79"/>
    <x v="76"/>
    <x v="15"/>
    <n v="374"/>
    <x v="9"/>
    <x v="9"/>
    <x v="82"/>
    <x v="47"/>
    <x v="48"/>
    <x v="79"/>
    <x v="16"/>
    <x v="80"/>
    <x v="4"/>
  </r>
  <r>
    <n v="664"/>
    <n v="386"/>
    <n v="295"/>
    <x v="2"/>
    <x v="80"/>
    <x v="77"/>
    <x v="0"/>
    <n v="25"/>
    <x v="11"/>
    <x v="11"/>
    <x v="83"/>
    <x v="48"/>
    <x v="49"/>
    <x v="80"/>
    <x v="16"/>
    <x v="81"/>
    <x v="3"/>
  </r>
  <r>
    <n v="718"/>
    <n v="38"/>
    <n v="191"/>
    <x v="4"/>
    <x v="81"/>
    <x v="78"/>
    <x v="3"/>
    <n v="25"/>
    <x v="0"/>
    <x v="0"/>
    <x v="84"/>
    <x v="0"/>
    <x v="0"/>
    <x v="81"/>
    <x v="16"/>
    <x v="82"/>
    <x v="3"/>
  </r>
  <r>
    <n v="29"/>
    <n v="181"/>
    <n v="476"/>
    <x v="1"/>
    <x v="82"/>
    <x v="44"/>
    <x v="7"/>
    <n v="451"/>
    <x v="7"/>
    <x v="7"/>
    <x v="85"/>
    <x v="38"/>
    <x v="39"/>
    <x v="82"/>
    <x v="17"/>
    <x v="83"/>
    <x v="1"/>
  </r>
  <r>
    <n v="100"/>
    <n v="244"/>
    <n v="57"/>
    <x v="2"/>
    <x v="83"/>
    <x v="79"/>
    <x v="16"/>
    <n v="359"/>
    <x v="6"/>
    <x v="6"/>
    <x v="86"/>
    <x v="6"/>
    <x v="6"/>
    <x v="83"/>
    <x v="17"/>
    <x v="84"/>
    <x v="1"/>
  </r>
  <r>
    <n v="183"/>
    <n v="385"/>
    <n v="427"/>
    <x v="2"/>
    <x v="84"/>
    <x v="19"/>
    <x v="13"/>
    <n v="359"/>
    <x v="2"/>
    <x v="2"/>
    <x v="87"/>
    <x v="49"/>
    <x v="50"/>
    <x v="84"/>
    <x v="17"/>
    <x v="85"/>
    <x v="1"/>
  </r>
  <r>
    <n v="427"/>
    <n v="116"/>
    <n v="295"/>
    <x v="3"/>
    <x v="85"/>
    <x v="4"/>
    <x v="5"/>
    <n v="359"/>
    <x v="18"/>
    <x v="18"/>
    <x v="88"/>
    <x v="45"/>
    <x v="46"/>
    <x v="85"/>
    <x v="17"/>
    <x v="86"/>
    <x v="1"/>
  </r>
  <r>
    <n v="928"/>
    <n v="399"/>
    <n v="67"/>
    <x v="0"/>
    <x v="42"/>
    <x v="80"/>
    <x v="16"/>
    <n v="451"/>
    <x v="19"/>
    <x v="19"/>
    <x v="89"/>
    <x v="50"/>
    <x v="51"/>
    <x v="42"/>
    <x v="17"/>
    <x v="87"/>
    <x v="1"/>
  </r>
  <r>
    <n v="93"/>
    <n v="265"/>
    <n v="66"/>
    <x v="3"/>
    <x v="86"/>
    <x v="65"/>
    <x v="12"/>
    <n v="424"/>
    <x v="6"/>
    <x v="6"/>
    <x v="90"/>
    <x v="29"/>
    <x v="29"/>
    <x v="86"/>
    <x v="18"/>
    <x v="60"/>
    <x v="1"/>
  </r>
  <r>
    <n v="268"/>
    <n v="494"/>
    <n v="214"/>
    <x v="3"/>
    <x v="87"/>
    <x v="25"/>
    <x v="4"/>
    <n v="424"/>
    <x v="1"/>
    <x v="1"/>
    <x v="91"/>
    <x v="21"/>
    <x v="21"/>
    <x v="87"/>
    <x v="18"/>
    <x v="88"/>
    <x v="1"/>
  </r>
  <r>
    <n v="310"/>
    <n v="149"/>
    <n v="168"/>
    <x v="1"/>
    <x v="88"/>
    <x v="81"/>
    <x v="18"/>
    <n v="1"/>
    <x v="0"/>
    <x v="0"/>
    <x v="92"/>
    <x v="13"/>
    <x v="13"/>
    <x v="88"/>
    <x v="18"/>
    <x v="89"/>
    <x v="1"/>
  </r>
  <r>
    <n v="405"/>
    <n v="249"/>
    <n v="275"/>
    <x v="2"/>
    <x v="89"/>
    <x v="82"/>
    <x v="9"/>
    <n v="219"/>
    <x v="3"/>
    <x v="3"/>
    <x v="93"/>
    <x v="3"/>
    <x v="3"/>
    <x v="89"/>
    <x v="18"/>
    <x v="90"/>
    <x v="3"/>
  </r>
  <r>
    <n v="581"/>
    <n v="224"/>
    <n v="232"/>
    <x v="4"/>
    <x v="90"/>
    <x v="83"/>
    <x v="13"/>
    <n v="219"/>
    <x v="15"/>
    <x v="15"/>
    <x v="94"/>
    <x v="42"/>
    <x v="43"/>
    <x v="90"/>
    <x v="18"/>
    <x v="84"/>
    <x v="3"/>
  </r>
  <r>
    <n v="619"/>
    <n v="268"/>
    <n v="55"/>
    <x v="0"/>
    <x v="91"/>
    <x v="84"/>
    <x v="0"/>
    <n v="424"/>
    <x v="4"/>
    <x v="4"/>
    <x v="95"/>
    <x v="14"/>
    <x v="38"/>
    <x v="91"/>
    <x v="18"/>
    <x v="91"/>
    <x v="1"/>
  </r>
  <r>
    <n v="800"/>
    <n v="409"/>
    <n v="235"/>
    <x v="4"/>
    <x v="92"/>
    <x v="85"/>
    <x v="10"/>
    <n v="1"/>
    <x v="17"/>
    <x v="17"/>
    <x v="96"/>
    <x v="33"/>
    <x v="33"/>
    <x v="92"/>
    <x v="18"/>
    <x v="92"/>
    <x v="1"/>
  </r>
  <r>
    <n v="835"/>
    <n v="497"/>
    <n v="113"/>
    <x v="0"/>
    <x v="93"/>
    <x v="64"/>
    <x v="6"/>
    <n v="219"/>
    <x v="0"/>
    <x v="0"/>
    <x v="97"/>
    <x v="13"/>
    <x v="13"/>
    <x v="93"/>
    <x v="18"/>
    <x v="93"/>
    <x v="3"/>
  </r>
  <r>
    <n v="528"/>
    <n v="450"/>
    <n v="228"/>
    <x v="1"/>
    <x v="94"/>
    <x v="86"/>
    <x v="11"/>
    <n v="27"/>
    <x v="19"/>
    <x v="19"/>
    <x v="98"/>
    <x v="50"/>
    <x v="51"/>
    <x v="94"/>
    <x v="19"/>
    <x v="94"/>
    <x v="4"/>
  </r>
  <r>
    <n v="580"/>
    <n v="426"/>
    <n v="438"/>
    <x v="3"/>
    <x v="95"/>
    <x v="87"/>
    <x v="5"/>
    <n v="27"/>
    <x v="8"/>
    <x v="8"/>
    <x v="99"/>
    <x v="26"/>
    <x v="26"/>
    <x v="95"/>
    <x v="19"/>
    <x v="95"/>
    <x v="4"/>
  </r>
  <r>
    <n v="257"/>
    <n v="239"/>
    <n v="380"/>
    <x v="4"/>
    <x v="96"/>
    <x v="88"/>
    <x v="7"/>
    <n v="489"/>
    <x v="9"/>
    <x v="9"/>
    <x v="100"/>
    <x v="47"/>
    <x v="48"/>
    <x v="96"/>
    <x v="20"/>
    <x v="96"/>
    <x v="1"/>
  </r>
  <r>
    <n v="403"/>
    <n v="207"/>
    <n v="237"/>
    <x v="0"/>
    <x v="97"/>
    <x v="5"/>
    <x v="15"/>
    <n v="69"/>
    <x v="12"/>
    <x v="12"/>
    <x v="101"/>
    <x v="44"/>
    <x v="45"/>
    <x v="97"/>
    <x v="20"/>
    <x v="97"/>
    <x v="3"/>
  </r>
  <r>
    <n v="620"/>
    <n v="67"/>
    <n v="142"/>
    <x v="1"/>
    <x v="98"/>
    <x v="89"/>
    <x v="7"/>
    <n v="69"/>
    <x v="9"/>
    <x v="9"/>
    <x v="102"/>
    <x v="51"/>
    <x v="52"/>
    <x v="98"/>
    <x v="20"/>
    <x v="98"/>
    <x v="3"/>
  </r>
  <r>
    <n v="219"/>
    <n v="410"/>
    <n v="228"/>
    <x v="0"/>
    <x v="1"/>
    <x v="90"/>
    <x v="3"/>
    <n v="295"/>
    <x v="15"/>
    <x v="15"/>
    <x v="103"/>
    <x v="19"/>
    <x v="19"/>
    <x v="1"/>
    <x v="21"/>
    <x v="99"/>
    <x v="1"/>
  </r>
  <r>
    <n v="301"/>
    <n v="223"/>
    <n v="467"/>
    <x v="4"/>
    <x v="99"/>
    <x v="91"/>
    <x v="8"/>
    <n v="295"/>
    <x v="3"/>
    <x v="3"/>
    <x v="104"/>
    <x v="20"/>
    <x v="20"/>
    <x v="99"/>
    <x v="21"/>
    <x v="50"/>
    <x v="1"/>
  </r>
  <r>
    <n v="551"/>
    <n v="458"/>
    <n v="79"/>
    <x v="0"/>
    <x v="100"/>
    <x v="92"/>
    <x v="3"/>
    <n v="133"/>
    <x v="2"/>
    <x v="2"/>
    <x v="105"/>
    <x v="2"/>
    <x v="2"/>
    <x v="100"/>
    <x v="21"/>
    <x v="100"/>
    <x v="2"/>
  </r>
  <r>
    <n v="918"/>
    <n v="145"/>
    <n v="144"/>
    <x v="4"/>
    <x v="101"/>
    <x v="93"/>
    <x v="7"/>
    <n v="347"/>
    <x v="10"/>
    <x v="10"/>
    <x v="106"/>
    <x v="25"/>
    <x v="25"/>
    <x v="101"/>
    <x v="21"/>
    <x v="101"/>
    <x v="3"/>
  </r>
  <r>
    <n v="658"/>
    <n v="316"/>
    <n v="428"/>
    <x v="2"/>
    <x v="102"/>
    <x v="94"/>
    <x v="8"/>
    <n v="70"/>
    <x v="2"/>
    <x v="2"/>
    <x v="107"/>
    <x v="2"/>
    <x v="2"/>
    <x v="102"/>
    <x v="22"/>
    <x v="102"/>
    <x v="4"/>
  </r>
  <r>
    <n v="680"/>
    <n v="55"/>
    <n v="227"/>
    <x v="1"/>
    <x v="103"/>
    <x v="95"/>
    <x v="7"/>
    <n v="70"/>
    <x v="11"/>
    <x v="11"/>
    <x v="108"/>
    <x v="52"/>
    <x v="53"/>
    <x v="103"/>
    <x v="22"/>
    <x v="84"/>
    <x v="4"/>
  </r>
  <r>
    <n v="531"/>
    <n v="267"/>
    <n v="65"/>
    <x v="0"/>
    <x v="104"/>
    <x v="96"/>
    <x v="6"/>
    <n v="53"/>
    <x v="10"/>
    <x v="10"/>
    <x v="109"/>
    <x v="25"/>
    <x v="25"/>
    <x v="104"/>
    <x v="23"/>
    <x v="103"/>
    <x v="1"/>
  </r>
  <r>
    <n v="598"/>
    <n v="75"/>
    <n v="240"/>
    <x v="1"/>
    <x v="105"/>
    <x v="97"/>
    <x v="3"/>
    <n v="53"/>
    <x v="8"/>
    <x v="8"/>
    <x v="110"/>
    <x v="53"/>
    <x v="54"/>
    <x v="105"/>
    <x v="23"/>
    <x v="104"/>
    <x v="1"/>
  </r>
  <r>
    <n v="626"/>
    <n v="194"/>
    <n v="478"/>
    <x v="2"/>
    <x v="106"/>
    <x v="85"/>
    <x v="10"/>
    <n v="403"/>
    <x v="18"/>
    <x v="18"/>
    <x v="111"/>
    <x v="54"/>
    <x v="55"/>
    <x v="106"/>
    <x v="24"/>
    <x v="105"/>
    <x v="1"/>
  </r>
  <r>
    <n v="986"/>
    <n v="134"/>
    <n v="89"/>
    <x v="4"/>
    <x v="107"/>
    <x v="98"/>
    <x v="13"/>
    <n v="403"/>
    <x v="14"/>
    <x v="14"/>
    <x v="112"/>
    <x v="23"/>
    <x v="23"/>
    <x v="107"/>
    <x v="24"/>
    <x v="106"/>
    <x v="1"/>
  </r>
  <r>
    <n v="191"/>
    <n v="270"/>
    <n v="484"/>
    <x v="1"/>
    <x v="108"/>
    <x v="99"/>
    <x v="7"/>
    <n v="457"/>
    <x v="18"/>
    <x v="18"/>
    <x v="113"/>
    <x v="55"/>
    <x v="56"/>
    <x v="108"/>
    <x v="25"/>
    <x v="107"/>
    <x v="3"/>
  </r>
  <r>
    <n v="279"/>
    <n v="216"/>
    <n v="83"/>
    <x v="2"/>
    <x v="109"/>
    <x v="100"/>
    <x v="2"/>
    <n v="457"/>
    <x v="5"/>
    <x v="5"/>
    <x v="114"/>
    <x v="30"/>
    <x v="30"/>
    <x v="109"/>
    <x v="25"/>
    <x v="108"/>
    <x v="3"/>
  </r>
  <r>
    <n v="113"/>
    <n v="195"/>
    <n v="240"/>
    <x v="0"/>
    <x v="110"/>
    <x v="101"/>
    <x v="4"/>
    <n v="273"/>
    <x v="19"/>
    <x v="19"/>
    <x v="115"/>
    <x v="56"/>
    <x v="57"/>
    <x v="110"/>
    <x v="26"/>
    <x v="109"/>
    <x v="2"/>
  </r>
  <r>
    <n v="357"/>
    <n v="60"/>
    <n v="320"/>
    <x v="1"/>
    <x v="111"/>
    <x v="76"/>
    <x v="1"/>
    <n v="273"/>
    <x v="5"/>
    <x v="5"/>
    <x v="116"/>
    <x v="8"/>
    <x v="8"/>
    <x v="111"/>
    <x v="26"/>
    <x v="110"/>
    <x v="2"/>
  </r>
  <r>
    <n v="566"/>
    <n v="398"/>
    <n v="65"/>
    <x v="1"/>
    <x v="112"/>
    <x v="102"/>
    <x v="11"/>
    <n v="165"/>
    <x v="13"/>
    <x v="13"/>
    <x v="117"/>
    <x v="16"/>
    <x v="16"/>
    <x v="112"/>
    <x v="26"/>
    <x v="83"/>
    <x v="3"/>
  </r>
  <r>
    <n v="985"/>
    <n v="469"/>
    <n v="357"/>
    <x v="1"/>
    <x v="113"/>
    <x v="103"/>
    <x v="12"/>
    <n v="165"/>
    <x v="12"/>
    <x v="12"/>
    <x v="118"/>
    <x v="57"/>
    <x v="58"/>
    <x v="113"/>
    <x v="26"/>
    <x v="111"/>
    <x v="3"/>
  </r>
  <r>
    <n v="696"/>
    <n v="80"/>
    <n v="135"/>
    <x v="0"/>
    <x v="114"/>
    <x v="104"/>
    <x v="2"/>
    <n v="123"/>
    <x v="0"/>
    <x v="0"/>
    <x v="119"/>
    <x v="58"/>
    <x v="59"/>
    <x v="114"/>
    <x v="27"/>
    <x v="55"/>
    <x v="1"/>
  </r>
  <r>
    <n v="109"/>
    <n v="452"/>
    <n v="78"/>
    <x v="2"/>
    <x v="115"/>
    <x v="105"/>
    <x v="5"/>
    <n v="132"/>
    <x v="17"/>
    <x v="17"/>
    <x v="120"/>
    <x v="24"/>
    <x v="24"/>
    <x v="115"/>
    <x v="28"/>
    <x v="112"/>
    <x v="4"/>
  </r>
  <r>
    <n v="532"/>
    <n v="161"/>
    <n v="489"/>
    <x v="4"/>
    <x v="116"/>
    <x v="106"/>
    <x v="17"/>
    <n v="143"/>
    <x v="7"/>
    <x v="7"/>
    <x v="121"/>
    <x v="38"/>
    <x v="39"/>
    <x v="116"/>
    <x v="28"/>
    <x v="2"/>
    <x v="1"/>
  </r>
  <r>
    <n v="573"/>
    <n v="63"/>
    <n v="251"/>
    <x v="3"/>
    <x v="117"/>
    <x v="107"/>
    <x v="0"/>
    <n v="214"/>
    <x v="14"/>
    <x v="14"/>
    <x v="122"/>
    <x v="59"/>
    <x v="60"/>
    <x v="117"/>
    <x v="28"/>
    <x v="113"/>
    <x v="1"/>
  </r>
  <r>
    <n v="859"/>
    <n v="271"/>
    <n v="392"/>
    <x v="2"/>
    <x v="118"/>
    <x v="108"/>
    <x v="0"/>
    <n v="132"/>
    <x v="1"/>
    <x v="1"/>
    <x v="123"/>
    <x v="21"/>
    <x v="21"/>
    <x v="118"/>
    <x v="28"/>
    <x v="114"/>
    <x v="4"/>
  </r>
  <r>
    <n v="954"/>
    <n v="464"/>
    <n v="430"/>
    <x v="0"/>
    <x v="119"/>
    <x v="97"/>
    <x v="16"/>
    <n v="132"/>
    <x v="1"/>
    <x v="1"/>
    <x v="124"/>
    <x v="21"/>
    <x v="21"/>
    <x v="119"/>
    <x v="28"/>
    <x v="115"/>
    <x v="4"/>
  </r>
  <r>
    <n v="515"/>
    <n v="174"/>
    <n v="301"/>
    <x v="1"/>
    <x v="120"/>
    <x v="109"/>
    <x v="4"/>
    <n v="210"/>
    <x v="3"/>
    <x v="3"/>
    <x v="125"/>
    <x v="35"/>
    <x v="35"/>
    <x v="120"/>
    <x v="29"/>
    <x v="116"/>
    <x v="2"/>
  </r>
  <r>
    <n v="533"/>
    <n v="83"/>
    <n v="315"/>
    <x v="0"/>
    <x v="121"/>
    <x v="110"/>
    <x v="10"/>
    <n v="135"/>
    <x v="13"/>
    <x v="13"/>
    <x v="126"/>
    <x v="60"/>
    <x v="61"/>
    <x v="121"/>
    <x v="29"/>
    <x v="63"/>
    <x v="1"/>
  </r>
  <r>
    <n v="17"/>
    <n v="359"/>
    <n v="320"/>
    <x v="4"/>
    <x v="122"/>
    <x v="111"/>
    <x v="10"/>
    <n v="490"/>
    <x v="6"/>
    <x v="6"/>
    <x v="127"/>
    <x v="29"/>
    <x v="29"/>
    <x v="122"/>
    <x v="30"/>
    <x v="117"/>
    <x v="1"/>
  </r>
  <r>
    <n v="274"/>
    <n v="241"/>
    <n v="400"/>
    <x v="2"/>
    <x v="123"/>
    <x v="112"/>
    <x v="6"/>
    <n v="490"/>
    <x v="16"/>
    <x v="16"/>
    <x v="128"/>
    <x v="61"/>
    <x v="62"/>
    <x v="123"/>
    <x v="30"/>
    <x v="118"/>
    <x v="1"/>
  </r>
  <r>
    <n v="312"/>
    <n v="28"/>
    <n v="78"/>
    <x v="1"/>
    <x v="124"/>
    <x v="113"/>
    <x v="3"/>
    <n v="490"/>
    <x v="11"/>
    <x v="11"/>
    <x v="129"/>
    <x v="52"/>
    <x v="53"/>
    <x v="124"/>
    <x v="30"/>
    <x v="119"/>
    <x v="1"/>
  </r>
  <r>
    <n v="575"/>
    <n v="260"/>
    <n v="449"/>
    <x v="3"/>
    <x v="125"/>
    <x v="114"/>
    <x v="12"/>
    <n v="490"/>
    <x v="18"/>
    <x v="18"/>
    <x v="130"/>
    <x v="45"/>
    <x v="46"/>
    <x v="125"/>
    <x v="30"/>
    <x v="120"/>
    <x v="1"/>
  </r>
  <r>
    <n v="743"/>
    <n v="434"/>
    <n v="366"/>
    <x v="1"/>
    <x v="126"/>
    <x v="115"/>
    <x v="17"/>
    <n v="490"/>
    <x v="1"/>
    <x v="1"/>
    <x v="131"/>
    <x v="21"/>
    <x v="21"/>
    <x v="126"/>
    <x v="30"/>
    <x v="121"/>
    <x v="1"/>
  </r>
  <r>
    <n v="952"/>
    <n v="272"/>
    <n v="353"/>
    <x v="2"/>
    <x v="127"/>
    <x v="55"/>
    <x v="9"/>
    <n v="490"/>
    <x v="11"/>
    <x v="11"/>
    <x v="132"/>
    <x v="41"/>
    <x v="42"/>
    <x v="127"/>
    <x v="30"/>
    <x v="122"/>
    <x v="1"/>
  </r>
  <r>
    <n v="101"/>
    <n v="363"/>
    <n v="414"/>
    <x v="1"/>
    <x v="128"/>
    <x v="116"/>
    <x v="6"/>
    <n v="474"/>
    <x v="19"/>
    <x v="19"/>
    <x v="133"/>
    <x v="43"/>
    <x v="44"/>
    <x v="128"/>
    <x v="31"/>
    <x v="79"/>
    <x v="1"/>
  </r>
  <r>
    <n v="260"/>
    <n v="485"/>
    <n v="101"/>
    <x v="3"/>
    <x v="129"/>
    <x v="79"/>
    <x v="14"/>
    <n v="51"/>
    <x v="2"/>
    <x v="2"/>
    <x v="134"/>
    <x v="2"/>
    <x v="2"/>
    <x v="129"/>
    <x v="31"/>
    <x v="123"/>
    <x v="2"/>
  </r>
  <r>
    <n v="480"/>
    <n v="458"/>
    <n v="469"/>
    <x v="1"/>
    <x v="130"/>
    <x v="117"/>
    <x v="19"/>
    <n v="51"/>
    <x v="2"/>
    <x v="2"/>
    <x v="135"/>
    <x v="2"/>
    <x v="2"/>
    <x v="130"/>
    <x v="31"/>
    <x v="124"/>
    <x v="2"/>
  </r>
  <r>
    <n v="197"/>
    <n v="341"/>
    <n v="194"/>
    <x v="2"/>
    <x v="131"/>
    <x v="118"/>
    <x v="11"/>
    <n v="274"/>
    <x v="2"/>
    <x v="2"/>
    <x v="136"/>
    <x v="49"/>
    <x v="50"/>
    <x v="131"/>
    <x v="32"/>
    <x v="125"/>
    <x v="1"/>
  </r>
  <r>
    <n v="987"/>
    <n v="361"/>
    <n v="283"/>
    <x v="4"/>
    <x v="132"/>
    <x v="119"/>
    <x v="7"/>
    <n v="274"/>
    <x v="6"/>
    <x v="6"/>
    <x v="137"/>
    <x v="6"/>
    <x v="6"/>
    <x v="132"/>
    <x v="32"/>
    <x v="31"/>
    <x v="1"/>
  </r>
  <r>
    <n v="43"/>
    <n v="41"/>
    <n v="493"/>
    <x v="2"/>
    <x v="133"/>
    <x v="120"/>
    <x v="18"/>
    <n v="287"/>
    <x v="4"/>
    <x v="4"/>
    <x v="138"/>
    <x v="62"/>
    <x v="63"/>
    <x v="133"/>
    <x v="33"/>
    <x v="126"/>
    <x v="1"/>
  </r>
  <r>
    <n v="83"/>
    <n v="345"/>
    <n v="267"/>
    <x v="4"/>
    <x v="134"/>
    <x v="121"/>
    <x v="18"/>
    <n v="287"/>
    <x v="0"/>
    <x v="0"/>
    <x v="139"/>
    <x v="0"/>
    <x v="0"/>
    <x v="134"/>
    <x v="33"/>
    <x v="127"/>
    <x v="1"/>
  </r>
  <r>
    <n v="216"/>
    <n v="223"/>
    <n v="174"/>
    <x v="3"/>
    <x v="135"/>
    <x v="122"/>
    <x v="5"/>
    <n v="287"/>
    <x v="3"/>
    <x v="3"/>
    <x v="140"/>
    <x v="20"/>
    <x v="20"/>
    <x v="135"/>
    <x v="33"/>
    <x v="128"/>
    <x v="1"/>
  </r>
  <r>
    <n v="303"/>
    <n v="414"/>
    <n v="406"/>
    <x v="2"/>
    <x v="136"/>
    <x v="123"/>
    <x v="15"/>
    <n v="287"/>
    <x v="17"/>
    <x v="17"/>
    <x v="141"/>
    <x v="24"/>
    <x v="24"/>
    <x v="136"/>
    <x v="33"/>
    <x v="129"/>
    <x v="1"/>
  </r>
  <r>
    <n v="305"/>
    <n v="367"/>
    <n v="79"/>
    <x v="4"/>
    <x v="137"/>
    <x v="115"/>
    <x v="16"/>
    <n v="292"/>
    <x v="16"/>
    <x v="16"/>
    <x v="142"/>
    <x v="61"/>
    <x v="62"/>
    <x v="137"/>
    <x v="33"/>
    <x v="40"/>
    <x v="1"/>
  </r>
  <r>
    <n v="648"/>
    <n v="215"/>
    <n v="440"/>
    <x v="0"/>
    <x v="138"/>
    <x v="124"/>
    <x v="1"/>
    <n v="292"/>
    <x v="13"/>
    <x v="13"/>
    <x v="143"/>
    <x v="16"/>
    <x v="16"/>
    <x v="138"/>
    <x v="33"/>
    <x v="4"/>
    <x v="1"/>
  </r>
  <r>
    <n v="838"/>
    <n v="364"/>
    <n v="496"/>
    <x v="3"/>
    <x v="139"/>
    <x v="125"/>
    <x v="5"/>
    <n v="417"/>
    <x v="12"/>
    <x v="12"/>
    <x v="144"/>
    <x v="36"/>
    <x v="36"/>
    <x v="139"/>
    <x v="33"/>
    <x v="34"/>
    <x v="3"/>
  </r>
  <r>
    <n v="902"/>
    <n v="444"/>
    <n v="328"/>
    <x v="2"/>
    <x v="140"/>
    <x v="126"/>
    <x v="13"/>
    <n v="292"/>
    <x v="9"/>
    <x v="9"/>
    <x v="145"/>
    <x v="47"/>
    <x v="48"/>
    <x v="140"/>
    <x v="33"/>
    <x v="97"/>
    <x v="1"/>
  </r>
  <r>
    <n v="27"/>
    <n v="415"/>
    <n v="311"/>
    <x v="4"/>
    <x v="141"/>
    <x v="11"/>
    <x v="0"/>
    <n v="24"/>
    <x v="15"/>
    <x v="15"/>
    <x v="146"/>
    <x v="42"/>
    <x v="43"/>
    <x v="141"/>
    <x v="34"/>
    <x v="130"/>
    <x v="2"/>
  </r>
  <r>
    <n v="244"/>
    <n v="219"/>
    <n v="474"/>
    <x v="4"/>
    <x v="142"/>
    <x v="127"/>
    <x v="1"/>
    <n v="24"/>
    <x v="9"/>
    <x v="9"/>
    <x v="147"/>
    <x v="51"/>
    <x v="52"/>
    <x v="142"/>
    <x v="34"/>
    <x v="131"/>
    <x v="2"/>
  </r>
  <r>
    <n v="603"/>
    <n v="105"/>
    <n v="187"/>
    <x v="3"/>
    <x v="143"/>
    <x v="20"/>
    <x v="0"/>
    <n v="24"/>
    <x v="17"/>
    <x v="17"/>
    <x v="148"/>
    <x v="27"/>
    <x v="27"/>
    <x v="143"/>
    <x v="34"/>
    <x v="132"/>
    <x v="2"/>
  </r>
  <r>
    <n v="418"/>
    <n v="216"/>
    <n v="209"/>
    <x v="2"/>
    <x v="144"/>
    <x v="128"/>
    <x v="10"/>
    <n v="263"/>
    <x v="5"/>
    <x v="5"/>
    <x v="149"/>
    <x v="30"/>
    <x v="30"/>
    <x v="144"/>
    <x v="35"/>
    <x v="133"/>
    <x v="3"/>
  </r>
  <r>
    <n v="511"/>
    <n v="4"/>
    <n v="493"/>
    <x v="1"/>
    <x v="145"/>
    <x v="129"/>
    <x v="10"/>
    <n v="263"/>
    <x v="4"/>
    <x v="4"/>
    <x v="138"/>
    <x v="4"/>
    <x v="4"/>
    <x v="145"/>
    <x v="35"/>
    <x v="134"/>
    <x v="3"/>
  </r>
  <r>
    <n v="546"/>
    <n v="122"/>
    <n v="309"/>
    <x v="2"/>
    <x v="146"/>
    <x v="130"/>
    <x v="0"/>
    <n v="263"/>
    <x v="17"/>
    <x v="17"/>
    <x v="150"/>
    <x v="27"/>
    <x v="27"/>
    <x v="146"/>
    <x v="35"/>
    <x v="25"/>
    <x v="3"/>
  </r>
  <r>
    <n v="182"/>
    <n v="7"/>
    <n v="114"/>
    <x v="2"/>
    <x v="147"/>
    <x v="131"/>
    <x v="3"/>
    <n v="180"/>
    <x v="1"/>
    <x v="1"/>
    <x v="151"/>
    <x v="34"/>
    <x v="34"/>
    <x v="147"/>
    <x v="36"/>
    <x v="91"/>
    <x v="0"/>
  </r>
  <r>
    <n v="402"/>
    <n v="495"/>
    <n v="469"/>
    <x v="0"/>
    <x v="148"/>
    <x v="132"/>
    <x v="12"/>
    <n v="233"/>
    <x v="3"/>
    <x v="3"/>
    <x v="152"/>
    <x v="20"/>
    <x v="20"/>
    <x v="148"/>
    <x v="36"/>
    <x v="86"/>
    <x v="3"/>
  </r>
  <r>
    <n v="866"/>
    <n v="467"/>
    <n v="72"/>
    <x v="0"/>
    <x v="149"/>
    <x v="133"/>
    <x v="17"/>
    <n v="233"/>
    <x v="2"/>
    <x v="2"/>
    <x v="153"/>
    <x v="2"/>
    <x v="2"/>
    <x v="149"/>
    <x v="36"/>
    <x v="135"/>
    <x v="3"/>
  </r>
  <r>
    <n v="769"/>
    <n v="4"/>
    <n v="478"/>
    <x v="1"/>
    <x v="150"/>
    <x v="134"/>
    <x v="14"/>
    <n v="146"/>
    <x v="4"/>
    <x v="4"/>
    <x v="154"/>
    <x v="4"/>
    <x v="4"/>
    <x v="150"/>
    <x v="37"/>
    <x v="136"/>
    <x v="0"/>
  </r>
  <r>
    <n v="265"/>
    <n v="497"/>
    <n v="387"/>
    <x v="0"/>
    <x v="151"/>
    <x v="135"/>
    <x v="11"/>
    <n v="456"/>
    <x v="0"/>
    <x v="0"/>
    <x v="155"/>
    <x v="13"/>
    <x v="13"/>
    <x v="151"/>
    <x v="38"/>
    <x v="137"/>
    <x v="1"/>
  </r>
  <r>
    <n v="406"/>
    <n v="377"/>
    <n v="129"/>
    <x v="3"/>
    <x v="152"/>
    <x v="136"/>
    <x v="8"/>
    <n v="456"/>
    <x v="16"/>
    <x v="16"/>
    <x v="156"/>
    <x v="61"/>
    <x v="62"/>
    <x v="152"/>
    <x v="38"/>
    <x v="117"/>
    <x v="1"/>
  </r>
  <r>
    <n v="756"/>
    <n v="51"/>
    <n v="439"/>
    <x v="4"/>
    <x v="153"/>
    <x v="137"/>
    <x v="2"/>
    <n v="435"/>
    <x v="16"/>
    <x v="16"/>
    <x v="157"/>
    <x v="22"/>
    <x v="22"/>
    <x v="153"/>
    <x v="38"/>
    <x v="138"/>
    <x v="2"/>
  </r>
  <r>
    <n v="8"/>
    <n v="60"/>
    <n v="489"/>
    <x v="1"/>
    <x v="154"/>
    <x v="138"/>
    <x v="4"/>
    <n v="335"/>
    <x v="5"/>
    <x v="5"/>
    <x v="158"/>
    <x v="8"/>
    <x v="8"/>
    <x v="154"/>
    <x v="39"/>
    <x v="139"/>
    <x v="2"/>
  </r>
  <r>
    <n v="136"/>
    <n v="463"/>
    <n v="173"/>
    <x v="0"/>
    <x v="155"/>
    <x v="20"/>
    <x v="3"/>
    <n v="450"/>
    <x v="5"/>
    <x v="5"/>
    <x v="159"/>
    <x v="30"/>
    <x v="30"/>
    <x v="155"/>
    <x v="39"/>
    <x v="140"/>
    <x v="1"/>
  </r>
  <r>
    <n v="450"/>
    <n v="187"/>
    <n v="185"/>
    <x v="0"/>
    <x v="156"/>
    <x v="126"/>
    <x v="10"/>
    <n v="468"/>
    <x v="2"/>
    <x v="2"/>
    <x v="160"/>
    <x v="63"/>
    <x v="64"/>
    <x v="156"/>
    <x v="39"/>
    <x v="141"/>
    <x v="2"/>
  </r>
  <r>
    <n v="471"/>
    <n v="476"/>
    <n v="109"/>
    <x v="1"/>
    <x v="157"/>
    <x v="107"/>
    <x v="4"/>
    <n v="335"/>
    <x v="14"/>
    <x v="14"/>
    <x v="28"/>
    <x v="59"/>
    <x v="60"/>
    <x v="157"/>
    <x v="39"/>
    <x v="142"/>
    <x v="2"/>
  </r>
  <r>
    <n v="505"/>
    <n v="336"/>
    <n v="416"/>
    <x v="0"/>
    <x v="158"/>
    <x v="139"/>
    <x v="8"/>
    <n v="335"/>
    <x v="15"/>
    <x v="15"/>
    <x v="161"/>
    <x v="64"/>
    <x v="65"/>
    <x v="158"/>
    <x v="39"/>
    <x v="143"/>
    <x v="2"/>
  </r>
  <r>
    <n v="514"/>
    <n v="477"/>
    <n v="117"/>
    <x v="2"/>
    <x v="159"/>
    <x v="140"/>
    <x v="9"/>
    <n v="450"/>
    <x v="2"/>
    <x v="2"/>
    <x v="162"/>
    <x v="2"/>
    <x v="2"/>
    <x v="159"/>
    <x v="39"/>
    <x v="91"/>
    <x v="1"/>
  </r>
  <r>
    <n v="908"/>
    <n v="327"/>
    <n v="342"/>
    <x v="0"/>
    <x v="160"/>
    <x v="14"/>
    <x v="18"/>
    <n v="335"/>
    <x v="16"/>
    <x v="16"/>
    <x v="163"/>
    <x v="65"/>
    <x v="66"/>
    <x v="160"/>
    <x v="39"/>
    <x v="144"/>
    <x v="2"/>
  </r>
  <r>
    <n v="291"/>
    <n v="457"/>
    <n v="289"/>
    <x v="4"/>
    <x v="161"/>
    <x v="141"/>
    <x v="12"/>
    <n v="421"/>
    <x v="13"/>
    <x v="13"/>
    <x v="164"/>
    <x v="66"/>
    <x v="67"/>
    <x v="161"/>
    <x v="40"/>
    <x v="115"/>
    <x v="1"/>
  </r>
  <r>
    <n v="607"/>
    <n v="199"/>
    <n v="172"/>
    <x v="2"/>
    <x v="162"/>
    <x v="142"/>
    <x v="3"/>
    <n v="421"/>
    <x v="2"/>
    <x v="2"/>
    <x v="165"/>
    <x v="2"/>
    <x v="2"/>
    <x v="162"/>
    <x v="40"/>
    <x v="70"/>
    <x v="1"/>
  </r>
  <r>
    <n v="52"/>
    <n v="296"/>
    <n v="101"/>
    <x v="2"/>
    <x v="163"/>
    <x v="143"/>
    <x v="0"/>
    <n v="407"/>
    <x v="11"/>
    <x v="11"/>
    <x v="166"/>
    <x v="14"/>
    <x v="14"/>
    <x v="163"/>
    <x v="41"/>
    <x v="145"/>
    <x v="0"/>
  </r>
  <r>
    <n v="108"/>
    <n v="452"/>
    <n v="89"/>
    <x v="2"/>
    <x v="59"/>
    <x v="100"/>
    <x v="3"/>
    <n v="211"/>
    <x v="17"/>
    <x v="17"/>
    <x v="167"/>
    <x v="24"/>
    <x v="24"/>
    <x v="59"/>
    <x v="41"/>
    <x v="146"/>
    <x v="4"/>
  </r>
  <r>
    <n v="150"/>
    <n v="232"/>
    <n v="109"/>
    <x v="1"/>
    <x v="157"/>
    <x v="94"/>
    <x v="19"/>
    <n v="407"/>
    <x v="7"/>
    <x v="7"/>
    <x v="168"/>
    <x v="38"/>
    <x v="39"/>
    <x v="157"/>
    <x v="41"/>
    <x v="147"/>
    <x v="0"/>
  </r>
  <r>
    <n v="230"/>
    <n v="268"/>
    <n v="81"/>
    <x v="2"/>
    <x v="164"/>
    <x v="144"/>
    <x v="6"/>
    <n v="407"/>
    <x v="4"/>
    <x v="4"/>
    <x v="169"/>
    <x v="14"/>
    <x v="38"/>
    <x v="164"/>
    <x v="41"/>
    <x v="148"/>
    <x v="0"/>
  </r>
  <r>
    <n v="820"/>
    <n v="386"/>
    <n v="149"/>
    <x v="4"/>
    <x v="165"/>
    <x v="108"/>
    <x v="7"/>
    <n v="407"/>
    <x v="11"/>
    <x v="11"/>
    <x v="170"/>
    <x v="48"/>
    <x v="49"/>
    <x v="165"/>
    <x v="41"/>
    <x v="149"/>
    <x v="0"/>
  </r>
  <r>
    <n v="937"/>
    <n v="166"/>
    <n v="166"/>
    <x v="4"/>
    <x v="166"/>
    <x v="145"/>
    <x v="8"/>
    <n v="407"/>
    <x v="13"/>
    <x v="13"/>
    <x v="171"/>
    <x v="40"/>
    <x v="41"/>
    <x v="166"/>
    <x v="41"/>
    <x v="150"/>
    <x v="0"/>
  </r>
  <r>
    <n v="61"/>
    <n v="311"/>
    <n v="238"/>
    <x v="4"/>
    <x v="167"/>
    <x v="146"/>
    <x v="11"/>
    <n v="150"/>
    <x v="2"/>
    <x v="2"/>
    <x v="172"/>
    <x v="63"/>
    <x v="64"/>
    <x v="167"/>
    <x v="42"/>
    <x v="151"/>
    <x v="2"/>
  </r>
  <r>
    <n v="189"/>
    <n v="41"/>
    <n v="59"/>
    <x v="3"/>
    <x v="168"/>
    <x v="147"/>
    <x v="18"/>
    <n v="65"/>
    <x v="4"/>
    <x v="4"/>
    <x v="173"/>
    <x v="62"/>
    <x v="63"/>
    <x v="168"/>
    <x v="43"/>
    <x v="19"/>
    <x v="4"/>
  </r>
  <r>
    <n v="236"/>
    <n v="49"/>
    <n v="292"/>
    <x v="2"/>
    <x v="169"/>
    <x v="148"/>
    <x v="18"/>
    <n v="431"/>
    <x v="4"/>
    <x v="4"/>
    <x v="174"/>
    <x v="62"/>
    <x v="63"/>
    <x v="169"/>
    <x v="43"/>
    <x v="52"/>
    <x v="1"/>
  </r>
  <r>
    <n v="370"/>
    <n v="178"/>
    <n v="176"/>
    <x v="4"/>
    <x v="138"/>
    <x v="65"/>
    <x v="2"/>
    <n v="65"/>
    <x v="9"/>
    <x v="9"/>
    <x v="175"/>
    <x v="11"/>
    <x v="11"/>
    <x v="138"/>
    <x v="43"/>
    <x v="152"/>
    <x v="4"/>
  </r>
  <r>
    <n v="475"/>
    <n v="194"/>
    <n v="268"/>
    <x v="4"/>
    <x v="170"/>
    <x v="149"/>
    <x v="12"/>
    <n v="80"/>
    <x v="18"/>
    <x v="18"/>
    <x v="176"/>
    <x v="54"/>
    <x v="55"/>
    <x v="170"/>
    <x v="43"/>
    <x v="153"/>
    <x v="0"/>
  </r>
  <r>
    <n v="593"/>
    <n v="360"/>
    <n v="137"/>
    <x v="0"/>
    <x v="171"/>
    <x v="150"/>
    <x v="3"/>
    <n v="80"/>
    <x v="18"/>
    <x v="18"/>
    <x v="177"/>
    <x v="55"/>
    <x v="56"/>
    <x v="171"/>
    <x v="43"/>
    <x v="154"/>
    <x v="0"/>
  </r>
  <r>
    <n v="757"/>
    <n v="189"/>
    <n v="136"/>
    <x v="4"/>
    <x v="172"/>
    <x v="151"/>
    <x v="16"/>
    <n v="80"/>
    <x v="19"/>
    <x v="19"/>
    <x v="178"/>
    <x v="43"/>
    <x v="44"/>
    <x v="172"/>
    <x v="43"/>
    <x v="155"/>
    <x v="0"/>
  </r>
  <r>
    <n v="855"/>
    <n v="239"/>
    <n v="397"/>
    <x v="0"/>
    <x v="173"/>
    <x v="152"/>
    <x v="4"/>
    <n v="65"/>
    <x v="9"/>
    <x v="9"/>
    <x v="179"/>
    <x v="47"/>
    <x v="48"/>
    <x v="173"/>
    <x v="43"/>
    <x v="156"/>
    <x v="4"/>
  </r>
  <r>
    <n v="891"/>
    <n v="308"/>
    <n v="147"/>
    <x v="0"/>
    <x v="174"/>
    <x v="153"/>
    <x v="0"/>
    <n v="80"/>
    <x v="0"/>
    <x v="0"/>
    <x v="180"/>
    <x v="13"/>
    <x v="13"/>
    <x v="174"/>
    <x v="43"/>
    <x v="129"/>
    <x v="0"/>
  </r>
  <r>
    <n v="921"/>
    <n v="390"/>
    <n v="494"/>
    <x v="2"/>
    <x v="175"/>
    <x v="154"/>
    <x v="0"/>
    <n v="65"/>
    <x v="13"/>
    <x v="13"/>
    <x v="181"/>
    <x v="60"/>
    <x v="61"/>
    <x v="175"/>
    <x v="43"/>
    <x v="157"/>
    <x v="4"/>
  </r>
  <r>
    <n v="234"/>
    <n v="160"/>
    <n v="288"/>
    <x v="0"/>
    <x v="176"/>
    <x v="155"/>
    <x v="1"/>
    <n v="429"/>
    <x v="11"/>
    <x v="11"/>
    <x v="182"/>
    <x v="14"/>
    <x v="14"/>
    <x v="176"/>
    <x v="44"/>
    <x v="158"/>
    <x v="3"/>
  </r>
  <r>
    <n v="89"/>
    <n v="443"/>
    <n v="136"/>
    <x v="0"/>
    <x v="54"/>
    <x v="156"/>
    <x v="6"/>
    <n v="140"/>
    <x v="5"/>
    <x v="5"/>
    <x v="183"/>
    <x v="8"/>
    <x v="8"/>
    <x v="54"/>
    <x v="45"/>
    <x v="159"/>
    <x v="1"/>
  </r>
  <r>
    <n v="444"/>
    <n v="47"/>
    <n v="315"/>
    <x v="2"/>
    <x v="177"/>
    <x v="157"/>
    <x v="3"/>
    <n v="140"/>
    <x v="6"/>
    <x v="6"/>
    <x v="184"/>
    <x v="9"/>
    <x v="9"/>
    <x v="177"/>
    <x v="45"/>
    <x v="138"/>
    <x v="1"/>
  </r>
  <r>
    <n v="714"/>
    <n v="47"/>
    <n v="496"/>
    <x v="0"/>
    <x v="43"/>
    <x v="154"/>
    <x v="5"/>
    <n v="140"/>
    <x v="6"/>
    <x v="6"/>
    <x v="185"/>
    <x v="9"/>
    <x v="9"/>
    <x v="43"/>
    <x v="45"/>
    <x v="160"/>
    <x v="1"/>
  </r>
  <r>
    <n v="751"/>
    <n v="156"/>
    <n v="490"/>
    <x v="3"/>
    <x v="178"/>
    <x v="158"/>
    <x v="2"/>
    <n v="140"/>
    <x v="17"/>
    <x v="17"/>
    <x v="186"/>
    <x v="27"/>
    <x v="27"/>
    <x v="178"/>
    <x v="45"/>
    <x v="161"/>
    <x v="1"/>
  </r>
  <r>
    <n v="326"/>
    <n v="486"/>
    <n v="213"/>
    <x v="3"/>
    <x v="179"/>
    <x v="159"/>
    <x v="16"/>
    <n v="58"/>
    <x v="18"/>
    <x v="18"/>
    <x v="187"/>
    <x v="31"/>
    <x v="31"/>
    <x v="179"/>
    <x v="46"/>
    <x v="162"/>
    <x v="0"/>
  </r>
  <r>
    <n v="417"/>
    <n v="371"/>
    <n v="245"/>
    <x v="3"/>
    <x v="180"/>
    <x v="160"/>
    <x v="13"/>
    <n v="209"/>
    <x v="12"/>
    <x v="12"/>
    <x v="188"/>
    <x v="36"/>
    <x v="36"/>
    <x v="180"/>
    <x v="46"/>
    <x v="163"/>
    <x v="1"/>
  </r>
  <r>
    <n v="927"/>
    <n v="210"/>
    <n v="374"/>
    <x v="0"/>
    <x v="181"/>
    <x v="161"/>
    <x v="10"/>
    <n v="209"/>
    <x v="16"/>
    <x v="16"/>
    <x v="189"/>
    <x v="61"/>
    <x v="62"/>
    <x v="181"/>
    <x v="46"/>
    <x v="164"/>
    <x v="1"/>
  </r>
  <r>
    <n v="995"/>
    <n v="477"/>
    <n v="50"/>
    <x v="3"/>
    <x v="182"/>
    <x v="162"/>
    <x v="11"/>
    <n v="58"/>
    <x v="2"/>
    <x v="2"/>
    <x v="190"/>
    <x v="2"/>
    <x v="2"/>
    <x v="182"/>
    <x v="46"/>
    <x v="165"/>
    <x v="0"/>
  </r>
  <r>
    <n v="378"/>
    <n v="452"/>
    <n v="325"/>
    <x v="0"/>
    <x v="183"/>
    <x v="163"/>
    <x v="11"/>
    <n v="88"/>
    <x v="17"/>
    <x v="17"/>
    <x v="191"/>
    <x v="24"/>
    <x v="24"/>
    <x v="183"/>
    <x v="47"/>
    <x v="166"/>
    <x v="4"/>
  </r>
  <r>
    <n v="498"/>
    <n v="90"/>
    <n v="162"/>
    <x v="2"/>
    <x v="184"/>
    <x v="164"/>
    <x v="4"/>
    <n v="88"/>
    <x v="5"/>
    <x v="5"/>
    <x v="192"/>
    <x v="5"/>
    <x v="5"/>
    <x v="184"/>
    <x v="47"/>
    <x v="42"/>
    <x v="4"/>
  </r>
  <r>
    <n v="569"/>
    <n v="474"/>
    <n v="261"/>
    <x v="0"/>
    <x v="27"/>
    <x v="109"/>
    <x v="13"/>
    <n v="88"/>
    <x v="7"/>
    <x v="7"/>
    <x v="193"/>
    <x v="38"/>
    <x v="39"/>
    <x v="27"/>
    <x v="47"/>
    <x v="86"/>
    <x v="4"/>
  </r>
  <r>
    <n v="675"/>
    <n v="227"/>
    <n v="300"/>
    <x v="1"/>
    <x v="123"/>
    <x v="165"/>
    <x v="10"/>
    <n v="88"/>
    <x v="2"/>
    <x v="2"/>
    <x v="194"/>
    <x v="49"/>
    <x v="50"/>
    <x v="123"/>
    <x v="47"/>
    <x v="167"/>
    <x v="4"/>
  </r>
  <r>
    <n v="730"/>
    <n v="328"/>
    <n v="429"/>
    <x v="1"/>
    <x v="185"/>
    <x v="146"/>
    <x v="11"/>
    <n v="88"/>
    <x v="15"/>
    <x v="15"/>
    <x v="195"/>
    <x v="46"/>
    <x v="47"/>
    <x v="185"/>
    <x v="47"/>
    <x v="168"/>
    <x v="4"/>
  </r>
  <r>
    <n v="338"/>
    <n v="271"/>
    <n v="382"/>
    <x v="3"/>
    <x v="186"/>
    <x v="166"/>
    <x v="18"/>
    <n v="355"/>
    <x v="1"/>
    <x v="1"/>
    <x v="196"/>
    <x v="21"/>
    <x v="21"/>
    <x v="186"/>
    <x v="48"/>
    <x v="169"/>
    <x v="1"/>
  </r>
  <r>
    <n v="591"/>
    <n v="361"/>
    <n v="69"/>
    <x v="3"/>
    <x v="187"/>
    <x v="167"/>
    <x v="13"/>
    <n v="355"/>
    <x v="6"/>
    <x v="6"/>
    <x v="197"/>
    <x v="6"/>
    <x v="6"/>
    <x v="187"/>
    <x v="48"/>
    <x v="170"/>
    <x v="1"/>
  </r>
  <r>
    <n v="129"/>
    <n v="379"/>
    <n v="380"/>
    <x v="3"/>
    <x v="188"/>
    <x v="168"/>
    <x v="16"/>
    <n v="276"/>
    <x v="9"/>
    <x v="9"/>
    <x v="100"/>
    <x v="67"/>
    <x v="68"/>
    <x v="188"/>
    <x v="49"/>
    <x v="91"/>
    <x v="3"/>
  </r>
  <r>
    <n v="155"/>
    <n v="221"/>
    <n v="477"/>
    <x v="1"/>
    <x v="189"/>
    <x v="169"/>
    <x v="11"/>
    <n v="276"/>
    <x v="15"/>
    <x v="15"/>
    <x v="198"/>
    <x v="42"/>
    <x v="43"/>
    <x v="189"/>
    <x v="49"/>
    <x v="171"/>
    <x v="3"/>
  </r>
  <r>
    <n v="424"/>
    <n v="10"/>
    <n v="203"/>
    <x v="1"/>
    <x v="190"/>
    <x v="148"/>
    <x v="8"/>
    <n v="276"/>
    <x v="13"/>
    <x v="13"/>
    <x v="199"/>
    <x v="16"/>
    <x v="16"/>
    <x v="190"/>
    <x v="49"/>
    <x v="172"/>
    <x v="3"/>
  </r>
  <r>
    <n v="476"/>
    <n v="312"/>
    <n v="223"/>
    <x v="0"/>
    <x v="191"/>
    <x v="165"/>
    <x v="8"/>
    <n v="276"/>
    <x v="19"/>
    <x v="19"/>
    <x v="200"/>
    <x v="56"/>
    <x v="57"/>
    <x v="191"/>
    <x v="49"/>
    <x v="173"/>
    <x v="3"/>
  </r>
  <r>
    <n v="224"/>
    <n v="348"/>
    <n v="417"/>
    <x v="1"/>
    <x v="192"/>
    <x v="170"/>
    <x v="1"/>
    <n v="235"/>
    <x v="15"/>
    <x v="15"/>
    <x v="201"/>
    <x v="64"/>
    <x v="65"/>
    <x v="192"/>
    <x v="50"/>
    <x v="174"/>
    <x v="2"/>
  </r>
  <r>
    <n v="298"/>
    <n v="298"/>
    <n v="65"/>
    <x v="3"/>
    <x v="193"/>
    <x v="160"/>
    <x v="13"/>
    <n v="453"/>
    <x v="11"/>
    <x v="11"/>
    <x v="202"/>
    <x v="48"/>
    <x v="49"/>
    <x v="193"/>
    <x v="50"/>
    <x v="175"/>
    <x v="1"/>
  </r>
  <r>
    <n v="435"/>
    <n v="384"/>
    <n v="303"/>
    <x v="0"/>
    <x v="194"/>
    <x v="58"/>
    <x v="4"/>
    <n v="235"/>
    <x v="12"/>
    <x v="12"/>
    <x v="203"/>
    <x v="57"/>
    <x v="58"/>
    <x v="194"/>
    <x v="50"/>
    <x v="2"/>
    <x v="2"/>
  </r>
  <r>
    <n v="493"/>
    <n v="335"/>
    <n v="436"/>
    <x v="3"/>
    <x v="157"/>
    <x v="171"/>
    <x v="4"/>
    <n v="235"/>
    <x v="19"/>
    <x v="19"/>
    <x v="204"/>
    <x v="56"/>
    <x v="57"/>
    <x v="157"/>
    <x v="50"/>
    <x v="30"/>
    <x v="2"/>
  </r>
  <r>
    <n v="504"/>
    <n v="234"/>
    <n v="244"/>
    <x v="2"/>
    <x v="195"/>
    <x v="5"/>
    <x v="19"/>
    <n v="453"/>
    <x v="3"/>
    <x v="3"/>
    <x v="205"/>
    <x v="20"/>
    <x v="20"/>
    <x v="195"/>
    <x v="50"/>
    <x v="176"/>
    <x v="1"/>
  </r>
  <r>
    <n v="67"/>
    <n v="425"/>
    <n v="365"/>
    <x v="0"/>
    <x v="196"/>
    <x v="55"/>
    <x v="14"/>
    <n v="346"/>
    <x v="18"/>
    <x v="18"/>
    <x v="206"/>
    <x v="45"/>
    <x v="46"/>
    <x v="196"/>
    <x v="51"/>
    <x v="177"/>
    <x v="1"/>
  </r>
  <r>
    <n v="174"/>
    <n v="391"/>
    <n v="356"/>
    <x v="0"/>
    <x v="197"/>
    <x v="57"/>
    <x v="8"/>
    <n v="46"/>
    <x v="14"/>
    <x v="14"/>
    <x v="207"/>
    <x v="59"/>
    <x v="60"/>
    <x v="197"/>
    <x v="51"/>
    <x v="136"/>
    <x v="3"/>
  </r>
  <r>
    <n v="190"/>
    <n v="69"/>
    <n v="88"/>
    <x v="1"/>
    <x v="198"/>
    <x v="172"/>
    <x v="8"/>
    <n v="346"/>
    <x v="15"/>
    <x v="15"/>
    <x v="208"/>
    <x v="64"/>
    <x v="65"/>
    <x v="198"/>
    <x v="51"/>
    <x v="178"/>
    <x v="1"/>
  </r>
  <r>
    <n v="770"/>
    <n v="155"/>
    <n v="310"/>
    <x v="1"/>
    <x v="199"/>
    <x v="173"/>
    <x v="0"/>
    <n v="346"/>
    <x v="9"/>
    <x v="9"/>
    <x v="209"/>
    <x v="47"/>
    <x v="48"/>
    <x v="199"/>
    <x v="51"/>
    <x v="179"/>
    <x v="1"/>
  </r>
  <r>
    <n v="864"/>
    <n v="369"/>
    <n v="206"/>
    <x v="1"/>
    <x v="66"/>
    <x v="174"/>
    <x v="2"/>
    <n v="346"/>
    <x v="7"/>
    <x v="7"/>
    <x v="210"/>
    <x v="7"/>
    <x v="7"/>
    <x v="66"/>
    <x v="51"/>
    <x v="126"/>
    <x v="1"/>
  </r>
  <r>
    <n v="313"/>
    <n v="260"/>
    <n v="489"/>
    <x v="2"/>
    <x v="200"/>
    <x v="175"/>
    <x v="6"/>
    <n v="98"/>
    <x v="18"/>
    <x v="18"/>
    <x v="211"/>
    <x v="45"/>
    <x v="46"/>
    <x v="200"/>
    <x v="52"/>
    <x v="180"/>
    <x v="1"/>
  </r>
  <r>
    <n v="106"/>
    <n v="242"/>
    <n v="333"/>
    <x v="2"/>
    <x v="201"/>
    <x v="176"/>
    <x v="5"/>
    <n v="162"/>
    <x v="10"/>
    <x v="10"/>
    <x v="212"/>
    <x v="12"/>
    <x v="12"/>
    <x v="201"/>
    <x v="53"/>
    <x v="125"/>
    <x v="3"/>
  </r>
  <r>
    <n v="930"/>
    <n v="170"/>
    <n v="312"/>
    <x v="3"/>
    <x v="124"/>
    <x v="177"/>
    <x v="0"/>
    <n v="162"/>
    <x v="0"/>
    <x v="0"/>
    <x v="213"/>
    <x v="68"/>
    <x v="69"/>
    <x v="124"/>
    <x v="53"/>
    <x v="181"/>
    <x v="3"/>
  </r>
  <r>
    <n v="4"/>
    <n v="240"/>
    <n v="141"/>
    <x v="4"/>
    <x v="60"/>
    <x v="178"/>
    <x v="15"/>
    <n v="116"/>
    <x v="2"/>
    <x v="2"/>
    <x v="214"/>
    <x v="2"/>
    <x v="2"/>
    <x v="60"/>
    <x v="54"/>
    <x v="182"/>
    <x v="1"/>
  </r>
  <r>
    <n v="78"/>
    <n v="392"/>
    <n v="484"/>
    <x v="1"/>
    <x v="108"/>
    <x v="179"/>
    <x v="5"/>
    <n v="252"/>
    <x v="5"/>
    <x v="5"/>
    <x v="215"/>
    <x v="30"/>
    <x v="30"/>
    <x v="108"/>
    <x v="54"/>
    <x v="183"/>
    <x v="1"/>
  </r>
  <r>
    <n v="410"/>
    <n v="96"/>
    <n v="386"/>
    <x v="1"/>
    <x v="202"/>
    <x v="162"/>
    <x v="2"/>
    <n v="252"/>
    <x v="18"/>
    <x v="18"/>
    <x v="216"/>
    <x v="54"/>
    <x v="55"/>
    <x v="202"/>
    <x v="54"/>
    <x v="114"/>
    <x v="1"/>
  </r>
  <r>
    <n v="520"/>
    <n v="484"/>
    <n v="238"/>
    <x v="0"/>
    <x v="203"/>
    <x v="180"/>
    <x v="4"/>
    <n v="252"/>
    <x v="8"/>
    <x v="8"/>
    <x v="217"/>
    <x v="10"/>
    <x v="10"/>
    <x v="203"/>
    <x v="54"/>
    <x v="14"/>
    <x v="1"/>
  </r>
  <r>
    <n v="542"/>
    <n v="248"/>
    <n v="497"/>
    <x v="0"/>
    <x v="204"/>
    <x v="71"/>
    <x v="2"/>
    <n v="116"/>
    <x v="0"/>
    <x v="0"/>
    <x v="218"/>
    <x v="58"/>
    <x v="59"/>
    <x v="204"/>
    <x v="54"/>
    <x v="184"/>
    <x v="1"/>
  </r>
  <r>
    <n v="635"/>
    <n v="4"/>
    <n v="151"/>
    <x v="1"/>
    <x v="205"/>
    <x v="181"/>
    <x v="1"/>
    <n v="116"/>
    <x v="4"/>
    <x v="4"/>
    <x v="219"/>
    <x v="4"/>
    <x v="4"/>
    <x v="205"/>
    <x v="54"/>
    <x v="185"/>
    <x v="1"/>
  </r>
  <r>
    <n v="774"/>
    <n v="39"/>
    <n v="404"/>
    <x v="0"/>
    <x v="206"/>
    <x v="57"/>
    <x v="11"/>
    <n v="252"/>
    <x v="1"/>
    <x v="1"/>
    <x v="220"/>
    <x v="21"/>
    <x v="21"/>
    <x v="206"/>
    <x v="54"/>
    <x v="9"/>
    <x v="1"/>
  </r>
  <r>
    <n v="269"/>
    <n v="464"/>
    <n v="290"/>
    <x v="2"/>
    <x v="207"/>
    <x v="169"/>
    <x v="3"/>
    <n v="77"/>
    <x v="1"/>
    <x v="1"/>
    <x v="221"/>
    <x v="21"/>
    <x v="21"/>
    <x v="207"/>
    <x v="55"/>
    <x v="186"/>
    <x v="1"/>
  </r>
  <r>
    <n v="867"/>
    <n v="237"/>
    <n v="121"/>
    <x v="2"/>
    <x v="208"/>
    <x v="182"/>
    <x v="16"/>
    <n v="77"/>
    <x v="0"/>
    <x v="0"/>
    <x v="222"/>
    <x v="0"/>
    <x v="0"/>
    <x v="208"/>
    <x v="55"/>
    <x v="187"/>
    <x v="1"/>
  </r>
  <r>
    <n v="72"/>
    <n v="75"/>
    <n v="257"/>
    <x v="0"/>
    <x v="209"/>
    <x v="72"/>
    <x v="6"/>
    <n v="449"/>
    <x v="8"/>
    <x v="8"/>
    <x v="223"/>
    <x v="53"/>
    <x v="54"/>
    <x v="209"/>
    <x v="56"/>
    <x v="188"/>
    <x v="3"/>
  </r>
  <r>
    <n v="285"/>
    <n v="430"/>
    <n v="380"/>
    <x v="3"/>
    <x v="188"/>
    <x v="183"/>
    <x v="13"/>
    <n v="449"/>
    <x v="3"/>
    <x v="3"/>
    <x v="224"/>
    <x v="35"/>
    <x v="35"/>
    <x v="188"/>
    <x v="56"/>
    <x v="189"/>
    <x v="3"/>
  </r>
  <r>
    <n v="419"/>
    <n v="390"/>
    <n v="120"/>
    <x v="3"/>
    <x v="14"/>
    <x v="38"/>
    <x v="4"/>
    <n v="449"/>
    <x v="13"/>
    <x v="13"/>
    <x v="225"/>
    <x v="60"/>
    <x v="61"/>
    <x v="14"/>
    <x v="56"/>
    <x v="190"/>
    <x v="3"/>
  </r>
  <r>
    <n v="678"/>
    <n v="441"/>
    <n v="147"/>
    <x v="2"/>
    <x v="210"/>
    <x v="106"/>
    <x v="2"/>
    <n v="449"/>
    <x v="3"/>
    <x v="3"/>
    <x v="226"/>
    <x v="3"/>
    <x v="3"/>
    <x v="210"/>
    <x v="56"/>
    <x v="191"/>
    <x v="3"/>
  </r>
  <r>
    <n v="149"/>
    <n v="438"/>
    <n v="154"/>
    <x v="1"/>
    <x v="211"/>
    <x v="184"/>
    <x v="8"/>
    <n v="139"/>
    <x v="5"/>
    <x v="5"/>
    <x v="227"/>
    <x v="5"/>
    <x v="5"/>
    <x v="211"/>
    <x v="57"/>
    <x v="48"/>
    <x v="0"/>
  </r>
  <r>
    <n v="31"/>
    <n v="382"/>
    <n v="198"/>
    <x v="4"/>
    <x v="212"/>
    <x v="185"/>
    <x v="19"/>
    <n v="160"/>
    <x v="10"/>
    <x v="10"/>
    <x v="228"/>
    <x v="12"/>
    <x v="12"/>
    <x v="212"/>
    <x v="58"/>
    <x v="192"/>
    <x v="2"/>
  </r>
  <r>
    <n v="263"/>
    <n v="422"/>
    <n v="349"/>
    <x v="0"/>
    <x v="213"/>
    <x v="186"/>
    <x v="1"/>
    <n v="160"/>
    <x v="5"/>
    <x v="5"/>
    <x v="229"/>
    <x v="5"/>
    <x v="5"/>
    <x v="213"/>
    <x v="58"/>
    <x v="127"/>
    <x v="2"/>
  </r>
  <r>
    <n v="807"/>
    <n v="132"/>
    <n v="154"/>
    <x v="2"/>
    <x v="214"/>
    <x v="187"/>
    <x v="0"/>
    <n v="443"/>
    <x v="14"/>
    <x v="14"/>
    <x v="230"/>
    <x v="23"/>
    <x v="23"/>
    <x v="214"/>
    <x v="58"/>
    <x v="193"/>
    <x v="1"/>
  </r>
  <r>
    <n v="227"/>
    <n v="131"/>
    <n v="376"/>
    <x v="3"/>
    <x v="215"/>
    <x v="188"/>
    <x v="2"/>
    <n v="275"/>
    <x v="13"/>
    <x v="13"/>
    <x v="231"/>
    <x v="60"/>
    <x v="61"/>
    <x v="215"/>
    <x v="59"/>
    <x v="194"/>
    <x v="3"/>
  </r>
  <r>
    <n v="639"/>
    <n v="52"/>
    <n v="105"/>
    <x v="0"/>
    <x v="216"/>
    <x v="151"/>
    <x v="7"/>
    <n v="275"/>
    <x v="18"/>
    <x v="18"/>
    <x v="232"/>
    <x v="31"/>
    <x v="31"/>
    <x v="216"/>
    <x v="59"/>
    <x v="195"/>
    <x v="3"/>
  </r>
  <r>
    <n v="649"/>
    <n v="292"/>
    <n v="327"/>
    <x v="4"/>
    <x v="217"/>
    <x v="20"/>
    <x v="19"/>
    <n v="275"/>
    <x v="16"/>
    <x v="16"/>
    <x v="233"/>
    <x v="22"/>
    <x v="22"/>
    <x v="217"/>
    <x v="59"/>
    <x v="196"/>
    <x v="3"/>
  </r>
  <r>
    <n v="28"/>
    <n v="176"/>
    <n v="220"/>
    <x v="3"/>
    <x v="218"/>
    <x v="132"/>
    <x v="7"/>
    <n v="112"/>
    <x v="12"/>
    <x v="12"/>
    <x v="234"/>
    <x v="15"/>
    <x v="15"/>
    <x v="218"/>
    <x v="60"/>
    <x v="197"/>
    <x v="1"/>
  </r>
  <r>
    <n v="24"/>
    <n v="451"/>
    <n v="161"/>
    <x v="1"/>
    <x v="219"/>
    <x v="189"/>
    <x v="11"/>
    <n v="39"/>
    <x v="4"/>
    <x v="4"/>
    <x v="235"/>
    <x v="4"/>
    <x v="4"/>
    <x v="219"/>
    <x v="61"/>
    <x v="198"/>
    <x v="0"/>
  </r>
  <r>
    <n v="44"/>
    <n v="484"/>
    <n v="305"/>
    <x v="0"/>
    <x v="41"/>
    <x v="190"/>
    <x v="0"/>
    <n v="145"/>
    <x v="8"/>
    <x v="8"/>
    <x v="236"/>
    <x v="10"/>
    <x v="10"/>
    <x v="41"/>
    <x v="61"/>
    <x v="195"/>
    <x v="4"/>
  </r>
  <r>
    <n v="209"/>
    <n v="111"/>
    <n v="452"/>
    <x v="1"/>
    <x v="220"/>
    <x v="156"/>
    <x v="11"/>
    <n v="329"/>
    <x v="12"/>
    <x v="12"/>
    <x v="237"/>
    <x v="57"/>
    <x v="58"/>
    <x v="220"/>
    <x v="61"/>
    <x v="199"/>
    <x v="0"/>
  </r>
  <r>
    <n v="340"/>
    <n v="60"/>
    <n v="500"/>
    <x v="0"/>
    <x v="221"/>
    <x v="185"/>
    <x v="13"/>
    <n v="145"/>
    <x v="5"/>
    <x v="5"/>
    <x v="238"/>
    <x v="8"/>
    <x v="8"/>
    <x v="221"/>
    <x v="61"/>
    <x v="191"/>
    <x v="4"/>
  </r>
  <r>
    <n v="483"/>
    <n v="334"/>
    <n v="309"/>
    <x v="4"/>
    <x v="222"/>
    <x v="191"/>
    <x v="11"/>
    <n v="39"/>
    <x v="7"/>
    <x v="7"/>
    <x v="239"/>
    <x v="7"/>
    <x v="7"/>
    <x v="222"/>
    <x v="61"/>
    <x v="175"/>
    <x v="0"/>
  </r>
  <r>
    <n v="644"/>
    <n v="99"/>
    <n v="281"/>
    <x v="4"/>
    <x v="223"/>
    <x v="6"/>
    <x v="11"/>
    <n v="329"/>
    <x v="10"/>
    <x v="10"/>
    <x v="240"/>
    <x v="25"/>
    <x v="25"/>
    <x v="223"/>
    <x v="61"/>
    <x v="113"/>
    <x v="0"/>
  </r>
  <r>
    <n v="11"/>
    <n v="217"/>
    <n v="296"/>
    <x v="0"/>
    <x v="224"/>
    <x v="192"/>
    <x v="17"/>
    <n v="495"/>
    <x v="6"/>
    <x v="6"/>
    <x v="241"/>
    <x v="39"/>
    <x v="40"/>
    <x v="224"/>
    <x v="62"/>
    <x v="149"/>
    <x v="2"/>
  </r>
  <r>
    <n v="54"/>
    <n v="167"/>
    <n v="143"/>
    <x v="2"/>
    <x v="225"/>
    <x v="123"/>
    <x v="3"/>
    <n v="34"/>
    <x v="6"/>
    <x v="6"/>
    <x v="242"/>
    <x v="6"/>
    <x v="6"/>
    <x v="225"/>
    <x v="62"/>
    <x v="58"/>
    <x v="3"/>
  </r>
  <r>
    <n v="237"/>
    <n v="485"/>
    <n v="243"/>
    <x v="2"/>
    <x v="226"/>
    <x v="193"/>
    <x v="14"/>
    <n v="34"/>
    <x v="2"/>
    <x v="2"/>
    <x v="243"/>
    <x v="2"/>
    <x v="2"/>
    <x v="226"/>
    <x v="62"/>
    <x v="200"/>
    <x v="3"/>
  </r>
  <r>
    <n v="389"/>
    <n v="290"/>
    <n v="50"/>
    <x v="4"/>
    <x v="227"/>
    <x v="161"/>
    <x v="2"/>
    <n v="495"/>
    <x v="12"/>
    <x v="12"/>
    <x v="244"/>
    <x v="15"/>
    <x v="15"/>
    <x v="227"/>
    <x v="62"/>
    <x v="201"/>
    <x v="2"/>
  </r>
  <r>
    <n v="971"/>
    <n v="236"/>
    <n v="420"/>
    <x v="4"/>
    <x v="228"/>
    <x v="168"/>
    <x v="1"/>
    <n v="34"/>
    <x v="8"/>
    <x v="8"/>
    <x v="245"/>
    <x v="26"/>
    <x v="26"/>
    <x v="228"/>
    <x v="62"/>
    <x v="39"/>
    <x v="3"/>
  </r>
  <r>
    <n v="267"/>
    <n v="351"/>
    <n v="155"/>
    <x v="4"/>
    <x v="229"/>
    <x v="194"/>
    <x v="2"/>
    <n v="216"/>
    <x v="15"/>
    <x v="15"/>
    <x v="246"/>
    <x v="46"/>
    <x v="47"/>
    <x v="229"/>
    <x v="63"/>
    <x v="202"/>
    <x v="3"/>
  </r>
  <r>
    <n v="447"/>
    <n v="290"/>
    <n v="97"/>
    <x v="1"/>
    <x v="26"/>
    <x v="89"/>
    <x v="0"/>
    <n v="326"/>
    <x v="12"/>
    <x v="12"/>
    <x v="247"/>
    <x v="15"/>
    <x v="15"/>
    <x v="26"/>
    <x v="63"/>
    <x v="38"/>
    <x v="1"/>
  </r>
  <r>
    <n v="537"/>
    <n v="169"/>
    <n v="429"/>
    <x v="0"/>
    <x v="230"/>
    <x v="195"/>
    <x v="16"/>
    <n v="326"/>
    <x v="17"/>
    <x v="17"/>
    <x v="248"/>
    <x v="33"/>
    <x v="33"/>
    <x v="230"/>
    <x v="63"/>
    <x v="203"/>
    <x v="1"/>
  </r>
  <r>
    <n v="839"/>
    <n v="334"/>
    <n v="223"/>
    <x v="0"/>
    <x v="191"/>
    <x v="190"/>
    <x v="8"/>
    <n v="216"/>
    <x v="7"/>
    <x v="7"/>
    <x v="249"/>
    <x v="7"/>
    <x v="7"/>
    <x v="191"/>
    <x v="63"/>
    <x v="64"/>
    <x v="3"/>
  </r>
  <r>
    <n v="900"/>
    <n v="208"/>
    <n v="476"/>
    <x v="4"/>
    <x v="231"/>
    <x v="178"/>
    <x v="16"/>
    <n v="326"/>
    <x v="0"/>
    <x v="0"/>
    <x v="250"/>
    <x v="68"/>
    <x v="69"/>
    <x v="231"/>
    <x v="63"/>
    <x v="94"/>
    <x v="1"/>
  </r>
  <r>
    <n v="12"/>
    <n v="445"/>
    <n v="109"/>
    <x v="4"/>
    <x v="232"/>
    <x v="196"/>
    <x v="4"/>
    <n v="353"/>
    <x v="12"/>
    <x v="12"/>
    <x v="251"/>
    <x v="57"/>
    <x v="58"/>
    <x v="232"/>
    <x v="64"/>
    <x v="204"/>
    <x v="3"/>
  </r>
  <r>
    <n v="344"/>
    <n v="210"/>
    <n v="486"/>
    <x v="4"/>
    <x v="233"/>
    <x v="197"/>
    <x v="15"/>
    <n v="78"/>
    <x v="16"/>
    <x v="16"/>
    <x v="252"/>
    <x v="61"/>
    <x v="62"/>
    <x v="233"/>
    <x v="65"/>
    <x v="205"/>
    <x v="4"/>
  </r>
  <r>
    <n v="941"/>
    <n v="44"/>
    <n v="439"/>
    <x v="4"/>
    <x v="153"/>
    <x v="198"/>
    <x v="4"/>
    <n v="469"/>
    <x v="7"/>
    <x v="7"/>
    <x v="253"/>
    <x v="28"/>
    <x v="28"/>
    <x v="153"/>
    <x v="66"/>
    <x v="206"/>
    <x v="1"/>
  </r>
  <r>
    <n v="68"/>
    <n v="277"/>
    <n v="324"/>
    <x v="0"/>
    <x v="234"/>
    <x v="176"/>
    <x v="14"/>
    <n v="415"/>
    <x v="3"/>
    <x v="3"/>
    <x v="254"/>
    <x v="20"/>
    <x v="20"/>
    <x v="234"/>
    <x v="67"/>
    <x v="207"/>
    <x v="4"/>
  </r>
  <r>
    <n v="304"/>
    <n v="389"/>
    <n v="76"/>
    <x v="1"/>
    <x v="235"/>
    <x v="199"/>
    <x v="1"/>
    <n v="415"/>
    <x v="3"/>
    <x v="3"/>
    <x v="255"/>
    <x v="35"/>
    <x v="35"/>
    <x v="235"/>
    <x v="67"/>
    <x v="71"/>
    <x v="4"/>
  </r>
  <r>
    <n v="816"/>
    <n v="242"/>
    <n v="265"/>
    <x v="1"/>
    <x v="236"/>
    <x v="200"/>
    <x v="13"/>
    <n v="415"/>
    <x v="10"/>
    <x v="10"/>
    <x v="256"/>
    <x v="12"/>
    <x v="12"/>
    <x v="236"/>
    <x v="67"/>
    <x v="208"/>
    <x v="4"/>
  </r>
  <r>
    <n v="361"/>
    <n v="350"/>
    <n v="319"/>
    <x v="2"/>
    <x v="237"/>
    <x v="201"/>
    <x v="7"/>
    <n v="56"/>
    <x v="17"/>
    <x v="17"/>
    <x v="257"/>
    <x v="27"/>
    <x v="27"/>
    <x v="237"/>
    <x v="68"/>
    <x v="74"/>
    <x v="3"/>
  </r>
  <r>
    <n v="640"/>
    <n v="47"/>
    <n v="356"/>
    <x v="2"/>
    <x v="238"/>
    <x v="202"/>
    <x v="11"/>
    <n v="45"/>
    <x v="6"/>
    <x v="6"/>
    <x v="258"/>
    <x v="9"/>
    <x v="9"/>
    <x v="238"/>
    <x v="68"/>
    <x v="207"/>
    <x v="2"/>
  </r>
  <r>
    <n v="787"/>
    <n v="130"/>
    <n v="319"/>
    <x v="2"/>
    <x v="237"/>
    <x v="162"/>
    <x v="13"/>
    <n v="56"/>
    <x v="18"/>
    <x v="18"/>
    <x v="259"/>
    <x v="31"/>
    <x v="31"/>
    <x v="237"/>
    <x v="68"/>
    <x v="141"/>
    <x v="3"/>
  </r>
  <r>
    <n v="910"/>
    <n v="378"/>
    <n v="397"/>
    <x v="3"/>
    <x v="239"/>
    <x v="147"/>
    <x v="17"/>
    <n v="56"/>
    <x v="13"/>
    <x v="13"/>
    <x v="260"/>
    <x v="16"/>
    <x v="16"/>
    <x v="239"/>
    <x v="68"/>
    <x v="209"/>
    <x v="3"/>
  </r>
  <r>
    <n v="981"/>
    <n v="347"/>
    <n v="139"/>
    <x v="3"/>
    <x v="240"/>
    <x v="150"/>
    <x v="14"/>
    <n v="56"/>
    <x v="2"/>
    <x v="2"/>
    <x v="261"/>
    <x v="63"/>
    <x v="64"/>
    <x v="240"/>
    <x v="68"/>
    <x v="210"/>
    <x v="3"/>
  </r>
  <r>
    <n v="148"/>
    <n v="180"/>
    <n v="86"/>
    <x v="1"/>
    <x v="241"/>
    <x v="203"/>
    <x v="2"/>
    <n v="73"/>
    <x v="15"/>
    <x v="15"/>
    <x v="262"/>
    <x v="46"/>
    <x v="47"/>
    <x v="241"/>
    <x v="69"/>
    <x v="188"/>
    <x v="4"/>
  </r>
  <r>
    <n v="322"/>
    <n v="115"/>
    <n v="479"/>
    <x v="3"/>
    <x v="242"/>
    <x v="204"/>
    <x v="19"/>
    <n v="297"/>
    <x v="1"/>
    <x v="1"/>
    <x v="263"/>
    <x v="34"/>
    <x v="34"/>
    <x v="242"/>
    <x v="70"/>
    <x v="211"/>
    <x v="4"/>
  </r>
  <r>
    <n v="527"/>
    <n v="447"/>
    <n v="316"/>
    <x v="3"/>
    <x v="243"/>
    <x v="205"/>
    <x v="2"/>
    <n v="297"/>
    <x v="9"/>
    <x v="9"/>
    <x v="264"/>
    <x v="47"/>
    <x v="48"/>
    <x v="243"/>
    <x v="70"/>
    <x v="212"/>
    <x v="4"/>
  </r>
  <r>
    <n v="755"/>
    <n v="322"/>
    <n v="417"/>
    <x v="0"/>
    <x v="244"/>
    <x v="206"/>
    <x v="12"/>
    <n v="3"/>
    <x v="11"/>
    <x v="11"/>
    <x v="265"/>
    <x v="48"/>
    <x v="49"/>
    <x v="244"/>
    <x v="70"/>
    <x v="80"/>
    <x v="4"/>
  </r>
  <r>
    <n v="791"/>
    <n v="241"/>
    <n v="490"/>
    <x v="3"/>
    <x v="178"/>
    <x v="51"/>
    <x v="11"/>
    <n v="299"/>
    <x v="16"/>
    <x v="16"/>
    <x v="266"/>
    <x v="61"/>
    <x v="62"/>
    <x v="178"/>
    <x v="70"/>
    <x v="79"/>
    <x v="4"/>
  </r>
  <r>
    <n v="858"/>
    <n v="309"/>
    <n v="244"/>
    <x v="2"/>
    <x v="195"/>
    <x v="207"/>
    <x v="13"/>
    <n v="299"/>
    <x v="0"/>
    <x v="0"/>
    <x v="267"/>
    <x v="0"/>
    <x v="0"/>
    <x v="195"/>
    <x v="70"/>
    <x v="139"/>
    <x v="4"/>
  </r>
  <r>
    <n v="385"/>
    <n v="409"/>
    <n v="386"/>
    <x v="3"/>
    <x v="245"/>
    <x v="208"/>
    <x v="17"/>
    <n v="461"/>
    <x v="17"/>
    <x v="17"/>
    <x v="268"/>
    <x v="33"/>
    <x v="33"/>
    <x v="245"/>
    <x v="71"/>
    <x v="213"/>
    <x v="2"/>
  </r>
  <r>
    <n v="564"/>
    <n v="274"/>
    <n v="472"/>
    <x v="2"/>
    <x v="33"/>
    <x v="149"/>
    <x v="18"/>
    <n v="272"/>
    <x v="7"/>
    <x v="7"/>
    <x v="269"/>
    <x v="38"/>
    <x v="39"/>
    <x v="33"/>
    <x v="72"/>
    <x v="214"/>
    <x v="3"/>
  </r>
  <r>
    <n v="582"/>
    <n v="198"/>
    <n v="383"/>
    <x v="0"/>
    <x v="246"/>
    <x v="209"/>
    <x v="17"/>
    <n v="272"/>
    <x v="6"/>
    <x v="6"/>
    <x v="270"/>
    <x v="29"/>
    <x v="29"/>
    <x v="246"/>
    <x v="72"/>
    <x v="76"/>
    <x v="3"/>
  </r>
  <r>
    <n v="703"/>
    <n v="46"/>
    <n v="228"/>
    <x v="4"/>
    <x v="247"/>
    <x v="210"/>
    <x v="15"/>
    <n v="272"/>
    <x v="9"/>
    <x v="9"/>
    <x v="271"/>
    <x v="67"/>
    <x v="68"/>
    <x v="247"/>
    <x v="72"/>
    <x v="206"/>
    <x v="3"/>
  </r>
  <r>
    <n v="793"/>
    <n v="376"/>
    <n v="441"/>
    <x v="0"/>
    <x v="248"/>
    <x v="180"/>
    <x v="6"/>
    <n v="272"/>
    <x v="0"/>
    <x v="0"/>
    <x v="272"/>
    <x v="58"/>
    <x v="59"/>
    <x v="248"/>
    <x v="72"/>
    <x v="55"/>
    <x v="3"/>
  </r>
  <r>
    <n v="356"/>
    <n v="485"/>
    <n v="193"/>
    <x v="3"/>
    <x v="249"/>
    <x v="211"/>
    <x v="19"/>
    <n v="57"/>
    <x v="2"/>
    <x v="2"/>
    <x v="273"/>
    <x v="2"/>
    <x v="2"/>
    <x v="249"/>
    <x v="73"/>
    <x v="52"/>
    <x v="1"/>
  </r>
  <r>
    <n v="829"/>
    <n v="380"/>
    <n v="100"/>
    <x v="0"/>
    <x v="250"/>
    <x v="212"/>
    <x v="2"/>
    <n v="57"/>
    <x v="0"/>
    <x v="0"/>
    <x v="274"/>
    <x v="13"/>
    <x v="13"/>
    <x v="250"/>
    <x v="73"/>
    <x v="59"/>
    <x v="1"/>
  </r>
  <r>
    <n v="218"/>
    <n v="392"/>
    <n v="125"/>
    <x v="4"/>
    <x v="251"/>
    <x v="52"/>
    <x v="18"/>
    <n v="62"/>
    <x v="5"/>
    <x v="5"/>
    <x v="275"/>
    <x v="30"/>
    <x v="30"/>
    <x v="251"/>
    <x v="74"/>
    <x v="215"/>
    <x v="1"/>
  </r>
  <r>
    <n v="288"/>
    <n v="404"/>
    <n v="136"/>
    <x v="0"/>
    <x v="54"/>
    <x v="176"/>
    <x v="15"/>
    <n v="62"/>
    <x v="9"/>
    <x v="9"/>
    <x v="276"/>
    <x v="11"/>
    <x v="11"/>
    <x v="54"/>
    <x v="74"/>
    <x v="48"/>
    <x v="1"/>
  </r>
  <r>
    <n v="327"/>
    <n v="353"/>
    <n v="115"/>
    <x v="0"/>
    <x v="252"/>
    <x v="107"/>
    <x v="14"/>
    <n v="446"/>
    <x v="2"/>
    <x v="2"/>
    <x v="277"/>
    <x v="63"/>
    <x v="64"/>
    <x v="252"/>
    <x v="74"/>
    <x v="216"/>
    <x v="3"/>
  </r>
  <r>
    <n v="374"/>
    <n v="441"/>
    <n v="173"/>
    <x v="2"/>
    <x v="253"/>
    <x v="13"/>
    <x v="4"/>
    <n v="62"/>
    <x v="3"/>
    <x v="3"/>
    <x v="278"/>
    <x v="3"/>
    <x v="3"/>
    <x v="253"/>
    <x v="74"/>
    <x v="109"/>
    <x v="1"/>
  </r>
  <r>
    <n v="460"/>
    <n v="362"/>
    <n v="358"/>
    <x v="1"/>
    <x v="254"/>
    <x v="213"/>
    <x v="15"/>
    <n v="465"/>
    <x v="19"/>
    <x v="19"/>
    <x v="279"/>
    <x v="69"/>
    <x v="70"/>
    <x v="254"/>
    <x v="74"/>
    <x v="217"/>
    <x v="2"/>
  </r>
  <r>
    <n v="584"/>
    <n v="355"/>
    <n v="210"/>
    <x v="3"/>
    <x v="216"/>
    <x v="84"/>
    <x v="4"/>
    <n v="446"/>
    <x v="5"/>
    <x v="5"/>
    <x v="280"/>
    <x v="8"/>
    <x v="8"/>
    <x v="216"/>
    <x v="74"/>
    <x v="96"/>
    <x v="3"/>
  </r>
  <r>
    <n v="633"/>
    <n v="258"/>
    <n v="333"/>
    <x v="1"/>
    <x v="255"/>
    <x v="214"/>
    <x v="15"/>
    <n v="62"/>
    <x v="14"/>
    <x v="14"/>
    <x v="281"/>
    <x v="18"/>
    <x v="18"/>
    <x v="255"/>
    <x v="74"/>
    <x v="218"/>
    <x v="1"/>
  </r>
  <r>
    <n v="672"/>
    <n v="381"/>
    <n v="296"/>
    <x v="1"/>
    <x v="256"/>
    <x v="144"/>
    <x v="19"/>
    <n v="465"/>
    <x v="14"/>
    <x v="14"/>
    <x v="282"/>
    <x v="70"/>
    <x v="71"/>
    <x v="256"/>
    <x v="74"/>
    <x v="100"/>
    <x v="2"/>
  </r>
  <r>
    <n v="712"/>
    <n v="456"/>
    <n v="196"/>
    <x v="1"/>
    <x v="257"/>
    <x v="215"/>
    <x v="8"/>
    <n v="446"/>
    <x v="16"/>
    <x v="16"/>
    <x v="283"/>
    <x v="61"/>
    <x v="62"/>
    <x v="257"/>
    <x v="74"/>
    <x v="219"/>
    <x v="3"/>
  </r>
  <r>
    <n v="870"/>
    <n v="194"/>
    <n v="325"/>
    <x v="1"/>
    <x v="258"/>
    <x v="216"/>
    <x v="19"/>
    <n v="62"/>
    <x v="18"/>
    <x v="18"/>
    <x v="284"/>
    <x v="54"/>
    <x v="55"/>
    <x v="258"/>
    <x v="74"/>
    <x v="125"/>
    <x v="1"/>
  </r>
  <r>
    <n v="163"/>
    <n v="280"/>
    <n v="192"/>
    <x v="0"/>
    <x v="259"/>
    <x v="204"/>
    <x v="7"/>
    <n v="49"/>
    <x v="1"/>
    <x v="1"/>
    <x v="285"/>
    <x v="34"/>
    <x v="34"/>
    <x v="259"/>
    <x v="75"/>
    <x v="215"/>
    <x v="3"/>
  </r>
  <r>
    <n v="929"/>
    <n v="498"/>
    <n v="244"/>
    <x v="0"/>
    <x v="260"/>
    <x v="217"/>
    <x v="15"/>
    <n v="49"/>
    <x v="7"/>
    <x v="7"/>
    <x v="286"/>
    <x v="7"/>
    <x v="7"/>
    <x v="260"/>
    <x v="75"/>
    <x v="220"/>
    <x v="3"/>
  </r>
  <r>
    <n v="153"/>
    <n v="204"/>
    <n v="88"/>
    <x v="1"/>
    <x v="198"/>
    <x v="218"/>
    <x v="12"/>
    <n v="349"/>
    <x v="8"/>
    <x v="8"/>
    <x v="287"/>
    <x v="71"/>
    <x v="72"/>
    <x v="198"/>
    <x v="76"/>
    <x v="221"/>
    <x v="1"/>
  </r>
  <r>
    <n v="203"/>
    <n v="369"/>
    <n v="74"/>
    <x v="3"/>
    <x v="261"/>
    <x v="219"/>
    <x v="1"/>
    <n v="411"/>
    <x v="7"/>
    <x v="7"/>
    <x v="288"/>
    <x v="7"/>
    <x v="7"/>
    <x v="261"/>
    <x v="76"/>
    <x v="222"/>
    <x v="3"/>
  </r>
  <r>
    <n v="246"/>
    <n v="452"/>
    <n v="220"/>
    <x v="4"/>
    <x v="262"/>
    <x v="80"/>
    <x v="8"/>
    <n v="411"/>
    <x v="17"/>
    <x v="17"/>
    <x v="289"/>
    <x v="24"/>
    <x v="24"/>
    <x v="262"/>
    <x v="76"/>
    <x v="223"/>
    <x v="3"/>
  </r>
  <r>
    <n v="262"/>
    <n v="409"/>
    <n v="299"/>
    <x v="3"/>
    <x v="263"/>
    <x v="220"/>
    <x v="5"/>
    <n v="411"/>
    <x v="17"/>
    <x v="17"/>
    <x v="290"/>
    <x v="33"/>
    <x v="33"/>
    <x v="263"/>
    <x v="76"/>
    <x v="224"/>
    <x v="3"/>
  </r>
  <r>
    <n v="612"/>
    <n v="207"/>
    <n v="152"/>
    <x v="2"/>
    <x v="1"/>
    <x v="221"/>
    <x v="15"/>
    <n v="173"/>
    <x v="12"/>
    <x v="12"/>
    <x v="291"/>
    <x v="44"/>
    <x v="45"/>
    <x v="1"/>
    <x v="76"/>
    <x v="103"/>
    <x v="1"/>
  </r>
  <r>
    <n v="294"/>
    <n v="86"/>
    <n v="261"/>
    <x v="4"/>
    <x v="264"/>
    <x v="222"/>
    <x v="5"/>
    <n v="319"/>
    <x v="12"/>
    <x v="12"/>
    <x v="292"/>
    <x v="36"/>
    <x v="36"/>
    <x v="264"/>
    <x v="77"/>
    <x v="137"/>
    <x v="2"/>
  </r>
  <r>
    <n v="400"/>
    <n v="321"/>
    <n v="61"/>
    <x v="4"/>
    <x v="265"/>
    <x v="120"/>
    <x v="19"/>
    <n v="375"/>
    <x v="6"/>
    <x v="6"/>
    <x v="293"/>
    <x v="6"/>
    <x v="6"/>
    <x v="265"/>
    <x v="77"/>
    <x v="225"/>
    <x v="1"/>
  </r>
  <r>
    <n v="426"/>
    <n v="74"/>
    <n v="210"/>
    <x v="2"/>
    <x v="121"/>
    <x v="17"/>
    <x v="2"/>
    <n v="319"/>
    <x v="16"/>
    <x v="16"/>
    <x v="294"/>
    <x v="65"/>
    <x v="66"/>
    <x v="121"/>
    <x v="77"/>
    <x v="188"/>
    <x v="2"/>
  </r>
  <r>
    <n v="869"/>
    <n v="137"/>
    <n v="295"/>
    <x v="0"/>
    <x v="266"/>
    <x v="223"/>
    <x v="14"/>
    <n v="375"/>
    <x v="17"/>
    <x v="17"/>
    <x v="295"/>
    <x v="24"/>
    <x v="24"/>
    <x v="266"/>
    <x v="77"/>
    <x v="226"/>
    <x v="1"/>
  </r>
  <r>
    <n v="21"/>
    <n v="137"/>
    <n v="152"/>
    <x v="0"/>
    <x v="235"/>
    <x v="131"/>
    <x v="7"/>
    <n v="363"/>
    <x v="17"/>
    <x v="17"/>
    <x v="296"/>
    <x v="24"/>
    <x v="24"/>
    <x v="235"/>
    <x v="78"/>
    <x v="160"/>
    <x v="2"/>
  </r>
  <r>
    <n v="337"/>
    <n v="328"/>
    <n v="100"/>
    <x v="3"/>
    <x v="267"/>
    <x v="224"/>
    <x v="17"/>
    <n v="391"/>
    <x v="15"/>
    <x v="15"/>
    <x v="297"/>
    <x v="46"/>
    <x v="47"/>
    <x v="267"/>
    <x v="78"/>
    <x v="227"/>
    <x v="3"/>
  </r>
  <r>
    <n v="485"/>
    <n v="163"/>
    <n v="344"/>
    <x v="3"/>
    <x v="241"/>
    <x v="225"/>
    <x v="5"/>
    <n v="363"/>
    <x v="18"/>
    <x v="18"/>
    <x v="298"/>
    <x v="45"/>
    <x v="46"/>
    <x v="241"/>
    <x v="78"/>
    <x v="228"/>
    <x v="2"/>
  </r>
  <r>
    <n v="556"/>
    <n v="66"/>
    <n v="230"/>
    <x v="0"/>
    <x v="268"/>
    <x v="226"/>
    <x v="14"/>
    <n v="391"/>
    <x v="5"/>
    <x v="5"/>
    <x v="299"/>
    <x v="30"/>
    <x v="30"/>
    <x v="268"/>
    <x v="78"/>
    <x v="229"/>
    <x v="3"/>
  </r>
  <r>
    <n v="778"/>
    <n v="468"/>
    <n v="182"/>
    <x v="4"/>
    <x v="269"/>
    <x v="170"/>
    <x v="12"/>
    <n v="445"/>
    <x v="9"/>
    <x v="9"/>
    <x v="300"/>
    <x v="51"/>
    <x v="52"/>
    <x v="269"/>
    <x v="79"/>
    <x v="230"/>
    <x v="1"/>
  </r>
  <r>
    <n v="814"/>
    <n v="319"/>
    <n v="148"/>
    <x v="3"/>
    <x v="24"/>
    <x v="61"/>
    <x v="4"/>
    <n v="445"/>
    <x v="9"/>
    <x v="9"/>
    <x v="301"/>
    <x v="47"/>
    <x v="48"/>
    <x v="24"/>
    <x v="79"/>
    <x v="231"/>
    <x v="1"/>
  </r>
  <r>
    <n v="932"/>
    <n v="188"/>
    <n v="233"/>
    <x v="0"/>
    <x v="270"/>
    <x v="227"/>
    <x v="1"/>
    <n v="445"/>
    <x v="7"/>
    <x v="7"/>
    <x v="302"/>
    <x v="72"/>
    <x v="73"/>
    <x v="270"/>
    <x v="79"/>
    <x v="232"/>
    <x v="1"/>
  </r>
  <r>
    <n v="16"/>
    <n v="299"/>
    <n v="178"/>
    <x v="2"/>
    <x v="271"/>
    <x v="228"/>
    <x v="4"/>
    <n v="164"/>
    <x v="3"/>
    <x v="3"/>
    <x v="303"/>
    <x v="3"/>
    <x v="3"/>
    <x v="271"/>
    <x v="80"/>
    <x v="233"/>
    <x v="1"/>
  </r>
  <r>
    <n v="343"/>
    <n v="462"/>
    <n v="209"/>
    <x v="1"/>
    <x v="272"/>
    <x v="229"/>
    <x v="3"/>
    <n v="369"/>
    <x v="4"/>
    <x v="4"/>
    <x v="304"/>
    <x v="4"/>
    <x v="4"/>
    <x v="272"/>
    <x v="80"/>
    <x v="108"/>
    <x v="1"/>
  </r>
  <r>
    <n v="414"/>
    <n v="398"/>
    <n v="419"/>
    <x v="0"/>
    <x v="273"/>
    <x v="17"/>
    <x v="12"/>
    <n v="164"/>
    <x v="13"/>
    <x v="13"/>
    <x v="305"/>
    <x v="16"/>
    <x v="16"/>
    <x v="273"/>
    <x v="80"/>
    <x v="234"/>
    <x v="1"/>
  </r>
  <r>
    <n v="501"/>
    <n v="451"/>
    <n v="187"/>
    <x v="1"/>
    <x v="181"/>
    <x v="163"/>
    <x v="0"/>
    <n v="164"/>
    <x v="4"/>
    <x v="4"/>
    <x v="306"/>
    <x v="4"/>
    <x v="4"/>
    <x v="181"/>
    <x v="80"/>
    <x v="149"/>
    <x v="1"/>
  </r>
  <r>
    <n v="521"/>
    <n v="479"/>
    <n v="131"/>
    <x v="4"/>
    <x v="274"/>
    <x v="46"/>
    <x v="8"/>
    <n v="164"/>
    <x v="10"/>
    <x v="10"/>
    <x v="307"/>
    <x v="32"/>
    <x v="32"/>
    <x v="274"/>
    <x v="80"/>
    <x v="235"/>
    <x v="1"/>
  </r>
  <r>
    <n v="968"/>
    <n v="375"/>
    <n v="212"/>
    <x v="2"/>
    <x v="275"/>
    <x v="49"/>
    <x v="13"/>
    <n v="369"/>
    <x v="2"/>
    <x v="2"/>
    <x v="308"/>
    <x v="2"/>
    <x v="2"/>
    <x v="275"/>
    <x v="80"/>
    <x v="236"/>
    <x v="1"/>
  </r>
  <r>
    <n v="825"/>
    <n v="240"/>
    <n v="306"/>
    <x v="4"/>
    <x v="276"/>
    <x v="216"/>
    <x v="13"/>
    <n v="482"/>
    <x v="2"/>
    <x v="2"/>
    <x v="309"/>
    <x v="2"/>
    <x v="2"/>
    <x v="276"/>
    <x v="81"/>
    <x v="237"/>
    <x v="4"/>
  </r>
  <r>
    <n v="638"/>
    <n v="475"/>
    <n v="206"/>
    <x v="2"/>
    <x v="69"/>
    <x v="230"/>
    <x v="0"/>
    <n v="243"/>
    <x v="19"/>
    <x v="19"/>
    <x v="310"/>
    <x v="69"/>
    <x v="70"/>
    <x v="69"/>
    <x v="82"/>
    <x v="238"/>
    <x v="1"/>
  </r>
  <r>
    <n v="961"/>
    <n v="141"/>
    <n v="279"/>
    <x v="3"/>
    <x v="277"/>
    <x v="21"/>
    <x v="5"/>
    <n v="243"/>
    <x v="17"/>
    <x v="17"/>
    <x v="311"/>
    <x v="33"/>
    <x v="33"/>
    <x v="277"/>
    <x v="82"/>
    <x v="185"/>
    <x v="1"/>
  </r>
  <r>
    <n v="59"/>
    <n v="158"/>
    <n v="87"/>
    <x v="1"/>
    <x v="278"/>
    <x v="32"/>
    <x v="10"/>
    <n v="142"/>
    <x v="12"/>
    <x v="12"/>
    <x v="312"/>
    <x v="57"/>
    <x v="58"/>
    <x v="278"/>
    <x v="83"/>
    <x v="214"/>
    <x v="1"/>
  </r>
  <r>
    <n v="195"/>
    <n v="321"/>
    <n v="368"/>
    <x v="3"/>
    <x v="47"/>
    <x v="86"/>
    <x v="6"/>
    <n v="436"/>
    <x v="6"/>
    <x v="6"/>
    <x v="313"/>
    <x v="6"/>
    <x v="6"/>
    <x v="47"/>
    <x v="83"/>
    <x v="239"/>
    <x v="1"/>
  </r>
  <r>
    <n v="397"/>
    <n v="491"/>
    <n v="193"/>
    <x v="3"/>
    <x v="249"/>
    <x v="83"/>
    <x v="4"/>
    <n v="185"/>
    <x v="10"/>
    <x v="10"/>
    <x v="314"/>
    <x v="37"/>
    <x v="37"/>
    <x v="249"/>
    <x v="83"/>
    <x v="240"/>
    <x v="2"/>
  </r>
  <r>
    <n v="509"/>
    <n v="137"/>
    <n v="432"/>
    <x v="4"/>
    <x v="279"/>
    <x v="231"/>
    <x v="3"/>
    <n v="185"/>
    <x v="17"/>
    <x v="17"/>
    <x v="315"/>
    <x v="24"/>
    <x v="24"/>
    <x v="279"/>
    <x v="83"/>
    <x v="241"/>
    <x v="2"/>
  </r>
  <r>
    <n v="599"/>
    <n v="359"/>
    <n v="302"/>
    <x v="1"/>
    <x v="280"/>
    <x v="232"/>
    <x v="3"/>
    <n v="122"/>
    <x v="6"/>
    <x v="6"/>
    <x v="316"/>
    <x v="29"/>
    <x v="29"/>
    <x v="280"/>
    <x v="83"/>
    <x v="242"/>
    <x v="0"/>
  </r>
  <r>
    <n v="663"/>
    <n v="151"/>
    <n v="496"/>
    <x v="2"/>
    <x v="281"/>
    <x v="233"/>
    <x v="3"/>
    <n v="436"/>
    <x v="7"/>
    <x v="7"/>
    <x v="317"/>
    <x v="28"/>
    <x v="28"/>
    <x v="281"/>
    <x v="83"/>
    <x v="243"/>
    <x v="1"/>
  </r>
  <r>
    <n v="741"/>
    <n v="263"/>
    <n v="173"/>
    <x v="2"/>
    <x v="253"/>
    <x v="62"/>
    <x v="3"/>
    <n v="142"/>
    <x v="9"/>
    <x v="9"/>
    <x v="318"/>
    <x v="67"/>
    <x v="68"/>
    <x v="253"/>
    <x v="83"/>
    <x v="56"/>
    <x v="1"/>
  </r>
  <r>
    <n v="771"/>
    <n v="413"/>
    <n v="210"/>
    <x v="4"/>
    <x v="282"/>
    <x v="234"/>
    <x v="0"/>
    <n v="436"/>
    <x v="5"/>
    <x v="5"/>
    <x v="280"/>
    <x v="8"/>
    <x v="8"/>
    <x v="282"/>
    <x v="83"/>
    <x v="244"/>
    <x v="1"/>
  </r>
  <r>
    <n v="9"/>
    <n v="401"/>
    <n v="416"/>
    <x v="4"/>
    <x v="283"/>
    <x v="206"/>
    <x v="11"/>
    <n v="350"/>
    <x v="3"/>
    <x v="3"/>
    <x v="319"/>
    <x v="20"/>
    <x v="20"/>
    <x v="283"/>
    <x v="84"/>
    <x v="205"/>
    <x v="4"/>
  </r>
  <r>
    <n v="717"/>
    <n v="448"/>
    <n v="72"/>
    <x v="4"/>
    <x v="284"/>
    <x v="26"/>
    <x v="1"/>
    <n v="63"/>
    <x v="9"/>
    <x v="9"/>
    <x v="320"/>
    <x v="11"/>
    <x v="11"/>
    <x v="284"/>
    <x v="84"/>
    <x v="76"/>
    <x v="4"/>
  </r>
  <r>
    <n v="725"/>
    <n v="28"/>
    <n v="459"/>
    <x v="3"/>
    <x v="285"/>
    <x v="103"/>
    <x v="7"/>
    <n v="63"/>
    <x v="11"/>
    <x v="11"/>
    <x v="321"/>
    <x v="52"/>
    <x v="53"/>
    <x v="285"/>
    <x v="84"/>
    <x v="110"/>
    <x v="4"/>
  </r>
  <r>
    <n v="278"/>
    <n v="428"/>
    <n v="428"/>
    <x v="1"/>
    <x v="286"/>
    <x v="235"/>
    <x v="1"/>
    <n v="203"/>
    <x v="0"/>
    <x v="0"/>
    <x v="322"/>
    <x v="13"/>
    <x v="13"/>
    <x v="286"/>
    <x v="85"/>
    <x v="108"/>
    <x v="1"/>
  </r>
  <r>
    <n v="309"/>
    <n v="276"/>
    <n v="359"/>
    <x v="0"/>
    <x v="287"/>
    <x v="40"/>
    <x v="17"/>
    <n v="203"/>
    <x v="16"/>
    <x v="16"/>
    <x v="323"/>
    <x v="22"/>
    <x v="22"/>
    <x v="287"/>
    <x v="85"/>
    <x v="245"/>
    <x v="1"/>
  </r>
  <r>
    <n v="185"/>
    <n v="158"/>
    <n v="51"/>
    <x v="0"/>
    <x v="288"/>
    <x v="236"/>
    <x v="15"/>
    <n v="159"/>
    <x v="12"/>
    <x v="12"/>
    <x v="324"/>
    <x v="57"/>
    <x v="58"/>
    <x v="288"/>
    <x v="86"/>
    <x v="246"/>
    <x v="2"/>
  </r>
  <r>
    <n v="215"/>
    <n v="317"/>
    <n v="196"/>
    <x v="2"/>
    <x v="289"/>
    <x v="112"/>
    <x v="10"/>
    <n v="159"/>
    <x v="13"/>
    <x v="13"/>
    <x v="18"/>
    <x v="16"/>
    <x v="16"/>
    <x v="289"/>
    <x v="86"/>
    <x v="247"/>
    <x v="2"/>
  </r>
  <r>
    <n v="822"/>
    <n v="402"/>
    <n v="218"/>
    <x v="3"/>
    <x v="28"/>
    <x v="237"/>
    <x v="4"/>
    <n v="91"/>
    <x v="19"/>
    <x v="19"/>
    <x v="325"/>
    <x v="56"/>
    <x v="57"/>
    <x v="28"/>
    <x v="87"/>
    <x v="248"/>
    <x v="1"/>
  </r>
  <r>
    <n v="939"/>
    <n v="35"/>
    <n v="345"/>
    <x v="0"/>
    <x v="63"/>
    <x v="41"/>
    <x v="0"/>
    <n v="91"/>
    <x v="11"/>
    <x v="11"/>
    <x v="326"/>
    <x v="14"/>
    <x v="14"/>
    <x v="63"/>
    <x v="87"/>
    <x v="249"/>
    <x v="1"/>
  </r>
  <r>
    <n v="541"/>
    <n v="403"/>
    <n v="184"/>
    <x v="4"/>
    <x v="290"/>
    <x v="238"/>
    <x v="15"/>
    <n v="444"/>
    <x v="3"/>
    <x v="3"/>
    <x v="48"/>
    <x v="35"/>
    <x v="35"/>
    <x v="290"/>
    <x v="88"/>
    <x v="250"/>
    <x v="1"/>
  </r>
  <r>
    <n v="842"/>
    <n v="88"/>
    <n v="206"/>
    <x v="1"/>
    <x v="66"/>
    <x v="158"/>
    <x v="9"/>
    <n v="492"/>
    <x v="11"/>
    <x v="11"/>
    <x v="71"/>
    <x v="14"/>
    <x v="14"/>
    <x v="66"/>
    <x v="88"/>
    <x v="103"/>
    <x v="4"/>
  </r>
  <r>
    <n v="25"/>
    <n v="7"/>
    <n v="362"/>
    <x v="3"/>
    <x v="291"/>
    <x v="203"/>
    <x v="8"/>
    <n v="303"/>
    <x v="1"/>
    <x v="1"/>
    <x v="327"/>
    <x v="34"/>
    <x v="34"/>
    <x v="291"/>
    <x v="89"/>
    <x v="251"/>
    <x v="2"/>
  </r>
  <r>
    <n v="55"/>
    <n v="146"/>
    <n v="402"/>
    <x v="4"/>
    <x v="292"/>
    <x v="239"/>
    <x v="17"/>
    <n v="190"/>
    <x v="13"/>
    <x v="13"/>
    <x v="328"/>
    <x v="40"/>
    <x v="41"/>
    <x v="292"/>
    <x v="89"/>
    <x v="252"/>
    <x v="0"/>
  </r>
  <r>
    <n v="350"/>
    <n v="427"/>
    <n v="273"/>
    <x v="4"/>
    <x v="293"/>
    <x v="152"/>
    <x v="3"/>
    <n v="190"/>
    <x v="19"/>
    <x v="19"/>
    <x v="329"/>
    <x v="69"/>
    <x v="70"/>
    <x v="293"/>
    <x v="89"/>
    <x v="253"/>
    <x v="0"/>
  </r>
  <r>
    <n v="662"/>
    <n v="461"/>
    <n v="388"/>
    <x v="1"/>
    <x v="294"/>
    <x v="47"/>
    <x v="14"/>
    <n v="303"/>
    <x v="17"/>
    <x v="17"/>
    <x v="330"/>
    <x v="73"/>
    <x v="74"/>
    <x v="294"/>
    <x v="89"/>
    <x v="254"/>
    <x v="2"/>
  </r>
  <r>
    <n v="844"/>
    <n v="342"/>
    <n v="269"/>
    <x v="1"/>
    <x v="295"/>
    <x v="240"/>
    <x v="14"/>
    <n v="190"/>
    <x v="10"/>
    <x v="10"/>
    <x v="331"/>
    <x v="12"/>
    <x v="12"/>
    <x v="295"/>
    <x v="89"/>
    <x v="51"/>
    <x v="0"/>
  </r>
  <r>
    <n v="84"/>
    <n v="281"/>
    <n v="371"/>
    <x v="3"/>
    <x v="296"/>
    <x v="241"/>
    <x v="3"/>
    <n v="11"/>
    <x v="3"/>
    <x v="3"/>
    <x v="332"/>
    <x v="3"/>
    <x v="3"/>
    <x v="296"/>
    <x v="90"/>
    <x v="255"/>
    <x v="3"/>
  </r>
  <r>
    <n v="115"/>
    <n v="490"/>
    <n v="219"/>
    <x v="3"/>
    <x v="297"/>
    <x v="242"/>
    <x v="19"/>
    <n v="119"/>
    <x v="1"/>
    <x v="1"/>
    <x v="333"/>
    <x v="21"/>
    <x v="21"/>
    <x v="297"/>
    <x v="90"/>
    <x v="256"/>
    <x v="1"/>
  </r>
  <r>
    <n v="125"/>
    <n v="83"/>
    <n v="351"/>
    <x v="3"/>
    <x v="159"/>
    <x v="220"/>
    <x v="11"/>
    <n v="11"/>
    <x v="13"/>
    <x v="13"/>
    <x v="334"/>
    <x v="60"/>
    <x v="61"/>
    <x v="159"/>
    <x v="90"/>
    <x v="257"/>
    <x v="3"/>
  </r>
  <r>
    <n v="319"/>
    <n v="325"/>
    <n v="99"/>
    <x v="0"/>
    <x v="298"/>
    <x v="243"/>
    <x v="10"/>
    <n v="11"/>
    <x v="13"/>
    <x v="13"/>
    <x v="335"/>
    <x v="40"/>
    <x v="41"/>
    <x v="298"/>
    <x v="90"/>
    <x v="97"/>
    <x v="3"/>
  </r>
  <r>
    <n v="684"/>
    <n v="271"/>
    <n v="123"/>
    <x v="0"/>
    <x v="61"/>
    <x v="197"/>
    <x v="15"/>
    <n v="11"/>
    <x v="1"/>
    <x v="1"/>
    <x v="336"/>
    <x v="21"/>
    <x v="21"/>
    <x v="61"/>
    <x v="90"/>
    <x v="180"/>
    <x v="3"/>
  </r>
  <r>
    <n v="692"/>
    <n v="474"/>
    <n v="252"/>
    <x v="2"/>
    <x v="10"/>
    <x v="244"/>
    <x v="17"/>
    <n v="470"/>
    <x v="7"/>
    <x v="7"/>
    <x v="337"/>
    <x v="38"/>
    <x v="39"/>
    <x v="10"/>
    <x v="90"/>
    <x v="138"/>
    <x v="3"/>
  </r>
  <r>
    <n v="742"/>
    <n v="201"/>
    <n v="113"/>
    <x v="4"/>
    <x v="299"/>
    <x v="245"/>
    <x v="14"/>
    <n v="470"/>
    <x v="8"/>
    <x v="8"/>
    <x v="338"/>
    <x v="53"/>
    <x v="54"/>
    <x v="299"/>
    <x v="90"/>
    <x v="258"/>
    <x v="3"/>
  </r>
  <r>
    <n v="818"/>
    <n v="354"/>
    <n v="382"/>
    <x v="1"/>
    <x v="300"/>
    <x v="246"/>
    <x v="10"/>
    <n v="119"/>
    <x v="3"/>
    <x v="3"/>
    <x v="339"/>
    <x v="3"/>
    <x v="3"/>
    <x v="300"/>
    <x v="90"/>
    <x v="259"/>
    <x v="1"/>
  </r>
  <r>
    <n v="831"/>
    <n v="183"/>
    <n v="286"/>
    <x v="0"/>
    <x v="301"/>
    <x v="98"/>
    <x v="3"/>
    <n v="11"/>
    <x v="0"/>
    <x v="0"/>
    <x v="340"/>
    <x v="13"/>
    <x v="13"/>
    <x v="301"/>
    <x v="90"/>
    <x v="260"/>
    <x v="3"/>
  </r>
  <r>
    <n v="300"/>
    <n v="421"/>
    <n v="145"/>
    <x v="1"/>
    <x v="302"/>
    <x v="247"/>
    <x v="14"/>
    <n v="120"/>
    <x v="3"/>
    <x v="3"/>
    <x v="341"/>
    <x v="20"/>
    <x v="20"/>
    <x v="302"/>
    <x v="91"/>
    <x v="261"/>
    <x v="1"/>
  </r>
  <r>
    <n v="967"/>
    <n v="435"/>
    <n v="116"/>
    <x v="1"/>
    <x v="303"/>
    <x v="0"/>
    <x v="3"/>
    <n v="20"/>
    <x v="6"/>
    <x v="6"/>
    <x v="342"/>
    <x v="9"/>
    <x v="9"/>
    <x v="303"/>
    <x v="91"/>
    <x v="95"/>
    <x v="2"/>
  </r>
  <r>
    <n v="292"/>
    <n v="328"/>
    <n v="448"/>
    <x v="1"/>
    <x v="57"/>
    <x v="248"/>
    <x v="1"/>
    <n v="86"/>
    <x v="15"/>
    <x v="15"/>
    <x v="343"/>
    <x v="46"/>
    <x v="47"/>
    <x v="57"/>
    <x v="92"/>
    <x v="262"/>
    <x v="2"/>
  </r>
  <r>
    <n v="30"/>
    <n v="399"/>
    <n v="190"/>
    <x v="3"/>
    <x v="304"/>
    <x v="249"/>
    <x v="5"/>
    <n v="131"/>
    <x v="19"/>
    <x v="19"/>
    <x v="344"/>
    <x v="50"/>
    <x v="51"/>
    <x v="304"/>
    <x v="93"/>
    <x v="14"/>
    <x v="1"/>
  </r>
  <r>
    <n v="42"/>
    <n v="384"/>
    <n v="357"/>
    <x v="3"/>
    <x v="305"/>
    <x v="154"/>
    <x v="12"/>
    <n v="47"/>
    <x v="12"/>
    <x v="12"/>
    <x v="118"/>
    <x v="57"/>
    <x v="58"/>
    <x v="305"/>
    <x v="93"/>
    <x v="263"/>
    <x v="0"/>
  </r>
  <r>
    <n v="166"/>
    <n v="379"/>
    <n v="321"/>
    <x v="4"/>
    <x v="306"/>
    <x v="250"/>
    <x v="2"/>
    <n v="47"/>
    <x v="9"/>
    <x v="9"/>
    <x v="345"/>
    <x v="67"/>
    <x v="68"/>
    <x v="306"/>
    <x v="93"/>
    <x v="264"/>
    <x v="0"/>
  </r>
  <r>
    <n v="201"/>
    <n v="397"/>
    <n v="148"/>
    <x v="3"/>
    <x v="24"/>
    <x v="36"/>
    <x v="14"/>
    <n v="47"/>
    <x v="9"/>
    <x v="9"/>
    <x v="301"/>
    <x v="11"/>
    <x v="11"/>
    <x v="24"/>
    <x v="93"/>
    <x v="221"/>
    <x v="0"/>
  </r>
  <r>
    <n v="261"/>
    <n v="251"/>
    <n v="294"/>
    <x v="3"/>
    <x v="174"/>
    <x v="212"/>
    <x v="8"/>
    <n v="47"/>
    <x v="10"/>
    <x v="10"/>
    <x v="346"/>
    <x v="32"/>
    <x v="32"/>
    <x v="174"/>
    <x v="93"/>
    <x v="106"/>
    <x v="0"/>
  </r>
  <r>
    <n v="459"/>
    <n v="189"/>
    <n v="275"/>
    <x v="1"/>
    <x v="262"/>
    <x v="38"/>
    <x v="3"/>
    <n v="438"/>
    <x v="19"/>
    <x v="19"/>
    <x v="347"/>
    <x v="43"/>
    <x v="44"/>
    <x v="262"/>
    <x v="93"/>
    <x v="141"/>
    <x v="2"/>
  </r>
  <r>
    <n v="57"/>
    <n v="155"/>
    <n v="482"/>
    <x v="3"/>
    <x v="307"/>
    <x v="251"/>
    <x v="4"/>
    <n v="222"/>
    <x v="9"/>
    <x v="9"/>
    <x v="348"/>
    <x v="47"/>
    <x v="48"/>
    <x v="307"/>
    <x v="94"/>
    <x v="265"/>
    <x v="4"/>
  </r>
  <r>
    <n v="85"/>
    <n v="276"/>
    <n v="295"/>
    <x v="3"/>
    <x v="85"/>
    <x v="252"/>
    <x v="2"/>
    <n v="458"/>
    <x v="16"/>
    <x v="16"/>
    <x v="349"/>
    <x v="22"/>
    <x v="22"/>
    <x v="85"/>
    <x v="94"/>
    <x v="266"/>
    <x v="1"/>
  </r>
  <r>
    <n v="308"/>
    <n v="74"/>
    <n v="397"/>
    <x v="0"/>
    <x v="173"/>
    <x v="253"/>
    <x v="0"/>
    <n v="458"/>
    <x v="16"/>
    <x v="16"/>
    <x v="350"/>
    <x v="65"/>
    <x v="66"/>
    <x v="173"/>
    <x v="94"/>
    <x v="267"/>
    <x v="1"/>
  </r>
  <r>
    <n v="318"/>
    <n v="331"/>
    <n v="88"/>
    <x v="2"/>
    <x v="308"/>
    <x v="254"/>
    <x v="7"/>
    <n v="458"/>
    <x v="18"/>
    <x v="18"/>
    <x v="351"/>
    <x v="54"/>
    <x v="55"/>
    <x v="308"/>
    <x v="94"/>
    <x v="165"/>
    <x v="1"/>
  </r>
  <r>
    <n v="387"/>
    <n v="283"/>
    <n v="107"/>
    <x v="2"/>
    <x v="309"/>
    <x v="255"/>
    <x v="1"/>
    <n v="222"/>
    <x v="0"/>
    <x v="0"/>
    <x v="352"/>
    <x v="0"/>
    <x v="0"/>
    <x v="309"/>
    <x v="94"/>
    <x v="268"/>
    <x v="4"/>
  </r>
  <r>
    <n v="748"/>
    <n v="293"/>
    <n v="57"/>
    <x v="4"/>
    <x v="310"/>
    <x v="121"/>
    <x v="16"/>
    <n v="248"/>
    <x v="0"/>
    <x v="0"/>
    <x v="353"/>
    <x v="13"/>
    <x v="13"/>
    <x v="310"/>
    <x v="94"/>
    <x v="269"/>
    <x v="1"/>
  </r>
  <r>
    <n v="912"/>
    <n v="89"/>
    <n v="120"/>
    <x v="4"/>
    <x v="311"/>
    <x v="256"/>
    <x v="13"/>
    <n v="222"/>
    <x v="0"/>
    <x v="0"/>
    <x v="14"/>
    <x v="0"/>
    <x v="0"/>
    <x v="311"/>
    <x v="94"/>
    <x v="270"/>
    <x v="4"/>
  </r>
  <r>
    <n v="592"/>
    <n v="291"/>
    <n v="455"/>
    <x v="4"/>
    <x v="312"/>
    <x v="96"/>
    <x v="1"/>
    <n v="245"/>
    <x v="14"/>
    <x v="14"/>
    <x v="354"/>
    <x v="59"/>
    <x v="60"/>
    <x v="312"/>
    <x v="95"/>
    <x v="271"/>
    <x v="2"/>
  </r>
  <r>
    <n v="737"/>
    <n v="187"/>
    <n v="233"/>
    <x v="1"/>
    <x v="313"/>
    <x v="257"/>
    <x v="2"/>
    <n v="245"/>
    <x v="2"/>
    <x v="2"/>
    <x v="355"/>
    <x v="63"/>
    <x v="64"/>
    <x v="313"/>
    <x v="95"/>
    <x v="249"/>
    <x v="2"/>
  </r>
  <r>
    <n v="165"/>
    <n v="41"/>
    <n v="315"/>
    <x v="2"/>
    <x v="177"/>
    <x v="258"/>
    <x v="14"/>
    <n v="420"/>
    <x v="4"/>
    <x v="4"/>
    <x v="356"/>
    <x v="62"/>
    <x v="63"/>
    <x v="177"/>
    <x v="96"/>
    <x v="121"/>
    <x v="4"/>
  </r>
  <r>
    <n v="668"/>
    <n v="435"/>
    <n v="452"/>
    <x v="1"/>
    <x v="220"/>
    <x v="156"/>
    <x v="17"/>
    <n v="420"/>
    <x v="6"/>
    <x v="6"/>
    <x v="357"/>
    <x v="9"/>
    <x v="9"/>
    <x v="220"/>
    <x v="96"/>
    <x v="272"/>
    <x v="4"/>
  </r>
  <r>
    <n v="10"/>
    <n v="100"/>
    <n v="449"/>
    <x v="0"/>
    <x v="314"/>
    <x v="250"/>
    <x v="17"/>
    <n v="413"/>
    <x v="9"/>
    <x v="9"/>
    <x v="358"/>
    <x v="11"/>
    <x v="11"/>
    <x v="314"/>
    <x v="97"/>
    <x v="200"/>
    <x v="1"/>
  </r>
  <r>
    <n v="415"/>
    <n v="443"/>
    <n v="192"/>
    <x v="4"/>
    <x v="105"/>
    <x v="259"/>
    <x v="3"/>
    <n v="413"/>
    <x v="5"/>
    <x v="5"/>
    <x v="359"/>
    <x v="8"/>
    <x v="8"/>
    <x v="105"/>
    <x v="97"/>
    <x v="96"/>
    <x v="1"/>
  </r>
  <r>
    <n v="416"/>
    <n v="118"/>
    <n v="193"/>
    <x v="0"/>
    <x v="245"/>
    <x v="239"/>
    <x v="15"/>
    <n v="148"/>
    <x v="12"/>
    <x v="12"/>
    <x v="360"/>
    <x v="15"/>
    <x v="15"/>
    <x v="245"/>
    <x v="98"/>
    <x v="210"/>
    <x v="1"/>
  </r>
  <r>
    <n v="469"/>
    <n v="171"/>
    <n v="336"/>
    <x v="1"/>
    <x v="315"/>
    <x v="167"/>
    <x v="11"/>
    <n v="148"/>
    <x v="3"/>
    <x v="3"/>
    <x v="361"/>
    <x v="20"/>
    <x v="20"/>
    <x v="315"/>
    <x v="98"/>
    <x v="273"/>
    <x v="1"/>
  </r>
  <r>
    <n v="691"/>
    <n v="80"/>
    <n v="232"/>
    <x v="0"/>
    <x v="303"/>
    <x v="229"/>
    <x v="10"/>
    <n v="418"/>
    <x v="0"/>
    <x v="0"/>
    <x v="362"/>
    <x v="58"/>
    <x v="59"/>
    <x v="303"/>
    <x v="98"/>
    <x v="216"/>
    <x v="0"/>
  </r>
  <r>
    <n v="702"/>
    <n v="498"/>
    <n v="169"/>
    <x v="1"/>
    <x v="316"/>
    <x v="88"/>
    <x v="6"/>
    <n v="36"/>
    <x v="7"/>
    <x v="7"/>
    <x v="363"/>
    <x v="7"/>
    <x v="7"/>
    <x v="316"/>
    <x v="98"/>
    <x v="132"/>
    <x v="1"/>
  </r>
  <r>
    <n v="810"/>
    <n v="311"/>
    <n v="470"/>
    <x v="0"/>
    <x v="317"/>
    <x v="69"/>
    <x v="0"/>
    <n v="418"/>
    <x v="2"/>
    <x v="2"/>
    <x v="364"/>
    <x v="63"/>
    <x v="64"/>
    <x v="317"/>
    <x v="98"/>
    <x v="254"/>
    <x v="0"/>
  </r>
  <r>
    <n v="879"/>
    <n v="437"/>
    <n v="379"/>
    <x v="0"/>
    <x v="318"/>
    <x v="124"/>
    <x v="6"/>
    <n v="148"/>
    <x v="3"/>
    <x v="3"/>
    <x v="365"/>
    <x v="74"/>
    <x v="75"/>
    <x v="318"/>
    <x v="98"/>
    <x v="41"/>
    <x v="1"/>
  </r>
  <r>
    <n v="177"/>
    <n v="432"/>
    <n v="305"/>
    <x v="2"/>
    <x v="319"/>
    <x v="255"/>
    <x v="3"/>
    <n v="44"/>
    <x v="2"/>
    <x v="2"/>
    <x v="366"/>
    <x v="2"/>
    <x v="2"/>
    <x v="319"/>
    <x v="99"/>
    <x v="23"/>
    <x v="0"/>
  </r>
  <r>
    <n v="423"/>
    <n v="217"/>
    <n v="260"/>
    <x v="4"/>
    <x v="258"/>
    <x v="214"/>
    <x v="8"/>
    <n v="257"/>
    <x v="6"/>
    <x v="6"/>
    <x v="367"/>
    <x v="39"/>
    <x v="40"/>
    <x v="258"/>
    <x v="99"/>
    <x v="221"/>
    <x v="1"/>
  </r>
  <r>
    <n v="517"/>
    <n v="299"/>
    <n v="141"/>
    <x v="1"/>
    <x v="320"/>
    <x v="260"/>
    <x v="1"/>
    <n v="125"/>
    <x v="3"/>
    <x v="3"/>
    <x v="368"/>
    <x v="3"/>
    <x v="3"/>
    <x v="320"/>
    <x v="99"/>
    <x v="274"/>
    <x v="1"/>
  </r>
  <r>
    <n v="550"/>
    <n v="62"/>
    <n v="88"/>
    <x v="3"/>
    <x v="321"/>
    <x v="261"/>
    <x v="4"/>
    <n v="44"/>
    <x v="14"/>
    <x v="14"/>
    <x v="369"/>
    <x v="59"/>
    <x v="60"/>
    <x v="321"/>
    <x v="99"/>
    <x v="259"/>
    <x v="0"/>
  </r>
  <r>
    <n v="642"/>
    <n v="422"/>
    <n v="290"/>
    <x v="4"/>
    <x v="322"/>
    <x v="76"/>
    <x v="8"/>
    <n v="125"/>
    <x v="5"/>
    <x v="5"/>
    <x v="370"/>
    <x v="5"/>
    <x v="5"/>
    <x v="322"/>
    <x v="99"/>
    <x v="275"/>
    <x v="1"/>
  </r>
  <r>
    <n v="832"/>
    <n v="65"/>
    <n v="201"/>
    <x v="0"/>
    <x v="323"/>
    <x v="104"/>
    <x v="18"/>
    <n v="125"/>
    <x v="19"/>
    <x v="19"/>
    <x v="371"/>
    <x v="50"/>
    <x v="51"/>
    <x v="323"/>
    <x v="99"/>
    <x v="276"/>
    <x v="1"/>
  </r>
  <r>
    <n v="846"/>
    <n v="69"/>
    <n v="197"/>
    <x v="0"/>
    <x v="324"/>
    <x v="232"/>
    <x v="14"/>
    <n v="125"/>
    <x v="15"/>
    <x v="15"/>
    <x v="372"/>
    <x v="64"/>
    <x v="65"/>
    <x v="324"/>
    <x v="99"/>
    <x v="97"/>
    <x v="1"/>
  </r>
  <r>
    <n v="922"/>
    <n v="482"/>
    <n v="198"/>
    <x v="0"/>
    <x v="325"/>
    <x v="262"/>
    <x v="16"/>
    <n v="44"/>
    <x v="11"/>
    <x v="11"/>
    <x v="373"/>
    <x v="14"/>
    <x v="14"/>
    <x v="325"/>
    <x v="99"/>
    <x v="126"/>
    <x v="0"/>
  </r>
  <r>
    <n v="315"/>
    <n v="270"/>
    <n v="204"/>
    <x v="2"/>
    <x v="326"/>
    <x v="49"/>
    <x v="14"/>
    <n v="226"/>
    <x v="18"/>
    <x v="18"/>
    <x v="374"/>
    <x v="55"/>
    <x v="56"/>
    <x v="326"/>
    <x v="100"/>
    <x v="277"/>
    <x v="1"/>
  </r>
  <r>
    <n v="178"/>
    <n v="159"/>
    <n v="173"/>
    <x v="1"/>
    <x v="20"/>
    <x v="57"/>
    <x v="5"/>
    <n v="416"/>
    <x v="11"/>
    <x v="11"/>
    <x v="375"/>
    <x v="52"/>
    <x v="53"/>
    <x v="20"/>
    <x v="101"/>
    <x v="191"/>
    <x v="3"/>
  </r>
  <r>
    <n v="399"/>
    <n v="29"/>
    <n v="91"/>
    <x v="4"/>
    <x v="327"/>
    <x v="263"/>
    <x v="7"/>
    <n v="476"/>
    <x v="18"/>
    <x v="18"/>
    <x v="376"/>
    <x v="31"/>
    <x v="31"/>
    <x v="327"/>
    <x v="101"/>
    <x v="278"/>
    <x v="4"/>
  </r>
  <r>
    <n v="882"/>
    <n v="27"/>
    <n v="160"/>
    <x v="3"/>
    <x v="328"/>
    <x v="264"/>
    <x v="10"/>
    <n v="416"/>
    <x v="2"/>
    <x v="2"/>
    <x v="377"/>
    <x v="63"/>
    <x v="64"/>
    <x v="328"/>
    <x v="101"/>
    <x v="157"/>
    <x v="3"/>
  </r>
  <r>
    <n v="321"/>
    <n v="397"/>
    <n v="299"/>
    <x v="2"/>
    <x v="329"/>
    <x v="265"/>
    <x v="11"/>
    <n v="29"/>
    <x v="9"/>
    <x v="9"/>
    <x v="378"/>
    <x v="11"/>
    <x v="11"/>
    <x v="329"/>
    <x v="102"/>
    <x v="279"/>
    <x v="1"/>
  </r>
  <r>
    <n v="563"/>
    <n v="158"/>
    <n v="71"/>
    <x v="0"/>
    <x v="330"/>
    <x v="71"/>
    <x v="17"/>
    <n v="29"/>
    <x v="12"/>
    <x v="12"/>
    <x v="379"/>
    <x v="57"/>
    <x v="58"/>
    <x v="330"/>
    <x v="102"/>
    <x v="218"/>
    <x v="1"/>
  </r>
  <r>
    <n v="955"/>
    <n v="494"/>
    <n v="471"/>
    <x v="4"/>
    <x v="331"/>
    <x v="195"/>
    <x v="7"/>
    <n v="95"/>
    <x v="1"/>
    <x v="1"/>
    <x v="380"/>
    <x v="21"/>
    <x v="21"/>
    <x v="331"/>
    <x v="102"/>
    <x v="24"/>
    <x v="2"/>
  </r>
  <r>
    <n v="351"/>
    <n v="137"/>
    <n v="154"/>
    <x v="3"/>
    <x v="332"/>
    <x v="86"/>
    <x v="12"/>
    <n v="144"/>
    <x v="17"/>
    <x v="17"/>
    <x v="381"/>
    <x v="24"/>
    <x v="24"/>
    <x v="332"/>
    <x v="103"/>
    <x v="280"/>
    <x v="4"/>
  </r>
  <r>
    <n v="661"/>
    <n v="269"/>
    <n v="455"/>
    <x v="4"/>
    <x v="312"/>
    <x v="120"/>
    <x v="15"/>
    <n v="345"/>
    <x v="12"/>
    <x v="12"/>
    <x v="382"/>
    <x v="36"/>
    <x v="36"/>
    <x v="312"/>
    <x v="103"/>
    <x v="229"/>
    <x v="0"/>
  </r>
  <r>
    <n v="681"/>
    <n v="27"/>
    <n v="415"/>
    <x v="1"/>
    <x v="333"/>
    <x v="266"/>
    <x v="6"/>
    <n v="345"/>
    <x v="2"/>
    <x v="2"/>
    <x v="383"/>
    <x v="63"/>
    <x v="64"/>
    <x v="333"/>
    <x v="103"/>
    <x v="281"/>
    <x v="0"/>
  </r>
  <r>
    <n v="251"/>
    <n v="273"/>
    <n v="156"/>
    <x v="4"/>
    <x v="334"/>
    <x v="25"/>
    <x v="9"/>
    <n v="168"/>
    <x v="0"/>
    <x v="0"/>
    <x v="384"/>
    <x v="58"/>
    <x v="59"/>
    <x v="334"/>
    <x v="104"/>
    <x v="282"/>
    <x v="2"/>
  </r>
  <r>
    <n v="328"/>
    <n v="65"/>
    <n v="455"/>
    <x v="4"/>
    <x v="312"/>
    <x v="267"/>
    <x v="2"/>
    <n v="117"/>
    <x v="19"/>
    <x v="19"/>
    <x v="385"/>
    <x v="50"/>
    <x v="51"/>
    <x v="312"/>
    <x v="104"/>
    <x v="283"/>
    <x v="4"/>
  </r>
  <r>
    <n v="449"/>
    <n v="192"/>
    <n v="147"/>
    <x v="3"/>
    <x v="335"/>
    <x v="268"/>
    <x v="11"/>
    <n v="23"/>
    <x v="6"/>
    <x v="6"/>
    <x v="386"/>
    <x v="9"/>
    <x v="9"/>
    <x v="335"/>
    <x v="104"/>
    <x v="272"/>
    <x v="1"/>
  </r>
  <r>
    <n v="938"/>
    <n v="329"/>
    <n v="71"/>
    <x v="0"/>
    <x v="330"/>
    <x v="269"/>
    <x v="8"/>
    <n v="117"/>
    <x v="18"/>
    <x v="18"/>
    <x v="387"/>
    <x v="55"/>
    <x v="56"/>
    <x v="330"/>
    <x v="104"/>
    <x v="284"/>
    <x v="4"/>
  </r>
  <r>
    <n v="960"/>
    <n v="13"/>
    <n v="181"/>
    <x v="1"/>
    <x v="336"/>
    <x v="152"/>
    <x v="9"/>
    <n v="117"/>
    <x v="2"/>
    <x v="2"/>
    <x v="388"/>
    <x v="63"/>
    <x v="64"/>
    <x v="336"/>
    <x v="104"/>
    <x v="205"/>
    <x v="4"/>
  </r>
  <r>
    <n v="36"/>
    <n v="237"/>
    <n v="336"/>
    <x v="3"/>
    <x v="337"/>
    <x v="270"/>
    <x v="2"/>
    <n v="64"/>
    <x v="0"/>
    <x v="0"/>
    <x v="389"/>
    <x v="0"/>
    <x v="0"/>
    <x v="337"/>
    <x v="105"/>
    <x v="285"/>
    <x v="2"/>
  </r>
  <r>
    <n v="46"/>
    <n v="390"/>
    <n v="78"/>
    <x v="3"/>
    <x v="338"/>
    <x v="48"/>
    <x v="11"/>
    <n v="64"/>
    <x v="13"/>
    <x v="13"/>
    <x v="390"/>
    <x v="60"/>
    <x v="61"/>
    <x v="338"/>
    <x v="105"/>
    <x v="258"/>
    <x v="2"/>
  </r>
  <r>
    <n v="204"/>
    <n v="361"/>
    <n v="245"/>
    <x v="3"/>
    <x v="180"/>
    <x v="253"/>
    <x v="12"/>
    <n v="259"/>
    <x v="6"/>
    <x v="6"/>
    <x v="391"/>
    <x v="6"/>
    <x v="6"/>
    <x v="180"/>
    <x v="105"/>
    <x v="286"/>
    <x v="0"/>
  </r>
  <r>
    <n v="253"/>
    <n v="34"/>
    <n v="366"/>
    <x v="1"/>
    <x v="126"/>
    <x v="184"/>
    <x v="4"/>
    <n v="259"/>
    <x v="11"/>
    <x v="11"/>
    <x v="392"/>
    <x v="41"/>
    <x v="42"/>
    <x v="126"/>
    <x v="105"/>
    <x v="287"/>
    <x v="0"/>
  </r>
  <r>
    <n v="872"/>
    <n v="307"/>
    <n v="419"/>
    <x v="3"/>
    <x v="339"/>
    <x v="194"/>
    <x v="6"/>
    <n v="64"/>
    <x v="1"/>
    <x v="1"/>
    <x v="393"/>
    <x v="1"/>
    <x v="1"/>
    <x v="339"/>
    <x v="105"/>
    <x v="149"/>
    <x v="2"/>
  </r>
  <r>
    <n v="734"/>
    <n v="359"/>
    <n v="126"/>
    <x v="1"/>
    <x v="340"/>
    <x v="271"/>
    <x v="11"/>
    <n v="394"/>
    <x v="6"/>
    <x v="6"/>
    <x v="394"/>
    <x v="29"/>
    <x v="29"/>
    <x v="340"/>
    <x v="106"/>
    <x v="163"/>
    <x v="1"/>
  </r>
  <r>
    <n v="785"/>
    <n v="184"/>
    <n v="79"/>
    <x v="1"/>
    <x v="243"/>
    <x v="171"/>
    <x v="18"/>
    <n v="394"/>
    <x v="0"/>
    <x v="0"/>
    <x v="395"/>
    <x v="68"/>
    <x v="69"/>
    <x v="243"/>
    <x v="106"/>
    <x v="77"/>
    <x v="1"/>
  </r>
  <r>
    <n v="65"/>
    <n v="375"/>
    <n v="231"/>
    <x v="0"/>
    <x v="214"/>
    <x v="272"/>
    <x v="1"/>
    <n v="171"/>
    <x v="2"/>
    <x v="2"/>
    <x v="396"/>
    <x v="2"/>
    <x v="2"/>
    <x v="214"/>
    <x v="107"/>
    <x v="51"/>
    <x v="1"/>
  </r>
  <r>
    <n v="71"/>
    <n v="30"/>
    <n v="261"/>
    <x v="3"/>
    <x v="341"/>
    <x v="147"/>
    <x v="3"/>
    <n v="378"/>
    <x v="15"/>
    <x v="15"/>
    <x v="397"/>
    <x v="42"/>
    <x v="43"/>
    <x v="341"/>
    <x v="107"/>
    <x v="288"/>
    <x v="1"/>
  </r>
  <r>
    <n v="220"/>
    <n v="498"/>
    <n v="472"/>
    <x v="4"/>
    <x v="342"/>
    <x v="232"/>
    <x v="2"/>
    <n v="171"/>
    <x v="7"/>
    <x v="7"/>
    <x v="269"/>
    <x v="7"/>
    <x v="7"/>
    <x v="342"/>
    <x v="107"/>
    <x v="148"/>
    <x v="1"/>
  </r>
  <r>
    <n v="689"/>
    <n v="194"/>
    <n v="257"/>
    <x v="4"/>
    <x v="343"/>
    <x v="12"/>
    <x v="18"/>
    <n v="291"/>
    <x v="18"/>
    <x v="18"/>
    <x v="398"/>
    <x v="54"/>
    <x v="55"/>
    <x v="343"/>
    <x v="107"/>
    <x v="146"/>
    <x v="3"/>
  </r>
  <r>
    <n v="875"/>
    <n v="83"/>
    <n v="282"/>
    <x v="4"/>
    <x v="344"/>
    <x v="273"/>
    <x v="8"/>
    <n v="6"/>
    <x v="13"/>
    <x v="13"/>
    <x v="399"/>
    <x v="60"/>
    <x v="61"/>
    <x v="344"/>
    <x v="107"/>
    <x v="289"/>
    <x v="4"/>
  </r>
  <r>
    <n v="962"/>
    <n v="120"/>
    <n v="229"/>
    <x v="4"/>
    <x v="345"/>
    <x v="173"/>
    <x v="6"/>
    <n v="6"/>
    <x v="19"/>
    <x v="19"/>
    <x v="400"/>
    <x v="43"/>
    <x v="44"/>
    <x v="345"/>
    <x v="107"/>
    <x v="290"/>
    <x v="4"/>
  </r>
  <r>
    <n v="120"/>
    <n v="223"/>
    <n v="411"/>
    <x v="4"/>
    <x v="346"/>
    <x v="131"/>
    <x v="9"/>
    <n v="281"/>
    <x v="3"/>
    <x v="3"/>
    <x v="401"/>
    <x v="20"/>
    <x v="20"/>
    <x v="346"/>
    <x v="108"/>
    <x v="291"/>
    <x v="2"/>
  </r>
  <r>
    <n v="425"/>
    <n v="60"/>
    <n v="251"/>
    <x v="0"/>
    <x v="347"/>
    <x v="258"/>
    <x v="6"/>
    <n v="309"/>
    <x v="5"/>
    <x v="5"/>
    <x v="402"/>
    <x v="8"/>
    <x v="8"/>
    <x v="347"/>
    <x v="108"/>
    <x v="292"/>
    <x v="1"/>
  </r>
  <r>
    <n v="463"/>
    <n v="401"/>
    <n v="464"/>
    <x v="0"/>
    <x v="348"/>
    <x v="274"/>
    <x v="17"/>
    <n v="15"/>
    <x v="3"/>
    <x v="3"/>
    <x v="403"/>
    <x v="20"/>
    <x v="20"/>
    <x v="348"/>
    <x v="108"/>
    <x v="293"/>
    <x v="4"/>
  </r>
  <r>
    <n v="710"/>
    <n v="93"/>
    <n v="343"/>
    <x v="2"/>
    <x v="349"/>
    <x v="173"/>
    <x v="16"/>
    <n v="281"/>
    <x v="3"/>
    <x v="3"/>
    <x v="404"/>
    <x v="20"/>
    <x v="20"/>
    <x v="349"/>
    <x v="108"/>
    <x v="294"/>
    <x v="2"/>
  </r>
  <r>
    <n v="732"/>
    <n v="371"/>
    <n v="97"/>
    <x v="2"/>
    <x v="350"/>
    <x v="275"/>
    <x v="18"/>
    <n v="15"/>
    <x v="12"/>
    <x v="12"/>
    <x v="247"/>
    <x v="36"/>
    <x v="36"/>
    <x v="350"/>
    <x v="108"/>
    <x v="295"/>
    <x v="4"/>
  </r>
  <r>
    <n v="856"/>
    <n v="367"/>
    <n v="289"/>
    <x v="3"/>
    <x v="351"/>
    <x v="276"/>
    <x v="18"/>
    <n v="281"/>
    <x v="16"/>
    <x v="16"/>
    <x v="405"/>
    <x v="61"/>
    <x v="62"/>
    <x v="351"/>
    <x v="108"/>
    <x v="296"/>
    <x v="2"/>
  </r>
  <r>
    <n v="119"/>
    <n v="164"/>
    <n v="229"/>
    <x v="2"/>
    <x v="352"/>
    <x v="277"/>
    <x v="3"/>
    <n v="16"/>
    <x v="7"/>
    <x v="7"/>
    <x v="406"/>
    <x v="28"/>
    <x v="28"/>
    <x v="352"/>
    <x v="109"/>
    <x v="297"/>
    <x v="4"/>
  </r>
  <r>
    <n v="299"/>
    <n v="436"/>
    <n v="320"/>
    <x v="2"/>
    <x v="105"/>
    <x v="278"/>
    <x v="14"/>
    <n v="16"/>
    <x v="10"/>
    <x v="10"/>
    <x v="407"/>
    <x v="32"/>
    <x v="32"/>
    <x v="105"/>
    <x v="109"/>
    <x v="298"/>
    <x v="4"/>
  </r>
  <r>
    <n v="451"/>
    <n v="429"/>
    <n v="368"/>
    <x v="0"/>
    <x v="3"/>
    <x v="198"/>
    <x v="4"/>
    <n v="16"/>
    <x v="11"/>
    <x v="11"/>
    <x v="408"/>
    <x v="48"/>
    <x v="49"/>
    <x v="3"/>
    <x v="109"/>
    <x v="299"/>
    <x v="4"/>
  </r>
  <r>
    <n v="99"/>
    <n v="202"/>
    <n v="422"/>
    <x v="0"/>
    <x v="353"/>
    <x v="224"/>
    <x v="17"/>
    <n v="301"/>
    <x v="10"/>
    <x v="10"/>
    <x v="409"/>
    <x v="12"/>
    <x v="12"/>
    <x v="353"/>
    <x v="110"/>
    <x v="300"/>
    <x v="1"/>
  </r>
  <r>
    <n v="127"/>
    <n v="281"/>
    <n v="442"/>
    <x v="4"/>
    <x v="354"/>
    <x v="279"/>
    <x v="5"/>
    <n v="381"/>
    <x v="3"/>
    <x v="3"/>
    <x v="410"/>
    <x v="3"/>
    <x v="3"/>
    <x v="354"/>
    <x v="110"/>
    <x v="144"/>
    <x v="2"/>
  </r>
  <r>
    <n v="302"/>
    <n v="483"/>
    <n v="124"/>
    <x v="1"/>
    <x v="139"/>
    <x v="280"/>
    <x v="4"/>
    <n v="381"/>
    <x v="16"/>
    <x v="16"/>
    <x v="411"/>
    <x v="22"/>
    <x v="22"/>
    <x v="139"/>
    <x v="110"/>
    <x v="24"/>
    <x v="2"/>
  </r>
  <r>
    <n v="547"/>
    <n v="444"/>
    <n v="59"/>
    <x v="0"/>
    <x v="355"/>
    <x v="281"/>
    <x v="13"/>
    <n v="381"/>
    <x v="9"/>
    <x v="9"/>
    <x v="412"/>
    <x v="47"/>
    <x v="48"/>
    <x v="355"/>
    <x v="110"/>
    <x v="103"/>
    <x v="2"/>
  </r>
  <r>
    <n v="948"/>
    <n v="60"/>
    <n v="334"/>
    <x v="3"/>
    <x v="356"/>
    <x v="154"/>
    <x v="6"/>
    <n v="381"/>
    <x v="5"/>
    <x v="5"/>
    <x v="413"/>
    <x v="8"/>
    <x v="8"/>
    <x v="356"/>
    <x v="110"/>
    <x v="149"/>
    <x v="2"/>
  </r>
  <r>
    <n v="600"/>
    <n v="364"/>
    <n v="138"/>
    <x v="1"/>
    <x v="357"/>
    <x v="89"/>
    <x v="3"/>
    <n v="199"/>
    <x v="12"/>
    <x v="12"/>
    <x v="414"/>
    <x v="36"/>
    <x v="36"/>
    <x v="357"/>
    <x v="111"/>
    <x v="186"/>
    <x v="2"/>
  </r>
  <r>
    <n v="609"/>
    <n v="415"/>
    <n v="350"/>
    <x v="3"/>
    <x v="358"/>
    <x v="10"/>
    <x v="7"/>
    <n v="199"/>
    <x v="15"/>
    <x v="15"/>
    <x v="415"/>
    <x v="42"/>
    <x v="43"/>
    <x v="358"/>
    <x v="111"/>
    <x v="185"/>
    <x v="2"/>
  </r>
  <r>
    <n v="657"/>
    <n v="438"/>
    <n v="81"/>
    <x v="1"/>
    <x v="359"/>
    <x v="252"/>
    <x v="12"/>
    <n v="79"/>
    <x v="5"/>
    <x v="5"/>
    <x v="416"/>
    <x v="5"/>
    <x v="5"/>
    <x v="359"/>
    <x v="112"/>
    <x v="301"/>
    <x v="3"/>
  </r>
  <r>
    <n v="767"/>
    <n v="259"/>
    <n v="90"/>
    <x v="1"/>
    <x v="284"/>
    <x v="282"/>
    <x v="8"/>
    <n v="79"/>
    <x v="9"/>
    <x v="9"/>
    <x v="417"/>
    <x v="11"/>
    <x v="11"/>
    <x v="284"/>
    <x v="112"/>
    <x v="302"/>
    <x v="3"/>
  </r>
  <r>
    <n v="926"/>
    <n v="222"/>
    <n v="168"/>
    <x v="2"/>
    <x v="340"/>
    <x v="3"/>
    <x v="14"/>
    <n v="79"/>
    <x v="7"/>
    <x v="7"/>
    <x v="418"/>
    <x v="38"/>
    <x v="39"/>
    <x v="340"/>
    <x v="112"/>
    <x v="303"/>
    <x v="3"/>
  </r>
  <r>
    <n v="152"/>
    <n v="295"/>
    <n v="230"/>
    <x v="1"/>
    <x v="290"/>
    <x v="218"/>
    <x v="8"/>
    <n v="258"/>
    <x v="8"/>
    <x v="8"/>
    <x v="419"/>
    <x v="53"/>
    <x v="54"/>
    <x v="290"/>
    <x v="113"/>
    <x v="304"/>
    <x v="4"/>
  </r>
  <r>
    <n v="522"/>
    <n v="159"/>
    <n v="225"/>
    <x v="3"/>
    <x v="360"/>
    <x v="283"/>
    <x v="14"/>
    <n v="258"/>
    <x v="11"/>
    <x v="11"/>
    <x v="420"/>
    <x v="52"/>
    <x v="53"/>
    <x v="360"/>
    <x v="113"/>
    <x v="305"/>
    <x v="4"/>
  </r>
  <r>
    <n v="876"/>
    <n v="329"/>
    <n v="265"/>
    <x v="0"/>
    <x v="361"/>
    <x v="255"/>
    <x v="3"/>
    <n v="258"/>
    <x v="18"/>
    <x v="18"/>
    <x v="421"/>
    <x v="55"/>
    <x v="56"/>
    <x v="361"/>
    <x v="113"/>
    <x v="55"/>
    <x v="4"/>
  </r>
  <r>
    <n v="412"/>
    <n v="440"/>
    <n v="201"/>
    <x v="4"/>
    <x v="362"/>
    <x v="284"/>
    <x v="3"/>
    <n v="432"/>
    <x v="17"/>
    <x v="17"/>
    <x v="422"/>
    <x v="33"/>
    <x v="33"/>
    <x v="362"/>
    <x v="114"/>
    <x v="306"/>
    <x v="3"/>
  </r>
  <r>
    <n v="118"/>
    <n v="223"/>
    <n v="174"/>
    <x v="0"/>
    <x v="278"/>
    <x v="95"/>
    <x v="4"/>
    <n v="269"/>
    <x v="3"/>
    <x v="3"/>
    <x v="140"/>
    <x v="20"/>
    <x v="20"/>
    <x v="278"/>
    <x v="115"/>
    <x v="307"/>
    <x v="1"/>
  </r>
  <r>
    <n v="621"/>
    <n v="453"/>
    <n v="459"/>
    <x v="3"/>
    <x v="285"/>
    <x v="192"/>
    <x v="11"/>
    <n v="498"/>
    <x v="2"/>
    <x v="2"/>
    <x v="423"/>
    <x v="49"/>
    <x v="50"/>
    <x v="285"/>
    <x v="116"/>
    <x v="293"/>
    <x v="4"/>
  </r>
  <r>
    <n v="699"/>
    <n v="14"/>
    <n v="338"/>
    <x v="1"/>
    <x v="72"/>
    <x v="285"/>
    <x v="17"/>
    <n v="218"/>
    <x v="13"/>
    <x v="13"/>
    <x v="424"/>
    <x v="66"/>
    <x v="67"/>
    <x v="72"/>
    <x v="116"/>
    <x v="308"/>
    <x v="2"/>
  </r>
  <r>
    <n v="836"/>
    <n v="82"/>
    <n v="73"/>
    <x v="3"/>
    <x v="363"/>
    <x v="286"/>
    <x v="10"/>
    <n v="218"/>
    <x v="1"/>
    <x v="1"/>
    <x v="425"/>
    <x v="75"/>
    <x v="76"/>
    <x v="363"/>
    <x v="116"/>
    <x v="108"/>
    <x v="2"/>
  </r>
  <r>
    <n v="945"/>
    <n v="415"/>
    <n v="307"/>
    <x v="2"/>
    <x v="364"/>
    <x v="287"/>
    <x v="16"/>
    <n v="498"/>
    <x v="15"/>
    <x v="15"/>
    <x v="426"/>
    <x v="42"/>
    <x v="43"/>
    <x v="364"/>
    <x v="116"/>
    <x v="160"/>
    <x v="4"/>
  </r>
  <r>
    <n v="439"/>
    <n v="252"/>
    <n v="50"/>
    <x v="3"/>
    <x v="182"/>
    <x v="85"/>
    <x v="11"/>
    <n v="138"/>
    <x v="3"/>
    <x v="3"/>
    <x v="427"/>
    <x v="3"/>
    <x v="3"/>
    <x v="182"/>
    <x v="117"/>
    <x v="309"/>
    <x v="4"/>
  </r>
  <r>
    <n v="442"/>
    <n v="97"/>
    <n v="298"/>
    <x v="0"/>
    <x v="365"/>
    <x v="126"/>
    <x v="2"/>
    <n v="102"/>
    <x v="8"/>
    <x v="8"/>
    <x v="428"/>
    <x v="10"/>
    <x v="10"/>
    <x v="365"/>
    <x v="117"/>
    <x v="310"/>
    <x v="2"/>
  </r>
  <r>
    <n v="529"/>
    <n v="60"/>
    <n v="100"/>
    <x v="3"/>
    <x v="267"/>
    <x v="288"/>
    <x v="13"/>
    <n v="102"/>
    <x v="5"/>
    <x v="5"/>
    <x v="429"/>
    <x v="8"/>
    <x v="8"/>
    <x v="267"/>
    <x v="117"/>
    <x v="311"/>
    <x v="2"/>
  </r>
  <r>
    <n v="538"/>
    <n v="433"/>
    <n v="115"/>
    <x v="1"/>
    <x v="268"/>
    <x v="289"/>
    <x v="6"/>
    <n v="138"/>
    <x v="14"/>
    <x v="14"/>
    <x v="430"/>
    <x v="23"/>
    <x v="23"/>
    <x v="268"/>
    <x v="117"/>
    <x v="312"/>
    <x v="4"/>
  </r>
  <r>
    <n v="561"/>
    <n v="260"/>
    <n v="370"/>
    <x v="4"/>
    <x v="366"/>
    <x v="290"/>
    <x v="1"/>
    <n v="102"/>
    <x v="18"/>
    <x v="18"/>
    <x v="431"/>
    <x v="45"/>
    <x v="46"/>
    <x v="366"/>
    <x v="117"/>
    <x v="313"/>
    <x v="2"/>
  </r>
  <r>
    <n v="585"/>
    <n v="118"/>
    <n v="214"/>
    <x v="0"/>
    <x v="367"/>
    <x v="282"/>
    <x v="4"/>
    <n v="138"/>
    <x v="12"/>
    <x v="12"/>
    <x v="432"/>
    <x v="15"/>
    <x v="15"/>
    <x v="367"/>
    <x v="117"/>
    <x v="219"/>
    <x v="4"/>
  </r>
  <r>
    <n v="613"/>
    <n v="180"/>
    <n v="284"/>
    <x v="3"/>
    <x v="368"/>
    <x v="291"/>
    <x v="18"/>
    <n v="485"/>
    <x v="15"/>
    <x v="15"/>
    <x v="433"/>
    <x v="46"/>
    <x v="47"/>
    <x v="368"/>
    <x v="117"/>
    <x v="314"/>
    <x v="1"/>
  </r>
  <r>
    <n v="733"/>
    <n v="486"/>
    <n v="57"/>
    <x v="0"/>
    <x v="369"/>
    <x v="292"/>
    <x v="7"/>
    <n v="485"/>
    <x v="18"/>
    <x v="18"/>
    <x v="434"/>
    <x v="31"/>
    <x v="31"/>
    <x v="369"/>
    <x v="117"/>
    <x v="0"/>
    <x v="1"/>
  </r>
  <r>
    <n v="789"/>
    <n v="408"/>
    <n v="60"/>
    <x v="1"/>
    <x v="370"/>
    <x v="280"/>
    <x v="11"/>
    <n v="486"/>
    <x v="9"/>
    <x v="9"/>
    <x v="435"/>
    <x v="47"/>
    <x v="48"/>
    <x v="370"/>
    <x v="117"/>
    <x v="6"/>
    <x v="1"/>
  </r>
  <r>
    <n v="877"/>
    <n v="91"/>
    <n v="146"/>
    <x v="3"/>
    <x v="371"/>
    <x v="122"/>
    <x v="12"/>
    <n v="138"/>
    <x v="1"/>
    <x v="1"/>
    <x v="436"/>
    <x v="21"/>
    <x v="21"/>
    <x v="371"/>
    <x v="117"/>
    <x v="305"/>
    <x v="4"/>
  </r>
  <r>
    <n v="976"/>
    <n v="359"/>
    <n v="359"/>
    <x v="1"/>
    <x v="372"/>
    <x v="109"/>
    <x v="17"/>
    <n v="94"/>
    <x v="6"/>
    <x v="6"/>
    <x v="437"/>
    <x v="29"/>
    <x v="29"/>
    <x v="372"/>
    <x v="117"/>
    <x v="183"/>
    <x v="4"/>
  </r>
  <r>
    <n v="287"/>
    <n v="351"/>
    <n v="93"/>
    <x v="2"/>
    <x v="277"/>
    <x v="293"/>
    <x v="19"/>
    <n v="341"/>
    <x v="15"/>
    <x v="15"/>
    <x v="438"/>
    <x v="46"/>
    <x v="47"/>
    <x v="277"/>
    <x v="118"/>
    <x v="315"/>
    <x v="1"/>
  </r>
  <r>
    <n v="296"/>
    <n v="43"/>
    <n v="457"/>
    <x v="2"/>
    <x v="373"/>
    <x v="43"/>
    <x v="10"/>
    <n v="13"/>
    <x v="8"/>
    <x v="8"/>
    <x v="11"/>
    <x v="10"/>
    <x v="10"/>
    <x v="373"/>
    <x v="118"/>
    <x v="294"/>
    <x v="1"/>
  </r>
  <r>
    <n v="508"/>
    <n v="403"/>
    <n v="240"/>
    <x v="3"/>
    <x v="370"/>
    <x v="294"/>
    <x v="5"/>
    <n v="341"/>
    <x v="3"/>
    <x v="3"/>
    <x v="439"/>
    <x v="35"/>
    <x v="35"/>
    <x v="370"/>
    <x v="118"/>
    <x v="248"/>
    <x v="1"/>
  </r>
  <r>
    <n v="634"/>
    <n v="111"/>
    <n v="420"/>
    <x v="3"/>
    <x v="374"/>
    <x v="295"/>
    <x v="18"/>
    <n v="13"/>
    <x v="12"/>
    <x v="12"/>
    <x v="440"/>
    <x v="57"/>
    <x v="58"/>
    <x v="374"/>
    <x v="118"/>
    <x v="316"/>
    <x v="1"/>
  </r>
  <r>
    <n v="819"/>
    <n v="245"/>
    <n v="281"/>
    <x v="3"/>
    <x v="375"/>
    <x v="296"/>
    <x v="15"/>
    <n v="341"/>
    <x v="12"/>
    <x v="12"/>
    <x v="441"/>
    <x v="15"/>
    <x v="15"/>
    <x v="375"/>
    <x v="118"/>
    <x v="317"/>
    <x v="1"/>
  </r>
  <r>
    <n v="233"/>
    <n v="358"/>
    <n v="172"/>
    <x v="3"/>
    <x v="376"/>
    <x v="279"/>
    <x v="9"/>
    <n v="478"/>
    <x v="0"/>
    <x v="0"/>
    <x v="442"/>
    <x v="68"/>
    <x v="69"/>
    <x v="376"/>
    <x v="119"/>
    <x v="318"/>
    <x v="4"/>
  </r>
  <r>
    <n v="472"/>
    <n v="49"/>
    <n v="412"/>
    <x v="2"/>
    <x v="377"/>
    <x v="297"/>
    <x v="10"/>
    <n v="370"/>
    <x v="4"/>
    <x v="4"/>
    <x v="443"/>
    <x v="62"/>
    <x v="63"/>
    <x v="377"/>
    <x v="119"/>
    <x v="319"/>
    <x v="3"/>
  </r>
  <r>
    <n v="481"/>
    <n v="193"/>
    <n v="94"/>
    <x v="2"/>
    <x v="378"/>
    <x v="144"/>
    <x v="5"/>
    <n v="370"/>
    <x v="18"/>
    <x v="18"/>
    <x v="444"/>
    <x v="54"/>
    <x v="55"/>
    <x v="378"/>
    <x v="119"/>
    <x v="320"/>
    <x v="3"/>
  </r>
  <r>
    <n v="565"/>
    <n v="471"/>
    <n v="294"/>
    <x v="0"/>
    <x v="289"/>
    <x v="298"/>
    <x v="15"/>
    <n v="370"/>
    <x v="10"/>
    <x v="10"/>
    <x v="346"/>
    <x v="37"/>
    <x v="37"/>
    <x v="289"/>
    <x v="119"/>
    <x v="122"/>
    <x v="3"/>
  </r>
  <r>
    <n v="992"/>
    <n v="183"/>
    <n v="73"/>
    <x v="4"/>
    <x v="379"/>
    <x v="299"/>
    <x v="14"/>
    <n v="478"/>
    <x v="0"/>
    <x v="0"/>
    <x v="445"/>
    <x v="13"/>
    <x v="13"/>
    <x v="379"/>
    <x v="119"/>
    <x v="275"/>
    <x v="4"/>
  </r>
  <r>
    <n v="421"/>
    <n v="451"/>
    <n v="443"/>
    <x v="1"/>
    <x v="380"/>
    <x v="116"/>
    <x v="16"/>
    <n v="101"/>
    <x v="4"/>
    <x v="4"/>
    <x v="446"/>
    <x v="4"/>
    <x v="4"/>
    <x v="380"/>
    <x v="120"/>
    <x v="141"/>
    <x v="1"/>
  </r>
  <r>
    <n v="466"/>
    <n v="84"/>
    <n v="265"/>
    <x v="0"/>
    <x v="361"/>
    <x v="199"/>
    <x v="7"/>
    <n v="101"/>
    <x v="5"/>
    <x v="5"/>
    <x v="447"/>
    <x v="76"/>
    <x v="77"/>
    <x v="361"/>
    <x v="120"/>
    <x v="321"/>
    <x v="1"/>
  </r>
  <r>
    <n v="22"/>
    <n v="385"/>
    <n v="352"/>
    <x v="0"/>
    <x v="381"/>
    <x v="235"/>
    <x v="4"/>
    <n v="397"/>
    <x v="2"/>
    <x v="2"/>
    <x v="448"/>
    <x v="49"/>
    <x v="50"/>
    <x v="381"/>
    <x v="121"/>
    <x v="322"/>
    <x v="0"/>
  </r>
  <r>
    <n v="158"/>
    <n v="476"/>
    <n v="286"/>
    <x v="0"/>
    <x v="301"/>
    <x v="300"/>
    <x v="0"/>
    <n v="397"/>
    <x v="14"/>
    <x v="14"/>
    <x v="449"/>
    <x v="59"/>
    <x v="60"/>
    <x v="301"/>
    <x v="121"/>
    <x v="323"/>
    <x v="0"/>
  </r>
  <r>
    <n v="168"/>
    <n v="459"/>
    <n v="405"/>
    <x v="2"/>
    <x v="382"/>
    <x v="29"/>
    <x v="5"/>
    <n v="37"/>
    <x v="11"/>
    <x v="11"/>
    <x v="450"/>
    <x v="52"/>
    <x v="53"/>
    <x v="382"/>
    <x v="121"/>
    <x v="324"/>
    <x v="4"/>
  </r>
  <r>
    <n v="293"/>
    <n v="424"/>
    <n v="226"/>
    <x v="0"/>
    <x v="17"/>
    <x v="301"/>
    <x v="2"/>
    <n v="397"/>
    <x v="8"/>
    <x v="8"/>
    <x v="451"/>
    <x v="10"/>
    <x v="10"/>
    <x v="17"/>
    <x v="121"/>
    <x v="320"/>
    <x v="0"/>
  </r>
  <r>
    <n v="617"/>
    <n v="22"/>
    <n v="217"/>
    <x v="2"/>
    <x v="383"/>
    <x v="22"/>
    <x v="19"/>
    <n v="37"/>
    <x v="0"/>
    <x v="0"/>
    <x v="452"/>
    <x v="13"/>
    <x v="13"/>
    <x v="383"/>
    <x v="121"/>
    <x v="105"/>
    <x v="4"/>
  </r>
  <r>
    <n v="705"/>
    <n v="478"/>
    <n v="342"/>
    <x v="2"/>
    <x v="384"/>
    <x v="0"/>
    <x v="4"/>
    <n v="360"/>
    <x v="0"/>
    <x v="0"/>
    <x v="453"/>
    <x v="0"/>
    <x v="0"/>
    <x v="384"/>
    <x v="121"/>
    <x v="325"/>
    <x v="0"/>
  </r>
  <r>
    <n v="776"/>
    <n v="37"/>
    <n v="139"/>
    <x v="2"/>
    <x v="385"/>
    <x v="302"/>
    <x v="2"/>
    <n v="397"/>
    <x v="18"/>
    <x v="18"/>
    <x v="454"/>
    <x v="31"/>
    <x v="31"/>
    <x v="385"/>
    <x v="121"/>
    <x v="326"/>
    <x v="0"/>
  </r>
  <r>
    <n v="795"/>
    <n v="308"/>
    <n v="416"/>
    <x v="1"/>
    <x v="386"/>
    <x v="303"/>
    <x v="4"/>
    <n v="360"/>
    <x v="0"/>
    <x v="0"/>
    <x v="455"/>
    <x v="13"/>
    <x v="13"/>
    <x v="386"/>
    <x v="121"/>
    <x v="107"/>
    <x v="0"/>
  </r>
  <r>
    <n v="728"/>
    <n v="77"/>
    <n v="160"/>
    <x v="0"/>
    <x v="30"/>
    <x v="221"/>
    <x v="0"/>
    <n v="260"/>
    <x v="2"/>
    <x v="2"/>
    <x v="377"/>
    <x v="63"/>
    <x v="64"/>
    <x v="30"/>
    <x v="122"/>
    <x v="35"/>
    <x v="4"/>
  </r>
  <r>
    <n v="852"/>
    <n v="474"/>
    <n v="171"/>
    <x v="2"/>
    <x v="387"/>
    <x v="160"/>
    <x v="15"/>
    <n v="260"/>
    <x v="7"/>
    <x v="7"/>
    <x v="456"/>
    <x v="38"/>
    <x v="39"/>
    <x v="387"/>
    <x v="122"/>
    <x v="327"/>
    <x v="4"/>
  </r>
  <r>
    <n v="170"/>
    <n v="320"/>
    <n v="271"/>
    <x v="3"/>
    <x v="388"/>
    <x v="304"/>
    <x v="13"/>
    <n v="434"/>
    <x v="0"/>
    <x v="0"/>
    <x v="457"/>
    <x v="13"/>
    <x v="13"/>
    <x v="388"/>
    <x v="123"/>
    <x v="328"/>
    <x v="4"/>
  </r>
  <r>
    <n v="256"/>
    <n v="117"/>
    <n v="102"/>
    <x v="1"/>
    <x v="389"/>
    <x v="305"/>
    <x v="12"/>
    <n v="376"/>
    <x v="2"/>
    <x v="2"/>
    <x v="458"/>
    <x v="17"/>
    <x v="17"/>
    <x v="389"/>
    <x v="123"/>
    <x v="61"/>
    <x v="0"/>
  </r>
  <r>
    <n v="376"/>
    <n v="340"/>
    <n v="157"/>
    <x v="0"/>
    <x v="390"/>
    <x v="306"/>
    <x v="1"/>
    <n v="376"/>
    <x v="1"/>
    <x v="1"/>
    <x v="459"/>
    <x v="1"/>
    <x v="1"/>
    <x v="390"/>
    <x v="123"/>
    <x v="329"/>
    <x v="0"/>
  </r>
  <r>
    <n v="401"/>
    <n v="50"/>
    <n v="95"/>
    <x v="1"/>
    <x v="188"/>
    <x v="31"/>
    <x v="19"/>
    <n v="376"/>
    <x v="13"/>
    <x v="13"/>
    <x v="460"/>
    <x v="40"/>
    <x v="41"/>
    <x v="188"/>
    <x v="123"/>
    <x v="264"/>
    <x v="0"/>
  </r>
  <r>
    <n v="409"/>
    <n v="336"/>
    <n v="265"/>
    <x v="2"/>
    <x v="391"/>
    <x v="307"/>
    <x v="18"/>
    <n v="434"/>
    <x v="15"/>
    <x v="15"/>
    <x v="461"/>
    <x v="64"/>
    <x v="65"/>
    <x v="391"/>
    <x v="123"/>
    <x v="49"/>
    <x v="4"/>
  </r>
  <r>
    <n v="632"/>
    <n v="337"/>
    <n v="132"/>
    <x v="2"/>
    <x v="325"/>
    <x v="191"/>
    <x v="16"/>
    <n v="434"/>
    <x v="2"/>
    <x v="2"/>
    <x v="462"/>
    <x v="63"/>
    <x v="64"/>
    <x v="325"/>
    <x v="123"/>
    <x v="304"/>
    <x v="4"/>
  </r>
  <r>
    <n v="665"/>
    <n v="452"/>
    <n v="226"/>
    <x v="1"/>
    <x v="75"/>
    <x v="24"/>
    <x v="13"/>
    <n v="33"/>
    <x v="17"/>
    <x v="17"/>
    <x v="463"/>
    <x v="24"/>
    <x v="24"/>
    <x v="75"/>
    <x v="123"/>
    <x v="295"/>
    <x v="1"/>
  </r>
  <r>
    <n v="674"/>
    <n v="389"/>
    <n v="155"/>
    <x v="1"/>
    <x v="392"/>
    <x v="304"/>
    <x v="13"/>
    <n v="376"/>
    <x v="3"/>
    <x v="3"/>
    <x v="464"/>
    <x v="35"/>
    <x v="35"/>
    <x v="392"/>
    <x v="123"/>
    <x v="328"/>
    <x v="0"/>
  </r>
  <r>
    <n v="750"/>
    <n v="248"/>
    <n v="176"/>
    <x v="4"/>
    <x v="138"/>
    <x v="308"/>
    <x v="10"/>
    <n v="434"/>
    <x v="0"/>
    <x v="0"/>
    <x v="465"/>
    <x v="58"/>
    <x v="59"/>
    <x v="138"/>
    <x v="123"/>
    <x v="330"/>
    <x v="4"/>
  </r>
  <r>
    <n v="516"/>
    <n v="240"/>
    <n v="156"/>
    <x v="1"/>
    <x v="8"/>
    <x v="299"/>
    <x v="9"/>
    <n v="67"/>
    <x v="2"/>
    <x v="2"/>
    <x v="8"/>
    <x v="2"/>
    <x v="2"/>
    <x v="8"/>
    <x v="124"/>
    <x v="331"/>
    <x v="2"/>
  </r>
  <r>
    <n v="953"/>
    <n v="386"/>
    <n v="288"/>
    <x v="0"/>
    <x v="176"/>
    <x v="105"/>
    <x v="3"/>
    <n v="67"/>
    <x v="11"/>
    <x v="11"/>
    <x v="182"/>
    <x v="48"/>
    <x v="49"/>
    <x v="176"/>
    <x v="124"/>
    <x v="143"/>
    <x v="2"/>
  </r>
  <r>
    <n v="342"/>
    <n v="201"/>
    <n v="179"/>
    <x v="4"/>
    <x v="393"/>
    <x v="309"/>
    <x v="4"/>
    <n v="109"/>
    <x v="8"/>
    <x v="8"/>
    <x v="466"/>
    <x v="53"/>
    <x v="54"/>
    <x v="393"/>
    <x v="125"/>
    <x v="173"/>
    <x v="4"/>
  </r>
  <r>
    <n v="671"/>
    <n v="411"/>
    <n v="158"/>
    <x v="2"/>
    <x v="97"/>
    <x v="310"/>
    <x v="10"/>
    <n v="109"/>
    <x v="19"/>
    <x v="19"/>
    <x v="467"/>
    <x v="50"/>
    <x v="51"/>
    <x v="97"/>
    <x v="125"/>
    <x v="209"/>
    <x v="4"/>
  </r>
  <r>
    <n v="518"/>
    <n v="481"/>
    <n v="463"/>
    <x v="0"/>
    <x v="394"/>
    <x v="37"/>
    <x v="3"/>
    <n v="213"/>
    <x v="15"/>
    <x v="15"/>
    <x v="468"/>
    <x v="42"/>
    <x v="43"/>
    <x v="394"/>
    <x v="126"/>
    <x v="108"/>
    <x v="2"/>
  </r>
  <r>
    <n v="131"/>
    <n v="431"/>
    <n v="141"/>
    <x v="4"/>
    <x v="60"/>
    <x v="25"/>
    <x v="1"/>
    <n v="386"/>
    <x v="10"/>
    <x v="10"/>
    <x v="469"/>
    <x v="32"/>
    <x v="32"/>
    <x v="60"/>
    <x v="127"/>
    <x v="299"/>
    <x v="2"/>
  </r>
  <r>
    <n v="720"/>
    <n v="426"/>
    <n v="394"/>
    <x v="4"/>
    <x v="395"/>
    <x v="13"/>
    <x v="9"/>
    <n v="386"/>
    <x v="8"/>
    <x v="8"/>
    <x v="470"/>
    <x v="26"/>
    <x v="26"/>
    <x v="395"/>
    <x v="127"/>
    <x v="168"/>
    <x v="2"/>
  </r>
  <r>
    <n v="761"/>
    <n v="151"/>
    <n v="239"/>
    <x v="0"/>
    <x v="396"/>
    <x v="311"/>
    <x v="4"/>
    <n v="386"/>
    <x v="7"/>
    <x v="7"/>
    <x v="471"/>
    <x v="28"/>
    <x v="28"/>
    <x v="396"/>
    <x v="127"/>
    <x v="332"/>
    <x v="2"/>
  </r>
  <r>
    <n v="901"/>
    <n v="458"/>
    <n v="343"/>
    <x v="2"/>
    <x v="349"/>
    <x v="170"/>
    <x v="19"/>
    <n v="282"/>
    <x v="2"/>
    <x v="2"/>
    <x v="472"/>
    <x v="2"/>
    <x v="2"/>
    <x v="349"/>
    <x v="128"/>
    <x v="208"/>
    <x v="2"/>
  </r>
  <r>
    <n v="783"/>
    <n v="63"/>
    <n v="344"/>
    <x v="0"/>
    <x v="397"/>
    <x v="77"/>
    <x v="14"/>
    <n v="208"/>
    <x v="14"/>
    <x v="14"/>
    <x v="473"/>
    <x v="59"/>
    <x v="60"/>
    <x v="397"/>
    <x v="129"/>
    <x v="333"/>
    <x v="4"/>
  </r>
  <r>
    <n v="171"/>
    <n v="19"/>
    <n v="96"/>
    <x v="1"/>
    <x v="259"/>
    <x v="276"/>
    <x v="18"/>
    <n v="172"/>
    <x v="6"/>
    <x v="6"/>
    <x v="474"/>
    <x v="9"/>
    <x v="9"/>
    <x v="259"/>
    <x v="130"/>
    <x v="334"/>
    <x v="1"/>
  </r>
  <r>
    <n v="206"/>
    <n v="87"/>
    <n v="487"/>
    <x v="3"/>
    <x v="398"/>
    <x v="312"/>
    <x v="2"/>
    <n v="172"/>
    <x v="5"/>
    <x v="5"/>
    <x v="475"/>
    <x v="8"/>
    <x v="8"/>
    <x v="398"/>
    <x v="130"/>
    <x v="335"/>
    <x v="1"/>
  </r>
  <r>
    <n v="827"/>
    <n v="305"/>
    <n v="252"/>
    <x v="3"/>
    <x v="399"/>
    <x v="255"/>
    <x v="1"/>
    <n v="172"/>
    <x v="8"/>
    <x v="8"/>
    <x v="476"/>
    <x v="26"/>
    <x v="26"/>
    <x v="399"/>
    <x v="130"/>
    <x v="336"/>
    <x v="1"/>
  </r>
  <r>
    <n v="999"/>
    <n v="110"/>
    <n v="114"/>
    <x v="2"/>
    <x v="147"/>
    <x v="218"/>
    <x v="3"/>
    <n v="172"/>
    <x v="2"/>
    <x v="2"/>
    <x v="477"/>
    <x v="63"/>
    <x v="64"/>
    <x v="147"/>
    <x v="130"/>
    <x v="337"/>
    <x v="1"/>
  </r>
  <r>
    <n v="7"/>
    <n v="323"/>
    <n v="149"/>
    <x v="4"/>
    <x v="165"/>
    <x v="13"/>
    <x v="17"/>
    <n v="477"/>
    <x v="14"/>
    <x v="14"/>
    <x v="478"/>
    <x v="23"/>
    <x v="23"/>
    <x v="165"/>
    <x v="131"/>
    <x v="215"/>
    <x v="2"/>
  </r>
  <r>
    <n v="602"/>
    <n v="157"/>
    <n v="473"/>
    <x v="4"/>
    <x v="23"/>
    <x v="313"/>
    <x v="3"/>
    <n v="477"/>
    <x v="1"/>
    <x v="1"/>
    <x v="479"/>
    <x v="34"/>
    <x v="34"/>
    <x v="23"/>
    <x v="131"/>
    <x v="199"/>
    <x v="2"/>
  </r>
  <r>
    <n v="667"/>
    <n v="27"/>
    <n v="301"/>
    <x v="3"/>
    <x v="400"/>
    <x v="200"/>
    <x v="3"/>
    <n v="494"/>
    <x v="2"/>
    <x v="2"/>
    <x v="480"/>
    <x v="63"/>
    <x v="64"/>
    <x v="400"/>
    <x v="131"/>
    <x v="338"/>
    <x v="0"/>
  </r>
  <r>
    <n v="779"/>
    <n v="497"/>
    <n v="275"/>
    <x v="1"/>
    <x v="262"/>
    <x v="314"/>
    <x v="15"/>
    <n v="477"/>
    <x v="0"/>
    <x v="0"/>
    <x v="481"/>
    <x v="13"/>
    <x v="13"/>
    <x v="262"/>
    <x v="131"/>
    <x v="243"/>
    <x v="2"/>
  </r>
  <r>
    <n v="862"/>
    <n v="441"/>
    <n v="316"/>
    <x v="1"/>
    <x v="401"/>
    <x v="315"/>
    <x v="3"/>
    <n v="488"/>
    <x v="3"/>
    <x v="3"/>
    <x v="482"/>
    <x v="3"/>
    <x v="3"/>
    <x v="401"/>
    <x v="131"/>
    <x v="278"/>
    <x v="0"/>
  </r>
  <r>
    <n v="893"/>
    <n v="75"/>
    <n v="494"/>
    <x v="1"/>
    <x v="402"/>
    <x v="316"/>
    <x v="15"/>
    <n v="477"/>
    <x v="8"/>
    <x v="8"/>
    <x v="483"/>
    <x v="53"/>
    <x v="54"/>
    <x v="402"/>
    <x v="131"/>
    <x v="339"/>
    <x v="2"/>
  </r>
  <r>
    <n v="944"/>
    <n v="48"/>
    <n v="116"/>
    <x v="4"/>
    <x v="302"/>
    <x v="317"/>
    <x v="6"/>
    <n v="477"/>
    <x v="17"/>
    <x v="17"/>
    <x v="484"/>
    <x v="33"/>
    <x v="33"/>
    <x v="302"/>
    <x v="131"/>
    <x v="340"/>
    <x v="2"/>
  </r>
  <r>
    <n v="670"/>
    <n v="423"/>
    <n v="382"/>
    <x v="0"/>
    <x v="403"/>
    <x v="204"/>
    <x v="10"/>
    <n v="83"/>
    <x v="15"/>
    <x v="15"/>
    <x v="485"/>
    <x v="42"/>
    <x v="43"/>
    <x v="403"/>
    <x v="132"/>
    <x v="314"/>
    <x v="3"/>
  </r>
  <r>
    <n v="448"/>
    <n v="484"/>
    <n v="114"/>
    <x v="3"/>
    <x v="369"/>
    <x v="318"/>
    <x v="13"/>
    <n v="402"/>
    <x v="8"/>
    <x v="8"/>
    <x v="486"/>
    <x v="10"/>
    <x v="10"/>
    <x v="369"/>
    <x v="133"/>
    <x v="341"/>
    <x v="2"/>
  </r>
  <r>
    <n v="534"/>
    <n v="315"/>
    <n v="348"/>
    <x v="0"/>
    <x v="404"/>
    <x v="319"/>
    <x v="8"/>
    <n v="402"/>
    <x v="9"/>
    <x v="9"/>
    <x v="487"/>
    <x v="51"/>
    <x v="52"/>
    <x v="404"/>
    <x v="133"/>
    <x v="289"/>
    <x v="2"/>
  </r>
  <r>
    <n v="574"/>
    <n v="89"/>
    <n v="492"/>
    <x v="0"/>
    <x v="140"/>
    <x v="268"/>
    <x v="2"/>
    <n v="402"/>
    <x v="0"/>
    <x v="0"/>
    <x v="488"/>
    <x v="0"/>
    <x v="0"/>
    <x v="140"/>
    <x v="133"/>
    <x v="338"/>
    <x v="2"/>
  </r>
  <r>
    <n v="586"/>
    <n v="414"/>
    <n v="115"/>
    <x v="0"/>
    <x v="252"/>
    <x v="22"/>
    <x v="8"/>
    <n v="402"/>
    <x v="17"/>
    <x v="17"/>
    <x v="489"/>
    <x v="24"/>
    <x v="24"/>
    <x v="252"/>
    <x v="133"/>
    <x v="119"/>
    <x v="2"/>
  </r>
  <r>
    <n v="780"/>
    <n v="372"/>
    <n v="182"/>
    <x v="0"/>
    <x v="405"/>
    <x v="165"/>
    <x v="3"/>
    <n v="402"/>
    <x v="5"/>
    <x v="5"/>
    <x v="490"/>
    <x v="30"/>
    <x v="30"/>
    <x v="405"/>
    <x v="133"/>
    <x v="259"/>
    <x v="2"/>
  </r>
  <r>
    <n v="107"/>
    <n v="332"/>
    <n v="327"/>
    <x v="0"/>
    <x v="406"/>
    <x v="9"/>
    <x v="0"/>
    <n v="459"/>
    <x v="3"/>
    <x v="3"/>
    <x v="491"/>
    <x v="74"/>
    <x v="75"/>
    <x v="406"/>
    <x v="134"/>
    <x v="119"/>
    <x v="1"/>
  </r>
  <r>
    <n v="377"/>
    <n v="142"/>
    <n v="160"/>
    <x v="1"/>
    <x v="407"/>
    <x v="249"/>
    <x v="5"/>
    <n v="459"/>
    <x v="17"/>
    <x v="17"/>
    <x v="492"/>
    <x v="33"/>
    <x v="33"/>
    <x v="407"/>
    <x v="134"/>
    <x v="257"/>
    <x v="1"/>
  </r>
  <r>
    <n v="453"/>
    <n v="57"/>
    <n v="174"/>
    <x v="0"/>
    <x v="278"/>
    <x v="300"/>
    <x v="11"/>
    <n v="141"/>
    <x v="8"/>
    <x v="8"/>
    <x v="493"/>
    <x v="71"/>
    <x v="72"/>
    <x v="278"/>
    <x v="134"/>
    <x v="342"/>
    <x v="1"/>
  </r>
  <r>
    <n v="467"/>
    <n v="172"/>
    <n v="451"/>
    <x v="0"/>
    <x v="408"/>
    <x v="303"/>
    <x v="16"/>
    <n v="141"/>
    <x v="17"/>
    <x v="17"/>
    <x v="494"/>
    <x v="73"/>
    <x v="74"/>
    <x v="408"/>
    <x v="134"/>
    <x v="262"/>
    <x v="1"/>
  </r>
  <r>
    <n v="259"/>
    <n v="377"/>
    <n v="403"/>
    <x v="1"/>
    <x v="409"/>
    <x v="320"/>
    <x v="12"/>
    <n v="107"/>
    <x v="16"/>
    <x v="16"/>
    <x v="495"/>
    <x v="61"/>
    <x v="62"/>
    <x v="409"/>
    <x v="135"/>
    <x v="343"/>
    <x v="3"/>
  </r>
  <r>
    <n v="429"/>
    <n v="348"/>
    <n v="162"/>
    <x v="0"/>
    <x v="359"/>
    <x v="200"/>
    <x v="0"/>
    <n v="107"/>
    <x v="15"/>
    <x v="15"/>
    <x v="496"/>
    <x v="64"/>
    <x v="65"/>
    <x v="359"/>
    <x v="135"/>
    <x v="344"/>
    <x v="3"/>
  </r>
  <r>
    <n v="868"/>
    <n v="300"/>
    <n v="140"/>
    <x v="1"/>
    <x v="410"/>
    <x v="299"/>
    <x v="2"/>
    <n v="107"/>
    <x v="12"/>
    <x v="12"/>
    <x v="497"/>
    <x v="15"/>
    <x v="15"/>
    <x v="410"/>
    <x v="135"/>
    <x v="157"/>
    <x v="3"/>
  </r>
  <r>
    <n v="698"/>
    <n v="10"/>
    <n v="112"/>
    <x v="2"/>
    <x v="337"/>
    <x v="197"/>
    <x v="5"/>
    <n v="442"/>
    <x v="13"/>
    <x v="13"/>
    <x v="498"/>
    <x v="16"/>
    <x v="16"/>
    <x v="337"/>
    <x v="136"/>
    <x v="254"/>
    <x v="3"/>
  </r>
  <r>
    <n v="1"/>
    <n v="300"/>
    <n v="103"/>
    <x v="1"/>
    <x v="411"/>
    <x v="45"/>
    <x v="7"/>
    <n v="315"/>
    <x v="12"/>
    <x v="12"/>
    <x v="499"/>
    <x v="15"/>
    <x v="15"/>
    <x v="411"/>
    <x v="137"/>
    <x v="345"/>
    <x v="2"/>
  </r>
  <r>
    <n v="643"/>
    <n v="479"/>
    <n v="405"/>
    <x v="1"/>
    <x v="412"/>
    <x v="179"/>
    <x v="0"/>
    <n v="242"/>
    <x v="10"/>
    <x v="10"/>
    <x v="500"/>
    <x v="32"/>
    <x v="32"/>
    <x v="412"/>
    <x v="137"/>
    <x v="104"/>
    <x v="1"/>
  </r>
  <r>
    <n v="786"/>
    <n v="265"/>
    <n v="339"/>
    <x v="2"/>
    <x v="413"/>
    <x v="321"/>
    <x v="18"/>
    <n v="242"/>
    <x v="6"/>
    <x v="6"/>
    <x v="501"/>
    <x v="29"/>
    <x v="29"/>
    <x v="413"/>
    <x v="137"/>
    <x v="346"/>
    <x v="1"/>
  </r>
  <r>
    <n v="883"/>
    <n v="375"/>
    <n v="197"/>
    <x v="4"/>
    <x v="414"/>
    <x v="132"/>
    <x v="11"/>
    <n v="315"/>
    <x v="2"/>
    <x v="2"/>
    <x v="502"/>
    <x v="2"/>
    <x v="2"/>
    <x v="414"/>
    <x v="137"/>
    <x v="347"/>
    <x v="2"/>
  </r>
  <r>
    <n v="2"/>
    <n v="486"/>
    <n v="296"/>
    <x v="2"/>
    <x v="415"/>
    <x v="322"/>
    <x v="18"/>
    <n v="253"/>
    <x v="18"/>
    <x v="18"/>
    <x v="503"/>
    <x v="31"/>
    <x v="31"/>
    <x v="415"/>
    <x v="138"/>
    <x v="200"/>
    <x v="0"/>
  </r>
  <r>
    <n v="223"/>
    <n v="207"/>
    <n v="208"/>
    <x v="4"/>
    <x v="416"/>
    <x v="85"/>
    <x v="7"/>
    <n v="253"/>
    <x v="12"/>
    <x v="12"/>
    <x v="504"/>
    <x v="44"/>
    <x v="45"/>
    <x v="416"/>
    <x v="138"/>
    <x v="348"/>
    <x v="0"/>
  </r>
  <r>
    <n v="339"/>
    <n v="204"/>
    <n v="279"/>
    <x v="1"/>
    <x v="417"/>
    <x v="70"/>
    <x v="8"/>
    <n v="277"/>
    <x v="8"/>
    <x v="8"/>
    <x v="505"/>
    <x v="71"/>
    <x v="72"/>
    <x v="417"/>
    <x v="138"/>
    <x v="349"/>
    <x v="1"/>
  </r>
  <r>
    <n v="465"/>
    <n v="129"/>
    <n v="121"/>
    <x v="4"/>
    <x v="418"/>
    <x v="134"/>
    <x v="12"/>
    <n v="277"/>
    <x v="6"/>
    <x v="6"/>
    <x v="506"/>
    <x v="39"/>
    <x v="40"/>
    <x v="418"/>
    <x v="138"/>
    <x v="71"/>
    <x v="1"/>
  </r>
  <r>
    <n v="572"/>
    <n v="17"/>
    <n v="363"/>
    <x v="1"/>
    <x v="419"/>
    <x v="323"/>
    <x v="19"/>
    <n v="277"/>
    <x v="5"/>
    <x v="5"/>
    <x v="507"/>
    <x v="8"/>
    <x v="8"/>
    <x v="419"/>
    <x v="138"/>
    <x v="37"/>
    <x v="1"/>
  </r>
  <r>
    <n v="630"/>
    <n v="422"/>
    <n v="361"/>
    <x v="3"/>
    <x v="420"/>
    <x v="220"/>
    <x v="11"/>
    <n v="277"/>
    <x v="5"/>
    <x v="5"/>
    <x v="508"/>
    <x v="5"/>
    <x v="5"/>
    <x v="420"/>
    <x v="138"/>
    <x v="215"/>
    <x v="1"/>
  </r>
  <r>
    <n v="77"/>
    <n v="189"/>
    <n v="278"/>
    <x v="0"/>
    <x v="421"/>
    <x v="324"/>
    <x v="9"/>
    <n v="462"/>
    <x v="19"/>
    <x v="19"/>
    <x v="509"/>
    <x v="43"/>
    <x v="44"/>
    <x v="421"/>
    <x v="139"/>
    <x v="85"/>
    <x v="1"/>
  </r>
  <r>
    <n v="332"/>
    <n v="405"/>
    <n v="389"/>
    <x v="4"/>
    <x v="422"/>
    <x v="49"/>
    <x v="4"/>
    <n v="231"/>
    <x v="19"/>
    <x v="19"/>
    <x v="510"/>
    <x v="56"/>
    <x v="57"/>
    <x v="422"/>
    <x v="140"/>
    <x v="350"/>
    <x v="1"/>
  </r>
  <r>
    <n v="440"/>
    <n v="365"/>
    <n v="127"/>
    <x v="3"/>
    <x v="423"/>
    <x v="325"/>
    <x v="0"/>
    <n v="158"/>
    <x v="6"/>
    <x v="6"/>
    <x v="511"/>
    <x v="39"/>
    <x v="40"/>
    <x v="423"/>
    <x v="140"/>
    <x v="61"/>
    <x v="2"/>
  </r>
  <r>
    <n v="840"/>
    <n v="356"/>
    <n v="97"/>
    <x v="0"/>
    <x v="424"/>
    <x v="250"/>
    <x v="15"/>
    <n v="491"/>
    <x v="8"/>
    <x v="8"/>
    <x v="512"/>
    <x v="26"/>
    <x v="26"/>
    <x v="424"/>
    <x v="140"/>
    <x v="351"/>
    <x v="1"/>
  </r>
  <r>
    <n v="51"/>
    <n v="35"/>
    <n v="242"/>
    <x v="0"/>
    <x v="425"/>
    <x v="326"/>
    <x v="3"/>
    <n v="385"/>
    <x v="11"/>
    <x v="11"/>
    <x v="513"/>
    <x v="14"/>
    <x v="14"/>
    <x v="425"/>
    <x v="141"/>
    <x v="113"/>
    <x v="4"/>
  </r>
  <r>
    <n v="82"/>
    <n v="334"/>
    <n v="396"/>
    <x v="1"/>
    <x v="426"/>
    <x v="139"/>
    <x v="6"/>
    <n v="134"/>
    <x v="7"/>
    <x v="7"/>
    <x v="514"/>
    <x v="7"/>
    <x v="7"/>
    <x v="426"/>
    <x v="141"/>
    <x v="352"/>
    <x v="1"/>
  </r>
  <r>
    <n v="95"/>
    <n v="212"/>
    <n v="175"/>
    <x v="3"/>
    <x v="427"/>
    <x v="287"/>
    <x v="13"/>
    <n v="385"/>
    <x v="15"/>
    <x v="15"/>
    <x v="515"/>
    <x v="19"/>
    <x v="19"/>
    <x v="427"/>
    <x v="141"/>
    <x v="353"/>
    <x v="4"/>
  </r>
  <r>
    <n v="184"/>
    <n v="493"/>
    <n v="376"/>
    <x v="3"/>
    <x v="215"/>
    <x v="327"/>
    <x v="7"/>
    <n v="134"/>
    <x v="10"/>
    <x v="10"/>
    <x v="516"/>
    <x v="12"/>
    <x v="12"/>
    <x v="215"/>
    <x v="141"/>
    <x v="354"/>
    <x v="1"/>
  </r>
  <r>
    <n v="194"/>
    <n v="102"/>
    <n v="115"/>
    <x v="0"/>
    <x v="252"/>
    <x v="328"/>
    <x v="10"/>
    <n v="385"/>
    <x v="8"/>
    <x v="8"/>
    <x v="517"/>
    <x v="53"/>
    <x v="54"/>
    <x v="252"/>
    <x v="141"/>
    <x v="355"/>
    <x v="4"/>
  </r>
  <r>
    <n v="202"/>
    <n v="436"/>
    <n v="291"/>
    <x v="0"/>
    <x v="131"/>
    <x v="9"/>
    <x v="14"/>
    <n v="385"/>
    <x v="10"/>
    <x v="10"/>
    <x v="518"/>
    <x v="32"/>
    <x v="32"/>
    <x v="131"/>
    <x v="141"/>
    <x v="302"/>
    <x v="4"/>
  </r>
  <r>
    <n v="445"/>
    <n v="346"/>
    <n v="267"/>
    <x v="2"/>
    <x v="428"/>
    <x v="329"/>
    <x v="14"/>
    <n v="385"/>
    <x v="3"/>
    <x v="3"/>
    <x v="519"/>
    <x v="20"/>
    <x v="20"/>
    <x v="428"/>
    <x v="141"/>
    <x v="318"/>
    <x v="4"/>
  </r>
  <r>
    <n v="454"/>
    <n v="198"/>
    <n v="438"/>
    <x v="1"/>
    <x v="429"/>
    <x v="93"/>
    <x v="9"/>
    <n v="385"/>
    <x v="6"/>
    <x v="6"/>
    <x v="520"/>
    <x v="29"/>
    <x v="29"/>
    <x v="429"/>
    <x v="141"/>
    <x v="12"/>
    <x v="4"/>
  </r>
  <r>
    <n v="489"/>
    <n v="104"/>
    <n v="276"/>
    <x v="0"/>
    <x v="357"/>
    <x v="330"/>
    <x v="4"/>
    <n v="134"/>
    <x v="9"/>
    <x v="9"/>
    <x v="521"/>
    <x v="11"/>
    <x v="11"/>
    <x v="357"/>
    <x v="141"/>
    <x v="182"/>
    <x v="1"/>
  </r>
  <r>
    <n v="536"/>
    <n v="371"/>
    <n v="62"/>
    <x v="4"/>
    <x v="430"/>
    <x v="331"/>
    <x v="5"/>
    <n v="385"/>
    <x v="12"/>
    <x v="12"/>
    <x v="522"/>
    <x v="36"/>
    <x v="36"/>
    <x v="430"/>
    <x v="141"/>
    <x v="42"/>
    <x v="4"/>
  </r>
  <r>
    <n v="555"/>
    <n v="160"/>
    <n v="400"/>
    <x v="2"/>
    <x v="123"/>
    <x v="233"/>
    <x v="13"/>
    <n v="134"/>
    <x v="11"/>
    <x v="11"/>
    <x v="523"/>
    <x v="14"/>
    <x v="14"/>
    <x v="123"/>
    <x v="141"/>
    <x v="356"/>
    <x v="1"/>
  </r>
  <r>
    <n v="20"/>
    <n v="310"/>
    <n v="458"/>
    <x v="0"/>
    <x v="431"/>
    <x v="75"/>
    <x v="2"/>
    <n v="481"/>
    <x v="2"/>
    <x v="2"/>
    <x v="524"/>
    <x v="63"/>
    <x v="64"/>
    <x v="431"/>
    <x v="142"/>
    <x v="227"/>
    <x v="0"/>
  </r>
  <r>
    <n v="114"/>
    <n v="186"/>
    <n v="244"/>
    <x v="3"/>
    <x v="432"/>
    <x v="38"/>
    <x v="2"/>
    <n v="321"/>
    <x v="1"/>
    <x v="1"/>
    <x v="525"/>
    <x v="34"/>
    <x v="34"/>
    <x v="432"/>
    <x v="142"/>
    <x v="352"/>
    <x v="3"/>
  </r>
  <r>
    <n v="199"/>
    <n v="482"/>
    <n v="321"/>
    <x v="0"/>
    <x v="433"/>
    <x v="19"/>
    <x v="5"/>
    <n v="481"/>
    <x v="11"/>
    <x v="11"/>
    <x v="526"/>
    <x v="14"/>
    <x v="14"/>
    <x v="433"/>
    <x v="142"/>
    <x v="357"/>
    <x v="0"/>
  </r>
  <r>
    <n v="276"/>
    <n v="376"/>
    <n v="217"/>
    <x v="3"/>
    <x v="434"/>
    <x v="332"/>
    <x v="8"/>
    <n v="321"/>
    <x v="0"/>
    <x v="0"/>
    <x v="452"/>
    <x v="58"/>
    <x v="59"/>
    <x v="434"/>
    <x v="142"/>
    <x v="358"/>
    <x v="3"/>
  </r>
  <r>
    <n v="334"/>
    <n v="99"/>
    <n v="51"/>
    <x v="4"/>
    <x v="435"/>
    <x v="32"/>
    <x v="10"/>
    <n v="265"/>
    <x v="10"/>
    <x v="10"/>
    <x v="527"/>
    <x v="25"/>
    <x v="25"/>
    <x v="435"/>
    <x v="142"/>
    <x v="252"/>
    <x v="2"/>
  </r>
  <r>
    <n v="420"/>
    <n v="14"/>
    <n v="251"/>
    <x v="3"/>
    <x v="117"/>
    <x v="252"/>
    <x v="9"/>
    <n v="321"/>
    <x v="13"/>
    <x v="13"/>
    <x v="528"/>
    <x v="66"/>
    <x v="67"/>
    <x v="117"/>
    <x v="142"/>
    <x v="2"/>
    <x v="3"/>
  </r>
  <r>
    <n v="484"/>
    <n v="115"/>
    <n v="118"/>
    <x v="3"/>
    <x v="355"/>
    <x v="138"/>
    <x v="18"/>
    <n v="481"/>
    <x v="1"/>
    <x v="1"/>
    <x v="529"/>
    <x v="34"/>
    <x v="34"/>
    <x v="355"/>
    <x v="142"/>
    <x v="316"/>
    <x v="0"/>
  </r>
  <r>
    <n v="500"/>
    <n v="323"/>
    <n v="64"/>
    <x v="1"/>
    <x v="436"/>
    <x v="13"/>
    <x v="18"/>
    <n v="265"/>
    <x v="14"/>
    <x v="14"/>
    <x v="530"/>
    <x v="23"/>
    <x v="23"/>
    <x v="436"/>
    <x v="142"/>
    <x v="343"/>
    <x v="2"/>
  </r>
  <r>
    <n v="715"/>
    <n v="369"/>
    <n v="202"/>
    <x v="4"/>
    <x v="437"/>
    <x v="333"/>
    <x v="14"/>
    <n v="321"/>
    <x v="7"/>
    <x v="7"/>
    <x v="531"/>
    <x v="7"/>
    <x v="7"/>
    <x v="437"/>
    <x v="142"/>
    <x v="359"/>
    <x v="3"/>
  </r>
  <r>
    <n v="781"/>
    <n v="354"/>
    <n v="203"/>
    <x v="4"/>
    <x v="438"/>
    <x v="190"/>
    <x v="6"/>
    <n v="265"/>
    <x v="3"/>
    <x v="3"/>
    <x v="532"/>
    <x v="3"/>
    <x v="3"/>
    <x v="438"/>
    <x v="142"/>
    <x v="360"/>
    <x v="2"/>
  </r>
  <r>
    <n v="792"/>
    <n v="202"/>
    <n v="298"/>
    <x v="1"/>
    <x v="439"/>
    <x v="334"/>
    <x v="12"/>
    <n v="265"/>
    <x v="10"/>
    <x v="10"/>
    <x v="533"/>
    <x v="12"/>
    <x v="12"/>
    <x v="439"/>
    <x v="142"/>
    <x v="361"/>
    <x v="2"/>
  </r>
  <r>
    <n v="797"/>
    <n v="77"/>
    <n v="151"/>
    <x v="0"/>
    <x v="440"/>
    <x v="199"/>
    <x v="13"/>
    <n v="481"/>
    <x v="2"/>
    <x v="2"/>
    <x v="534"/>
    <x v="63"/>
    <x v="64"/>
    <x v="440"/>
    <x v="142"/>
    <x v="362"/>
    <x v="0"/>
  </r>
  <r>
    <n v="897"/>
    <n v="422"/>
    <n v="244"/>
    <x v="2"/>
    <x v="195"/>
    <x v="267"/>
    <x v="17"/>
    <n v="265"/>
    <x v="5"/>
    <x v="5"/>
    <x v="535"/>
    <x v="5"/>
    <x v="5"/>
    <x v="195"/>
    <x v="142"/>
    <x v="363"/>
    <x v="2"/>
  </r>
  <r>
    <n v="923"/>
    <n v="465"/>
    <n v="71"/>
    <x v="4"/>
    <x v="441"/>
    <x v="327"/>
    <x v="10"/>
    <n v="321"/>
    <x v="9"/>
    <x v="9"/>
    <x v="536"/>
    <x v="11"/>
    <x v="11"/>
    <x v="441"/>
    <x v="142"/>
    <x v="364"/>
    <x v="3"/>
  </r>
  <r>
    <n v="991"/>
    <n v="434"/>
    <n v="299"/>
    <x v="0"/>
    <x v="442"/>
    <x v="335"/>
    <x v="9"/>
    <n v="481"/>
    <x v="1"/>
    <x v="1"/>
    <x v="537"/>
    <x v="21"/>
    <x v="21"/>
    <x v="442"/>
    <x v="142"/>
    <x v="365"/>
    <x v="0"/>
  </r>
  <r>
    <n v="317"/>
    <n v="448"/>
    <n v="442"/>
    <x v="3"/>
    <x v="443"/>
    <x v="44"/>
    <x v="9"/>
    <n v="296"/>
    <x v="9"/>
    <x v="9"/>
    <x v="538"/>
    <x v="11"/>
    <x v="11"/>
    <x v="443"/>
    <x v="143"/>
    <x v="335"/>
    <x v="2"/>
  </r>
  <r>
    <n v="373"/>
    <n v="11"/>
    <n v="199"/>
    <x v="1"/>
    <x v="444"/>
    <x v="207"/>
    <x v="2"/>
    <n v="296"/>
    <x v="19"/>
    <x v="19"/>
    <x v="539"/>
    <x v="69"/>
    <x v="70"/>
    <x v="444"/>
    <x v="143"/>
    <x v="48"/>
    <x v="2"/>
  </r>
  <r>
    <n v="495"/>
    <n v="441"/>
    <n v="183"/>
    <x v="3"/>
    <x v="445"/>
    <x v="336"/>
    <x v="4"/>
    <n v="296"/>
    <x v="3"/>
    <x v="3"/>
    <x v="540"/>
    <x v="3"/>
    <x v="3"/>
    <x v="445"/>
    <x v="143"/>
    <x v="349"/>
    <x v="2"/>
  </r>
  <r>
    <n v="33"/>
    <n v="104"/>
    <n v="351"/>
    <x v="3"/>
    <x v="159"/>
    <x v="337"/>
    <x v="19"/>
    <n v="324"/>
    <x v="9"/>
    <x v="9"/>
    <x v="541"/>
    <x v="11"/>
    <x v="11"/>
    <x v="159"/>
    <x v="144"/>
    <x v="366"/>
    <x v="2"/>
  </r>
  <r>
    <n v="788"/>
    <n v="443"/>
    <n v="348"/>
    <x v="2"/>
    <x v="446"/>
    <x v="173"/>
    <x v="12"/>
    <n v="324"/>
    <x v="5"/>
    <x v="5"/>
    <x v="542"/>
    <x v="8"/>
    <x v="8"/>
    <x v="446"/>
    <x v="144"/>
    <x v="367"/>
    <x v="2"/>
  </r>
  <r>
    <n v="863"/>
    <n v="245"/>
    <n v="284"/>
    <x v="1"/>
    <x v="447"/>
    <x v="338"/>
    <x v="11"/>
    <n v="324"/>
    <x v="12"/>
    <x v="12"/>
    <x v="543"/>
    <x v="15"/>
    <x v="15"/>
    <x v="447"/>
    <x v="144"/>
    <x v="368"/>
    <x v="2"/>
  </r>
  <r>
    <n v="96"/>
    <n v="215"/>
    <n v="109"/>
    <x v="3"/>
    <x v="448"/>
    <x v="336"/>
    <x v="2"/>
    <n v="71"/>
    <x v="13"/>
    <x v="13"/>
    <x v="544"/>
    <x v="16"/>
    <x v="16"/>
    <x v="448"/>
    <x v="145"/>
    <x v="20"/>
    <x v="4"/>
  </r>
  <r>
    <n v="122"/>
    <n v="393"/>
    <n v="113"/>
    <x v="4"/>
    <x v="299"/>
    <x v="339"/>
    <x v="0"/>
    <n v="71"/>
    <x v="14"/>
    <x v="14"/>
    <x v="545"/>
    <x v="70"/>
    <x v="71"/>
    <x v="299"/>
    <x v="145"/>
    <x v="257"/>
    <x v="4"/>
  </r>
  <r>
    <n v="143"/>
    <n v="81"/>
    <n v="116"/>
    <x v="3"/>
    <x v="449"/>
    <x v="239"/>
    <x v="13"/>
    <n v="247"/>
    <x v="3"/>
    <x v="3"/>
    <x v="546"/>
    <x v="74"/>
    <x v="75"/>
    <x v="449"/>
    <x v="145"/>
    <x v="68"/>
    <x v="2"/>
  </r>
  <r>
    <n v="477"/>
    <n v="235"/>
    <n v="455"/>
    <x v="4"/>
    <x v="312"/>
    <x v="20"/>
    <x v="6"/>
    <n v="71"/>
    <x v="19"/>
    <x v="19"/>
    <x v="385"/>
    <x v="69"/>
    <x v="70"/>
    <x v="312"/>
    <x v="145"/>
    <x v="369"/>
    <x v="4"/>
  </r>
  <r>
    <n v="560"/>
    <n v="317"/>
    <n v="267"/>
    <x v="2"/>
    <x v="428"/>
    <x v="27"/>
    <x v="16"/>
    <n v="71"/>
    <x v="13"/>
    <x v="13"/>
    <x v="547"/>
    <x v="16"/>
    <x v="16"/>
    <x v="428"/>
    <x v="145"/>
    <x v="203"/>
    <x v="4"/>
  </r>
  <r>
    <n v="610"/>
    <n v="315"/>
    <n v="232"/>
    <x v="3"/>
    <x v="450"/>
    <x v="340"/>
    <x v="17"/>
    <n v="247"/>
    <x v="9"/>
    <x v="9"/>
    <x v="548"/>
    <x v="51"/>
    <x v="52"/>
    <x v="450"/>
    <x v="145"/>
    <x v="370"/>
    <x v="2"/>
  </r>
  <r>
    <n v="777"/>
    <n v="62"/>
    <n v="241"/>
    <x v="0"/>
    <x v="307"/>
    <x v="136"/>
    <x v="7"/>
    <n v="247"/>
    <x v="14"/>
    <x v="14"/>
    <x v="549"/>
    <x v="59"/>
    <x v="60"/>
    <x v="307"/>
    <x v="145"/>
    <x v="371"/>
    <x v="2"/>
  </r>
  <r>
    <n v="790"/>
    <n v="249"/>
    <n v="125"/>
    <x v="4"/>
    <x v="251"/>
    <x v="237"/>
    <x v="15"/>
    <n v="71"/>
    <x v="3"/>
    <x v="3"/>
    <x v="550"/>
    <x v="3"/>
    <x v="3"/>
    <x v="251"/>
    <x v="145"/>
    <x v="152"/>
    <x v="4"/>
  </r>
  <r>
    <n v="252"/>
    <n v="340"/>
    <n v="450"/>
    <x v="2"/>
    <x v="451"/>
    <x v="341"/>
    <x v="11"/>
    <n v="121"/>
    <x v="1"/>
    <x v="1"/>
    <x v="551"/>
    <x v="1"/>
    <x v="1"/>
    <x v="451"/>
    <x v="146"/>
    <x v="372"/>
    <x v="1"/>
  </r>
  <r>
    <n v="804"/>
    <n v="223"/>
    <n v="477"/>
    <x v="1"/>
    <x v="189"/>
    <x v="265"/>
    <x v="11"/>
    <n v="121"/>
    <x v="3"/>
    <x v="3"/>
    <x v="552"/>
    <x v="20"/>
    <x v="20"/>
    <x v="189"/>
    <x v="146"/>
    <x v="217"/>
    <x v="1"/>
  </r>
  <r>
    <n v="349"/>
    <n v="335"/>
    <n v="392"/>
    <x v="4"/>
    <x v="452"/>
    <x v="303"/>
    <x v="10"/>
    <n v="307"/>
    <x v="19"/>
    <x v="19"/>
    <x v="553"/>
    <x v="56"/>
    <x v="57"/>
    <x v="452"/>
    <x v="147"/>
    <x v="373"/>
    <x v="0"/>
  </r>
  <r>
    <n v="366"/>
    <n v="329"/>
    <n v="187"/>
    <x v="1"/>
    <x v="181"/>
    <x v="342"/>
    <x v="19"/>
    <n v="307"/>
    <x v="18"/>
    <x v="18"/>
    <x v="554"/>
    <x v="55"/>
    <x v="56"/>
    <x v="181"/>
    <x v="147"/>
    <x v="239"/>
    <x v="0"/>
  </r>
  <r>
    <n v="841"/>
    <n v="446"/>
    <n v="445"/>
    <x v="4"/>
    <x v="453"/>
    <x v="241"/>
    <x v="9"/>
    <n v="307"/>
    <x v="15"/>
    <x v="15"/>
    <x v="555"/>
    <x v="19"/>
    <x v="19"/>
    <x v="453"/>
    <x v="147"/>
    <x v="272"/>
    <x v="0"/>
  </r>
  <r>
    <n v="895"/>
    <n v="481"/>
    <n v="470"/>
    <x v="0"/>
    <x v="317"/>
    <x v="63"/>
    <x v="18"/>
    <n v="400"/>
    <x v="15"/>
    <x v="15"/>
    <x v="556"/>
    <x v="42"/>
    <x v="43"/>
    <x v="317"/>
    <x v="148"/>
    <x v="374"/>
    <x v="0"/>
  </r>
  <r>
    <n v="50"/>
    <n v="444"/>
    <n v="311"/>
    <x v="1"/>
    <x v="454"/>
    <x v="152"/>
    <x v="9"/>
    <n v="229"/>
    <x v="9"/>
    <x v="9"/>
    <x v="557"/>
    <x v="47"/>
    <x v="48"/>
    <x v="454"/>
    <x v="149"/>
    <x v="261"/>
    <x v="0"/>
  </r>
  <r>
    <n v="167"/>
    <n v="282"/>
    <n v="189"/>
    <x v="0"/>
    <x v="455"/>
    <x v="75"/>
    <x v="2"/>
    <n v="202"/>
    <x v="4"/>
    <x v="4"/>
    <x v="558"/>
    <x v="62"/>
    <x v="63"/>
    <x v="455"/>
    <x v="149"/>
    <x v="375"/>
    <x v="0"/>
  </r>
  <r>
    <n v="222"/>
    <n v="333"/>
    <n v="70"/>
    <x v="3"/>
    <x v="456"/>
    <x v="343"/>
    <x v="10"/>
    <n v="229"/>
    <x v="14"/>
    <x v="14"/>
    <x v="559"/>
    <x v="18"/>
    <x v="18"/>
    <x v="456"/>
    <x v="149"/>
    <x v="269"/>
    <x v="0"/>
  </r>
  <r>
    <n v="240"/>
    <n v="345"/>
    <n v="357"/>
    <x v="1"/>
    <x v="113"/>
    <x v="344"/>
    <x v="3"/>
    <n v="202"/>
    <x v="0"/>
    <x v="0"/>
    <x v="560"/>
    <x v="0"/>
    <x v="0"/>
    <x v="113"/>
    <x v="149"/>
    <x v="376"/>
    <x v="0"/>
  </r>
  <r>
    <n v="367"/>
    <n v="226"/>
    <n v="155"/>
    <x v="1"/>
    <x v="392"/>
    <x v="345"/>
    <x v="14"/>
    <n v="202"/>
    <x v="1"/>
    <x v="1"/>
    <x v="561"/>
    <x v="1"/>
    <x v="1"/>
    <x v="392"/>
    <x v="149"/>
    <x v="377"/>
    <x v="0"/>
  </r>
  <r>
    <n v="628"/>
    <n v="462"/>
    <n v="147"/>
    <x v="4"/>
    <x v="457"/>
    <x v="346"/>
    <x v="9"/>
    <n v="229"/>
    <x v="4"/>
    <x v="4"/>
    <x v="562"/>
    <x v="4"/>
    <x v="4"/>
    <x v="457"/>
    <x v="149"/>
    <x v="218"/>
    <x v="0"/>
  </r>
  <r>
    <n v="646"/>
    <n v="493"/>
    <n v="378"/>
    <x v="0"/>
    <x v="10"/>
    <x v="21"/>
    <x v="3"/>
    <n v="229"/>
    <x v="10"/>
    <x v="10"/>
    <x v="563"/>
    <x v="12"/>
    <x v="12"/>
    <x v="10"/>
    <x v="149"/>
    <x v="378"/>
    <x v="0"/>
  </r>
  <r>
    <n v="713"/>
    <n v="147"/>
    <n v="258"/>
    <x v="4"/>
    <x v="458"/>
    <x v="239"/>
    <x v="15"/>
    <n v="202"/>
    <x v="0"/>
    <x v="0"/>
    <x v="564"/>
    <x v="13"/>
    <x v="13"/>
    <x v="458"/>
    <x v="149"/>
    <x v="16"/>
    <x v="0"/>
  </r>
  <r>
    <n v="817"/>
    <n v="354"/>
    <n v="431"/>
    <x v="3"/>
    <x v="459"/>
    <x v="347"/>
    <x v="19"/>
    <n v="229"/>
    <x v="3"/>
    <x v="3"/>
    <x v="565"/>
    <x v="3"/>
    <x v="3"/>
    <x v="459"/>
    <x v="149"/>
    <x v="318"/>
    <x v="0"/>
  </r>
  <r>
    <n v="38"/>
    <n v="65"/>
    <n v="214"/>
    <x v="2"/>
    <x v="433"/>
    <x v="88"/>
    <x v="7"/>
    <n v="239"/>
    <x v="19"/>
    <x v="19"/>
    <x v="566"/>
    <x v="50"/>
    <x v="51"/>
    <x v="433"/>
    <x v="150"/>
    <x v="379"/>
    <x v="2"/>
  </r>
  <r>
    <n v="98"/>
    <n v="499"/>
    <n v="96"/>
    <x v="3"/>
    <x v="460"/>
    <x v="19"/>
    <x v="17"/>
    <n v="239"/>
    <x v="8"/>
    <x v="8"/>
    <x v="567"/>
    <x v="26"/>
    <x v="26"/>
    <x v="460"/>
    <x v="150"/>
    <x v="380"/>
    <x v="2"/>
  </r>
  <r>
    <n v="886"/>
    <n v="312"/>
    <n v="476"/>
    <x v="0"/>
    <x v="34"/>
    <x v="346"/>
    <x v="12"/>
    <n v="239"/>
    <x v="19"/>
    <x v="19"/>
    <x v="568"/>
    <x v="56"/>
    <x v="57"/>
    <x v="34"/>
    <x v="150"/>
    <x v="95"/>
    <x v="2"/>
  </r>
  <r>
    <n v="75"/>
    <n v="204"/>
    <n v="491"/>
    <x v="1"/>
    <x v="461"/>
    <x v="173"/>
    <x v="1"/>
    <n v="426"/>
    <x v="8"/>
    <x v="8"/>
    <x v="569"/>
    <x v="71"/>
    <x v="72"/>
    <x v="461"/>
    <x v="151"/>
    <x v="381"/>
    <x v="3"/>
  </r>
  <r>
    <n v="92"/>
    <n v="357"/>
    <n v="206"/>
    <x v="0"/>
    <x v="411"/>
    <x v="230"/>
    <x v="16"/>
    <n v="452"/>
    <x v="6"/>
    <x v="6"/>
    <x v="570"/>
    <x v="9"/>
    <x v="9"/>
    <x v="411"/>
    <x v="152"/>
    <x v="382"/>
    <x v="1"/>
  </r>
  <r>
    <n v="138"/>
    <n v="394"/>
    <n v="493"/>
    <x v="2"/>
    <x v="133"/>
    <x v="250"/>
    <x v="8"/>
    <n v="61"/>
    <x v="5"/>
    <x v="5"/>
    <x v="571"/>
    <x v="30"/>
    <x v="30"/>
    <x v="133"/>
    <x v="152"/>
    <x v="383"/>
    <x v="3"/>
  </r>
  <r>
    <n v="677"/>
    <n v="187"/>
    <n v="273"/>
    <x v="2"/>
    <x v="462"/>
    <x v="228"/>
    <x v="12"/>
    <n v="452"/>
    <x v="2"/>
    <x v="2"/>
    <x v="572"/>
    <x v="63"/>
    <x v="64"/>
    <x v="462"/>
    <x v="152"/>
    <x v="384"/>
    <x v="1"/>
  </r>
  <r>
    <n v="988"/>
    <n v="110"/>
    <n v="280"/>
    <x v="2"/>
    <x v="0"/>
    <x v="205"/>
    <x v="2"/>
    <n v="61"/>
    <x v="2"/>
    <x v="2"/>
    <x v="573"/>
    <x v="63"/>
    <x v="64"/>
    <x v="0"/>
    <x v="152"/>
    <x v="119"/>
    <x v="3"/>
  </r>
  <r>
    <n v="74"/>
    <n v="19"/>
    <n v="112"/>
    <x v="1"/>
    <x v="463"/>
    <x v="348"/>
    <x v="2"/>
    <n v="317"/>
    <x v="6"/>
    <x v="6"/>
    <x v="574"/>
    <x v="9"/>
    <x v="9"/>
    <x v="463"/>
    <x v="153"/>
    <x v="16"/>
    <x v="1"/>
  </r>
  <r>
    <n v="200"/>
    <n v="169"/>
    <n v="386"/>
    <x v="4"/>
    <x v="464"/>
    <x v="345"/>
    <x v="1"/>
    <n v="59"/>
    <x v="17"/>
    <x v="17"/>
    <x v="268"/>
    <x v="33"/>
    <x v="33"/>
    <x v="464"/>
    <x v="153"/>
    <x v="346"/>
    <x v="1"/>
  </r>
  <r>
    <n v="211"/>
    <n v="462"/>
    <n v="104"/>
    <x v="1"/>
    <x v="48"/>
    <x v="211"/>
    <x v="19"/>
    <n v="448"/>
    <x v="4"/>
    <x v="4"/>
    <x v="575"/>
    <x v="4"/>
    <x v="4"/>
    <x v="48"/>
    <x v="153"/>
    <x v="219"/>
    <x v="1"/>
  </r>
  <r>
    <n v="436"/>
    <n v="473"/>
    <n v="231"/>
    <x v="2"/>
    <x v="465"/>
    <x v="226"/>
    <x v="15"/>
    <n v="448"/>
    <x v="19"/>
    <x v="19"/>
    <x v="576"/>
    <x v="50"/>
    <x v="51"/>
    <x v="465"/>
    <x v="153"/>
    <x v="334"/>
    <x v="1"/>
  </r>
  <r>
    <n v="595"/>
    <n v="490"/>
    <n v="170"/>
    <x v="4"/>
    <x v="466"/>
    <x v="282"/>
    <x v="2"/>
    <n v="317"/>
    <x v="1"/>
    <x v="1"/>
    <x v="577"/>
    <x v="21"/>
    <x v="21"/>
    <x v="466"/>
    <x v="153"/>
    <x v="385"/>
    <x v="1"/>
  </r>
  <r>
    <n v="688"/>
    <n v="187"/>
    <n v="496"/>
    <x v="1"/>
    <x v="467"/>
    <x v="349"/>
    <x v="5"/>
    <n v="448"/>
    <x v="2"/>
    <x v="2"/>
    <x v="578"/>
    <x v="63"/>
    <x v="64"/>
    <x v="467"/>
    <x v="153"/>
    <x v="386"/>
    <x v="1"/>
  </r>
  <r>
    <n v="176"/>
    <n v="243"/>
    <n v="494"/>
    <x v="4"/>
    <x v="468"/>
    <x v="137"/>
    <x v="13"/>
    <n v="358"/>
    <x v="4"/>
    <x v="4"/>
    <x v="579"/>
    <x v="4"/>
    <x v="4"/>
    <x v="468"/>
    <x v="154"/>
    <x v="387"/>
    <x v="4"/>
  </r>
  <r>
    <n v="512"/>
    <n v="484"/>
    <n v="436"/>
    <x v="0"/>
    <x v="469"/>
    <x v="338"/>
    <x v="11"/>
    <n v="358"/>
    <x v="8"/>
    <x v="8"/>
    <x v="580"/>
    <x v="10"/>
    <x v="10"/>
    <x v="469"/>
    <x v="154"/>
    <x v="203"/>
    <x v="4"/>
  </r>
  <r>
    <n v="887"/>
    <n v="486"/>
    <n v="230"/>
    <x v="0"/>
    <x v="268"/>
    <x v="164"/>
    <x v="18"/>
    <n v="358"/>
    <x v="18"/>
    <x v="18"/>
    <x v="581"/>
    <x v="31"/>
    <x v="31"/>
    <x v="268"/>
    <x v="154"/>
    <x v="52"/>
    <x v="4"/>
  </r>
  <r>
    <n v="341"/>
    <n v="76"/>
    <n v="92"/>
    <x v="0"/>
    <x v="470"/>
    <x v="151"/>
    <x v="7"/>
    <n v="104"/>
    <x v="8"/>
    <x v="8"/>
    <x v="582"/>
    <x v="71"/>
    <x v="72"/>
    <x v="470"/>
    <x v="155"/>
    <x v="388"/>
    <x v="2"/>
  </r>
  <r>
    <n v="411"/>
    <n v="117"/>
    <n v="288"/>
    <x v="4"/>
    <x v="471"/>
    <x v="350"/>
    <x v="0"/>
    <n v="372"/>
    <x v="2"/>
    <x v="2"/>
    <x v="583"/>
    <x v="17"/>
    <x v="17"/>
    <x v="471"/>
    <x v="155"/>
    <x v="6"/>
    <x v="3"/>
  </r>
  <r>
    <n v="594"/>
    <n v="182"/>
    <n v="152"/>
    <x v="2"/>
    <x v="1"/>
    <x v="351"/>
    <x v="3"/>
    <n v="466"/>
    <x v="18"/>
    <x v="18"/>
    <x v="584"/>
    <x v="45"/>
    <x v="46"/>
    <x v="1"/>
    <x v="155"/>
    <x v="389"/>
    <x v="0"/>
  </r>
  <r>
    <n v="828"/>
    <n v="269"/>
    <n v="398"/>
    <x v="1"/>
    <x v="472"/>
    <x v="71"/>
    <x v="9"/>
    <n v="466"/>
    <x v="12"/>
    <x v="12"/>
    <x v="585"/>
    <x v="36"/>
    <x v="36"/>
    <x v="472"/>
    <x v="155"/>
    <x v="390"/>
    <x v="0"/>
  </r>
  <r>
    <n v="48"/>
    <n v="285"/>
    <n v="498"/>
    <x v="1"/>
    <x v="473"/>
    <x v="219"/>
    <x v="2"/>
    <n v="2"/>
    <x v="2"/>
    <x v="2"/>
    <x v="586"/>
    <x v="63"/>
    <x v="64"/>
    <x v="473"/>
    <x v="156"/>
    <x v="181"/>
    <x v="2"/>
  </r>
  <r>
    <n v="62"/>
    <n v="465"/>
    <n v="311"/>
    <x v="0"/>
    <x v="474"/>
    <x v="352"/>
    <x v="18"/>
    <n v="14"/>
    <x v="9"/>
    <x v="9"/>
    <x v="557"/>
    <x v="11"/>
    <x v="11"/>
    <x v="474"/>
    <x v="156"/>
    <x v="391"/>
    <x v="3"/>
  </r>
  <r>
    <n v="161"/>
    <n v="138"/>
    <n v="210"/>
    <x v="0"/>
    <x v="374"/>
    <x v="313"/>
    <x v="17"/>
    <n v="14"/>
    <x v="1"/>
    <x v="1"/>
    <x v="587"/>
    <x v="21"/>
    <x v="21"/>
    <x v="374"/>
    <x v="156"/>
    <x v="309"/>
    <x v="3"/>
  </r>
  <r>
    <n v="295"/>
    <n v="17"/>
    <n v="253"/>
    <x v="2"/>
    <x v="475"/>
    <x v="110"/>
    <x v="9"/>
    <n v="290"/>
    <x v="5"/>
    <x v="5"/>
    <x v="588"/>
    <x v="8"/>
    <x v="8"/>
    <x v="475"/>
    <x v="157"/>
    <x v="58"/>
    <x v="1"/>
  </r>
  <r>
    <n v="347"/>
    <n v="423"/>
    <n v="218"/>
    <x v="2"/>
    <x v="406"/>
    <x v="296"/>
    <x v="10"/>
    <n v="66"/>
    <x v="15"/>
    <x v="15"/>
    <x v="589"/>
    <x v="42"/>
    <x v="43"/>
    <x v="406"/>
    <x v="157"/>
    <x v="392"/>
    <x v="1"/>
  </r>
  <r>
    <n v="523"/>
    <n v="110"/>
    <n v="279"/>
    <x v="3"/>
    <x v="277"/>
    <x v="353"/>
    <x v="1"/>
    <n v="290"/>
    <x v="2"/>
    <x v="2"/>
    <x v="590"/>
    <x v="63"/>
    <x v="64"/>
    <x v="277"/>
    <x v="157"/>
    <x v="202"/>
    <x v="1"/>
  </r>
  <r>
    <n v="731"/>
    <n v="455"/>
    <n v="72"/>
    <x v="0"/>
    <x v="149"/>
    <x v="126"/>
    <x v="17"/>
    <n v="66"/>
    <x v="18"/>
    <x v="18"/>
    <x v="591"/>
    <x v="55"/>
    <x v="56"/>
    <x v="149"/>
    <x v="157"/>
    <x v="393"/>
    <x v="1"/>
  </r>
  <r>
    <n v="735"/>
    <n v="267"/>
    <n v="54"/>
    <x v="0"/>
    <x v="476"/>
    <x v="39"/>
    <x v="9"/>
    <n v="290"/>
    <x v="10"/>
    <x v="10"/>
    <x v="592"/>
    <x v="25"/>
    <x v="25"/>
    <x v="476"/>
    <x v="157"/>
    <x v="262"/>
    <x v="1"/>
  </r>
  <r>
    <n v="758"/>
    <n v="67"/>
    <n v="274"/>
    <x v="1"/>
    <x v="477"/>
    <x v="354"/>
    <x v="5"/>
    <n v="262"/>
    <x v="9"/>
    <x v="9"/>
    <x v="593"/>
    <x v="51"/>
    <x v="52"/>
    <x v="477"/>
    <x v="158"/>
    <x v="394"/>
    <x v="3"/>
  </r>
  <r>
    <n v="885"/>
    <n v="388"/>
    <n v="205"/>
    <x v="0"/>
    <x v="478"/>
    <x v="42"/>
    <x v="14"/>
    <n v="262"/>
    <x v="14"/>
    <x v="14"/>
    <x v="594"/>
    <x v="23"/>
    <x v="23"/>
    <x v="478"/>
    <x v="158"/>
    <x v="207"/>
    <x v="3"/>
  </r>
  <r>
    <n v="989"/>
    <n v="280"/>
    <n v="459"/>
    <x v="1"/>
    <x v="479"/>
    <x v="355"/>
    <x v="0"/>
    <n v="262"/>
    <x v="1"/>
    <x v="1"/>
    <x v="595"/>
    <x v="34"/>
    <x v="34"/>
    <x v="479"/>
    <x v="158"/>
    <x v="395"/>
    <x v="3"/>
  </r>
  <r>
    <n v="363"/>
    <n v="258"/>
    <n v="181"/>
    <x v="4"/>
    <x v="480"/>
    <x v="356"/>
    <x v="13"/>
    <n v="174"/>
    <x v="14"/>
    <x v="14"/>
    <x v="596"/>
    <x v="18"/>
    <x v="18"/>
    <x v="480"/>
    <x v="159"/>
    <x v="396"/>
    <x v="3"/>
  </r>
  <r>
    <n v="250"/>
    <n v="157"/>
    <n v="52"/>
    <x v="3"/>
    <x v="481"/>
    <x v="357"/>
    <x v="7"/>
    <n v="249"/>
    <x v="1"/>
    <x v="1"/>
    <x v="597"/>
    <x v="34"/>
    <x v="34"/>
    <x v="481"/>
    <x v="160"/>
    <x v="397"/>
    <x v="1"/>
  </r>
  <r>
    <n v="809"/>
    <n v="384"/>
    <n v="423"/>
    <x v="4"/>
    <x v="482"/>
    <x v="358"/>
    <x v="6"/>
    <n v="249"/>
    <x v="12"/>
    <x v="12"/>
    <x v="598"/>
    <x v="57"/>
    <x v="58"/>
    <x v="482"/>
    <x v="160"/>
    <x v="65"/>
    <x v="1"/>
  </r>
  <r>
    <n v="443"/>
    <n v="217"/>
    <n v="471"/>
    <x v="2"/>
    <x v="483"/>
    <x v="359"/>
    <x v="4"/>
    <n v="425"/>
    <x v="6"/>
    <x v="6"/>
    <x v="599"/>
    <x v="39"/>
    <x v="40"/>
    <x v="483"/>
    <x v="161"/>
    <x v="164"/>
    <x v="2"/>
  </r>
  <r>
    <n v="70"/>
    <n v="337"/>
    <n v="115"/>
    <x v="2"/>
    <x v="484"/>
    <x v="360"/>
    <x v="7"/>
    <n v="42"/>
    <x v="2"/>
    <x v="2"/>
    <x v="277"/>
    <x v="63"/>
    <x v="64"/>
    <x v="484"/>
    <x v="162"/>
    <x v="383"/>
    <x v="3"/>
  </r>
  <r>
    <n v="193"/>
    <n v="348"/>
    <n v="497"/>
    <x v="2"/>
    <x v="485"/>
    <x v="264"/>
    <x v="7"/>
    <n v="42"/>
    <x v="15"/>
    <x v="15"/>
    <x v="600"/>
    <x v="64"/>
    <x v="65"/>
    <x v="485"/>
    <x v="162"/>
    <x v="35"/>
    <x v="3"/>
  </r>
  <r>
    <n v="355"/>
    <n v="8"/>
    <n v="404"/>
    <x v="3"/>
    <x v="486"/>
    <x v="224"/>
    <x v="3"/>
    <n v="157"/>
    <x v="2"/>
    <x v="2"/>
    <x v="601"/>
    <x v="63"/>
    <x v="64"/>
    <x v="486"/>
    <x v="162"/>
    <x v="179"/>
    <x v="1"/>
  </r>
  <r>
    <n v="360"/>
    <n v="348"/>
    <n v="147"/>
    <x v="1"/>
    <x v="289"/>
    <x v="215"/>
    <x v="3"/>
    <n v="157"/>
    <x v="15"/>
    <x v="15"/>
    <x v="602"/>
    <x v="64"/>
    <x v="65"/>
    <x v="289"/>
    <x v="162"/>
    <x v="361"/>
    <x v="1"/>
  </r>
  <r>
    <n v="368"/>
    <n v="270"/>
    <n v="78"/>
    <x v="1"/>
    <x v="124"/>
    <x v="87"/>
    <x v="12"/>
    <n v="157"/>
    <x v="18"/>
    <x v="18"/>
    <x v="603"/>
    <x v="55"/>
    <x v="56"/>
    <x v="124"/>
    <x v="162"/>
    <x v="398"/>
    <x v="1"/>
  </r>
  <r>
    <n v="645"/>
    <n v="272"/>
    <n v="207"/>
    <x v="4"/>
    <x v="487"/>
    <x v="226"/>
    <x v="13"/>
    <n v="42"/>
    <x v="11"/>
    <x v="11"/>
    <x v="604"/>
    <x v="41"/>
    <x v="42"/>
    <x v="487"/>
    <x v="162"/>
    <x v="376"/>
    <x v="3"/>
  </r>
  <r>
    <n v="723"/>
    <n v="485"/>
    <n v="323"/>
    <x v="3"/>
    <x v="488"/>
    <x v="335"/>
    <x v="6"/>
    <n v="157"/>
    <x v="2"/>
    <x v="2"/>
    <x v="605"/>
    <x v="2"/>
    <x v="2"/>
    <x v="488"/>
    <x v="162"/>
    <x v="167"/>
    <x v="1"/>
  </r>
  <r>
    <n v="861"/>
    <n v="266"/>
    <n v="339"/>
    <x v="4"/>
    <x v="489"/>
    <x v="10"/>
    <x v="18"/>
    <n v="42"/>
    <x v="14"/>
    <x v="14"/>
    <x v="606"/>
    <x v="23"/>
    <x v="23"/>
    <x v="489"/>
    <x v="162"/>
    <x v="399"/>
    <x v="3"/>
  </r>
  <r>
    <n v="936"/>
    <n v="302"/>
    <n v="229"/>
    <x v="4"/>
    <x v="345"/>
    <x v="330"/>
    <x v="8"/>
    <n v="42"/>
    <x v="7"/>
    <x v="7"/>
    <x v="406"/>
    <x v="7"/>
    <x v="7"/>
    <x v="345"/>
    <x v="162"/>
    <x v="400"/>
    <x v="3"/>
  </r>
  <r>
    <n v="947"/>
    <n v="3"/>
    <n v="180"/>
    <x v="2"/>
    <x v="490"/>
    <x v="361"/>
    <x v="1"/>
    <n v="200"/>
    <x v="11"/>
    <x v="11"/>
    <x v="607"/>
    <x v="41"/>
    <x v="42"/>
    <x v="490"/>
    <x v="162"/>
    <x v="401"/>
    <x v="2"/>
  </r>
  <r>
    <n v="958"/>
    <n v="110"/>
    <n v="148"/>
    <x v="0"/>
    <x v="491"/>
    <x v="362"/>
    <x v="5"/>
    <n v="42"/>
    <x v="2"/>
    <x v="2"/>
    <x v="608"/>
    <x v="63"/>
    <x v="64"/>
    <x v="491"/>
    <x v="162"/>
    <x v="402"/>
    <x v="3"/>
  </r>
  <r>
    <n v="973"/>
    <n v="141"/>
    <n v="112"/>
    <x v="1"/>
    <x v="463"/>
    <x v="250"/>
    <x v="14"/>
    <n v="200"/>
    <x v="17"/>
    <x v="17"/>
    <x v="609"/>
    <x v="33"/>
    <x v="33"/>
    <x v="463"/>
    <x v="162"/>
    <x v="259"/>
    <x v="2"/>
  </r>
  <r>
    <n v="979"/>
    <n v="195"/>
    <n v="103"/>
    <x v="3"/>
    <x v="492"/>
    <x v="337"/>
    <x v="11"/>
    <n v="42"/>
    <x v="19"/>
    <x v="19"/>
    <x v="610"/>
    <x v="56"/>
    <x v="57"/>
    <x v="492"/>
    <x v="162"/>
    <x v="403"/>
    <x v="3"/>
  </r>
  <r>
    <n v="26"/>
    <n v="495"/>
    <n v="312"/>
    <x v="3"/>
    <x v="124"/>
    <x v="56"/>
    <x v="10"/>
    <n v="422"/>
    <x v="3"/>
    <x v="3"/>
    <x v="611"/>
    <x v="20"/>
    <x v="20"/>
    <x v="124"/>
    <x v="163"/>
    <x v="170"/>
    <x v="4"/>
  </r>
  <r>
    <n v="745"/>
    <n v="357"/>
    <n v="290"/>
    <x v="1"/>
    <x v="90"/>
    <x v="224"/>
    <x v="17"/>
    <n v="422"/>
    <x v="6"/>
    <x v="6"/>
    <x v="612"/>
    <x v="9"/>
    <x v="9"/>
    <x v="90"/>
    <x v="163"/>
    <x v="260"/>
    <x v="4"/>
  </r>
  <r>
    <n v="637"/>
    <n v="143"/>
    <n v="339"/>
    <x v="3"/>
    <x v="493"/>
    <x v="363"/>
    <x v="15"/>
    <n v="197"/>
    <x v="12"/>
    <x v="12"/>
    <x v="613"/>
    <x v="44"/>
    <x v="45"/>
    <x v="493"/>
    <x v="164"/>
    <x v="404"/>
    <x v="4"/>
  </r>
  <r>
    <n v="679"/>
    <n v="446"/>
    <n v="440"/>
    <x v="4"/>
    <x v="494"/>
    <x v="196"/>
    <x v="12"/>
    <n v="197"/>
    <x v="15"/>
    <x v="15"/>
    <x v="614"/>
    <x v="19"/>
    <x v="19"/>
    <x v="494"/>
    <x v="164"/>
    <x v="155"/>
    <x v="4"/>
  </r>
  <r>
    <n v="535"/>
    <n v="121"/>
    <n v="77"/>
    <x v="3"/>
    <x v="495"/>
    <x v="364"/>
    <x v="15"/>
    <n v="279"/>
    <x v="15"/>
    <x v="15"/>
    <x v="615"/>
    <x v="42"/>
    <x v="43"/>
    <x v="495"/>
    <x v="165"/>
    <x v="405"/>
    <x v="2"/>
  </r>
  <r>
    <n v="736"/>
    <n v="52"/>
    <n v="150"/>
    <x v="1"/>
    <x v="311"/>
    <x v="365"/>
    <x v="15"/>
    <n v="279"/>
    <x v="18"/>
    <x v="18"/>
    <x v="616"/>
    <x v="31"/>
    <x v="31"/>
    <x v="311"/>
    <x v="165"/>
    <x v="165"/>
    <x v="2"/>
  </r>
  <r>
    <n v="213"/>
    <n v="322"/>
    <n v="79"/>
    <x v="4"/>
    <x v="137"/>
    <x v="301"/>
    <x v="17"/>
    <n v="316"/>
    <x v="11"/>
    <x v="11"/>
    <x v="617"/>
    <x v="48"/>
    <x v="49"/>
    <x v="137"/>
    <x v="166"/>
    <x v="273"/>
    <x v="3"/>
  </r>
  <r>
    <n v="430"/>
    <n v="382"/>
    <n v="278"/>
    <x v="0"/>
    <x v="421"/>
    <x v="292"/>
    <x v="6"/>
    <n v="103"/>
    <x v="10"/>
    <x v="10"/>
    <x v="618"/>
    <x v="12"/>
    <x v="12"/>
    <x v="421"/>
    <x v="166"/>
    <x v="406"/>
    <x v="2"/>
  </r>
  <r>
    <n v="650"/>
    <n v="307"/>
    <n v="407"/>
    <x v="3"/>
    <x v="496"/>
    <x v="261"/>
    <x v="19"/>
    <n v="103"/>
    <x v="1"/>
    <x v="1"/>
    <x v="619"/>
    <x v="1"/>
    <x v="1"/>
    <x v="496"/>
    <x v="166"/>
    <x v="407"/>
    <x v="2"/>
  </r>
  <r>
    <n v="740"/>
    <n v="46"/>
    <n v="370"/>
    <x v="4"/>
    <x v="366"/>
    <x v="317"/>
    <x v="6"/>
    <n v="103"/>
    <x v="9"/>
    <x v="9"/>
    <x v="620"/>
    <x v="67"/>
    <x v="68"/>
    <x v="366"/>
    <x v="166"/>
    <x v="408"/>
    <x v="2"/>
  </r>
  <r>
    <n v="772"/>
    <n v="200"/>
    <n v="67"/>
    <x v="3"/>
    <x v="497"/>
    <x v="366"/>
    <x v="4"/>
    <n v="103"/>
    <x v="15"/>
    <x v="15"/>
    <x v="621"/>
    <x v="64"/>
    <x v="65"/>
    <x v="497"/>
    <x v="166"/>
    <x v="409"/>
    <x v="2"/>
  </r>
  <r>
    <n v="959"/>
    <n v="168"/>
    <n v="391"/>
    <x v="0"/>
    <x v="498"/>
    <x v="61"/>
    <x v="16"/>
    <n v="316"/>
    <x v="11"/>
    <x v="11"/>
    <x v="622"/>
    <x v="41"/>
    <x v="42"/>
    <x v="498"/>
    <x v="166"/>
    <x v="410"/>
    <x v="3"/>
  </r>
  <r>
    <n v="395"/>
    <n v="18"/>
    <n v="459"/>
    <x v="2"/>
    <x v="499"/>
    <x v="367"/>
    <x v="10"/>
    <n v="152"/>
    <x v="14"/>
    <x v="14"/>
    <x v="623"/>
    <x v="23"/>
    <x v="23"/>
    <x v="499"/>
    <x v="167"/>
    <x v="169"/>
    <x v="0"/>
  </r>
  <r>
    <n v="707"/>
    <n v="110"/>
    <n v="473"/>
    <x v="0"/>
    <x v="500"/>
    <x v="368"/>
    <x v="6"/>
    <n v="152"/>
    <x v="2"/>
    <x v="2"/>
    <x v="23"/>
    <x v="63"/>
    <x v="64"/>
    <x v="500"/>
    <x v="167"/>
    <x v="387"/>
    <x v="0"/>
  </r>
  <r>
    <n v="854"/>
    <n v="207"/>
    <n v="57"/>
    <x v="0"/>
    <x v="369"/>
    <x v="59"/>
    <x v="14"/>
    <n v="152"/>
    <x v="12"/>
    <x v="12"/>
    <x v="624"/>
    <x v="44"/>
    <x v="45"/>
    <x v="369"/>
    <x v="167"/>
    <x v="171"/>
    <x v="0"/>
  </r>
  <r>
    <n v="192"/>
    <n v="345"/>
    <n v="257"/>
    <x v="3"/>
    <x v="501"/>
    <x v="369"/>
    <x v="18"/>
    <n v="255"/>
    <x v="0"/>
    <x v="0"/>
    <x v="625"/>
    <x v="0"/>
    <x v="0"/>
    <x v="501"/>
    <x v="168"/>
    <x v="411"/>
    <x v="4"/>
  </r>
  <r>
    <n v="254"/>
    <n v="296"/>
    <n v="210"/>
    <x v="3"/>
    <x v="216"/>
    <x v="36"/>
    <x v="18"/>
    <n v="255"/>
    <x v="11"/>
    <x v="11"/>
    <x v="626"/>
    <x v="14"/>
    <x v="14"/>
    <x v="216"/>
    <x v="168"/>
    <x v="412"/>
    <x v="4"/>
  </r>
  <r>
    <n v="358"/>
    <n v="290"/>
    <n v="470"/>
    <x v="4"/>
    <x v="502"/>
    <x v="82"/>
    <x v="19"/>
    <n v="479"/>
    <x v="12"/>
    <x v="12"/>
    <x v="627"/>
    <x v="15"/>
    <x v="15"/>
    <x v="502"/>
    <x v="168"/>
    <x v="413"/>
    <x v="1"/>
  </r>
  <r>
    <n v="438"/>
    <n v="406"/>
    <n v="87"/>
    <x v="0"/>
    <x v="135"/>
    <x v="370"/>
    <x v="0"/>
    <n v="255"/>
    <x v="13"/>
    <x v="13"/>
    <x v="628"/>
    <x v="16"/>
    <x v="16"/>
    <x v="135"/>
    <x v="168"/>
    <x v="304"/>
    <x v="4"/>
  </r>
  <r>
    <n v="497"/>
    <n v="490"/>
    <n v="58"/>
    <x v="1"/>
    <x v="450"/>
    <x v="111"/>
    <x v="16"/>
    <n v="255"/>
    <x v="1"/>
    <x v="1"/>
    <x v="629"/>
    <x v="21"/>
    <x v="21"/>
    <x v="450"/>
    <x v="168"/>
    <x v="295"/>
    <x v="4"/>
  </r>
  <r>
    <n v="579"/>
    <n v="464"/>
    <n v="356"/>
    <x v="1"/>
    <x v="503"/>
    <x v="371"/>
    <x v="0"/>
    <n v="255"/>
    <x v="1"/>
    <x v="1"/>
    <x v="630"/>
    <x v="21"/>
    <x v="21"/>
    <x v="503"/>
    <x v="168"/>
    <x v="414"/>
    <x v="4"/>
  </r>
  <r>
    <n v="627"/>
    <n v="154"/>
    <n v="75"/>
    <x v="3"/>
    <x v="504"/>
    <x v="238"/>
    <x v="4"/>
    <n v="255"/>
    <x v="10"/>
    <x v="10"/>
    <x v="631"/>
    <x v="37"/>
    <x v="37"/>
    <x v="504"/>
    <x v="168"/>
    <x v="24"/>
    <x v="4"/>
  </r>
  <r>
    <n v="744"/>
    <n v="99"/>
    <n v="92"/>
    <x v="1"/>
    <x v="47"/>
    <x v="130"/>
    <x v="4"/>
    <n v="255"/>
    <x v="10"/>
    <x v="10"/>
    <x v="632"/>
    <x v="25"/>
    <x v="25"/>
    <x v="47"/>
    <x v="168"/>
    <x v="351"/>
    <x v="4"/>
  </r>
  <r>
    <n v="942"/>
    <n v="128"/>
    <n v="246"/>
    <x v="1"/>
    <x v="140"/>
    <x v="91"/>
    <x v="5"/>
    <n v="479"/>
    <x v="6"/>
    <x v="6"/>
    <x v="633"/>
    <x v="29"/>
    <x v="29"/>
    <x v="140"/>
    <x v="168"/>
    <x v="165"/>
    <x v="1"/>
  </r>
  <r>
    <n v="14"/>
    <n v="116"/>
    <n v="190"/>
    <x v="1"/>
    <x v="505"/>
    <x v="119"/>
    <x v="15"/>
    <n v="414"/>
    <x v="18"/>
    <x v="18"/>
    <x v="634"/>
    <x v="45"/>
    <x v="46"/>
    <x v="505"/>
    <x v="169"/>
    <x v="264"/>
    <x v="0"/>
  </r>
  <r>
    <n v="212"/>
    <n v="279"/>
    <n v="433"/>
    <x v="1"/>
    <x v="506"/>
    <x v="15"/>
    <x v="6"/>
    <n v="377"/>
    <x v="11"/>
    <x v="11"/>
    <x v="635"/>
    <x v="48"/>
    <x v="49"/>
    <x v="506"/>
    <x v="169"/>
    <x v="286"/>
    <x v="2"/>
  </r>
  <r>
    <n v="513"/>
    <n v="60"/>
    <n v="412"/>
    <x v="4"/>
    <x v="507"/>
    <x v="173"/>
    <x v="2"/>
    <n v="377"/>
    <x v="5"/>
    <x v="5"/>
    <x v="636"/>
    <x v="8"/>
    <x v="8"/>
    <x v="507"/>
    <x v="169"/>
    <x v="415"/>
    <x v="2"/>
  </r>
  <r>
    <n v="706"/>
    <n v="444"/>
    <n v="315"/>
    <x v="1"/>
    <x v="508"/>
    <x v="276"/>
    <x v="8"/>
    <n v="414"/>
    <x v="9"/>
    <x v="9"/>
    <x v="637"/>
    <x v="47"/>
    <x v="48"/>
    <x v="508"/>
    <x v="169"/>
    <x v="408"/>
    <x v="0"/>
  </r>
  <r>
    <n v="768"/>
    <n v="468"/>
    <n v="167"/>
    <x v="1"/>
    <x v="77"/>
    <x v="254"/>
    <x v="13"/>
    <n v="377"/>
    <x v="9"/>
    <x v="9"/>
    <x v="638"/>
    <x v="51"/>
    <x v="52"/>
    <x v="77"/>
    <x v="169"/>
    <x v="416"/>
    <x v="2"/>
  </r>
  <r>
    <n v="931"/>
    <n v="205"/>
    <n v="212"/>
    <x v="1"/>
    <x v="509"/>
    <x v="33"/>
    <x v="2"/>
    <n v="414"/>
    <x v="2"/>
    <x v="2"/>
    <x v="308"/>
    <x v="2"/>
    <x v="2"/>
    <x v="509"/>
    <x v="169"/>
    <x v="417"/>
    <x v="0"/>
  </r>
  <r>
    <n v="56"/>
    <n v="338"/>
    <n v="97"/>
    <x v="3"/>
    <x v="510"/>
    <x v="190"/>
    <x v="2"/>
    <n v="266"/>
    <x v="1"/>
    <x v="1"/>
    <x v="639"/>
    <x v="34"/>
    <x v="34"/>
    <x v="510"/>
    <x v="170"/>
    <x v="319"/>
    <x v="1"/>
  </r>
  <r>
    <n v="198"/>
    <n v="473"/>
    <n v="171"/>
    <x v="1"/>
    <x v="160"/>
    <x v="282"/>
    <x v="13"/>
    <n v="266"/>
    <x v="19"/>
    <x v="19"/>
    <x v="640"/>
    <x v="50"/>
    <x v="51"/>
    <x v="160"/>
    <x v="170"/>
    <x v="383"/>
    <x v="1"/>
  </r>
  <r>
    <n v="422"/>
    <n v="312"/>
    <n v="234"/>
    <x v="3"/>
    <x v="115"/>
    <x v="372"/>
    <x v="2"/>
    <n v="124"/>
    <x v="19"/>
    <x v="19"/>
    <x v="641"/>
    <x v="56"/>
    <x v="57"/>
    <x v="115"/>
    <x v="170"/>
    <x v="391"/>
    <x v="1"/>
  </r>
  <r>
    <n v="782"/>
    <n v="460"/>
    <n v="103"/>
    <x v="4"/>
    <x v="511"/>
    <x v="117"/>
    <x v="19"/>
    <n v="124"/>
    <x v="5"/>
    <x v="5"/>
    <x v="642"/>
    <x v="76"/>
    <x v="77"/>
    <x v="511"/>
    <x v="170"/>
    <x v="48"/>
    <x v="1"/>
  </r>
  <r>
    <n v="94"/>
    <n v="102"/>
    <n v="452"/>
    <x v="3"/>
    <x v="17"/>
    <x v="373"/>
    <x v="14"/>
    <n v="75"/>
    <x v="8"/>
    <x v="8"/>
    <x v="643"/>
    <x v="53"/>
    <x v="54"/>
    <x v="17"/>
    <x v="171"/>
    <x v="120"/>
    <x v="4"/>
  </r>
  <r>
    <n v="105"/>
    <n v="37"/>
    <n v="478"/>
    <x v="1"/>
    <x v="150"/>
    <x v="374"/>
    <x v="8"/>
    <n v="166"/>
    <x v="18"/>
    <x v="18"/>
    <x v="111"/>
    <x v="31"/>
    <x v="31"/>
    <x v="150"/>
    <x v="171"/>
    <x v="418"/>
    <x v="2"/>
  </r>
  <r>
    <n v="145"/>
    <n v="209"/>
    <n v="284"/>
    <x v="4"/>
    <x v="512"/>
    <x v="141"/>
    <x v="8"/>
    <n v="75"/>
    <x v="19"/>
    <x v="19"/>
    <x v="644"/>
    <x v="69"/>
    <x v="70"/>
    <x v="512"/>
    <x v="171"/>
    <x v="158"/>
    <x v="4"/>
  </r>
  <r>
    <n v="232"/>
    <n v="436"/>
    <n v="184"/>
    <x v="1"/>
    <x v="3"/>
    <x v="40"/>
    <x v="5"/>
    <n v="166"/>
    <x v="10"/>
    <x v="10"/>
    <x v="645"/>
    <x v="32"/>
    <x v="32"/>
    <x v="3"/>
    <x v="171"/>
    <x v="89"/>
    <x v="2"/>
  </r>
  <r>
    <n v="320"/>
    <n v="346"/>
    <n v="178"/>
    <x v="4"/>
    <x v="9"/>
    <x v="175"/>
    <x v="3"/>
    <n v="75"/>
    <x v="3"/>
    <x v="3"/>
    <x v="303"/>
    <x v="20"/>
    <x v="20"/>
    <x v="9"/>
    <x v="171"/>
    <x v="32"/>
    <x v="4"/>
  </r>
  <r>
    <n v="669"/>
    <n v="101"/>
    <n v="293"/>
    <x v="3"/>
    <x v="513"/>
    <x v="297"/>
    <x v="3"/>
    <n v="75"/>
    <x v="3"/>
    <x v="3"/>
    <x v="646"/>
    <x v="35"/>
    <x v="35"/>
    <x v="513"/>
    <x v="171"/>
    <x v="419"/>
    <x v="4"/>
  </r>
  <r>
    <n v="956"/>
    <n v="242"/>
    <n v="313"/>
    <x v="2"/>
    <x v="514"/>
    <x v="375"/>
    <x v="6"/>
    <n v="75"/>
    <x v="10"/>
    <x v="10"/>
    <x v="647"/>
    <x v="12"/>
    <x v="12"/>
    <x v="514"/>
    <x v="171"/>
    <x v="373"/>
    <x v="4"/>
  </r>
  <r>
    <n v="255"/>
    <n v="116"/>
    <n v="379"/>
    <x v="1"/>
    <x v="515"/>
    <x v="153"/>
    <x v="3"/>
    <n v="405"/>
    <x v="18"/>
    <x v="18"/>
    <x v="648"/>
    <x v="45"/>
    <x v="46"/>
    <x v="515"/>
    <x v="172"/>
    <x v="418"/>
    <x v="4"/>
  </r>
  <r>
    <n v="282"/>
    <n v="225"/>
    <n v="114"/>
    <x v="2"/>
    <x v="147"/>
    <x v="274"/>
    <x v="11"/>
    <n v="405"/>
    <x v="18"/>
    <x v="18"/>
    <x v="649"/>
    <x v="31"/>
    <x v="31"/>
    <x v="147"/>
    <x v="172"/>
    <x v="420"/>
    <x v="4"/>
  </r>
  <r>
    <n v="915"/>
    <n v="357"/>
    <n v="279"/>
    <x v="0"/>
    <x v="516"/>
    <x v="376"/>
    <x v="9"/>
    <n v="499"/>
    <x v="6"/>
    <x v="6"/>
    <x v="650"/>
    <x v="9"/>
    <x v="9"/>
    <x v="516"/>
    <x v="172"/>
    <x v="142"/>
    <x v="0"/>
  </r>
  <r>
    <n v="969"/>
    <n v="416"/>
    <n v="202"/>
    <x v="1"/>
    <x v="206"/>
    <x v="105"/>
    <x v="15"/>
    <n v="499"/>
    <x v="14"/>
    <x v="14"/>
    <x v="651"/>
    <x v="23"/>
    <x v="23"/>
    <x v="206"/>
    <x v="172"/>
    <x v="421"/>
    <x v="0"/>
  </r>
  <r>
    <n v="978"/>
    <n v="236"/>
    <n v="363"/>
    <x v="1"/>
    <x v="419"/>
    <x v="54"/>
    <x v="18"/>
    <n v="405"/>
    <x v="8"/>
    <x v="8"/>
    <x v="652"/>
    <x v="26"/>
    <x v="26"/>
    <x v="419"/>
    <x v="172"/>
    <x v="174"/>
    <x v="4"/>
  </r>
  <r>
    <n v="461"/>
    <n v="345"/>
    <n v="455"/>
    <x v="4"/>
    <x v="312"/>
    <x v="84"/>
    <x v="15"/>
    <n v="215"/>
    <x v="0"/>
    <x v="0"/>
    <x v="653"/>
    <x v="0"/>
    <x v="0"/>
    <x v="312"/>
    <x v="173"/>
    <x v="128"/>
    <x v="1"/>
  </r>
  <r>
    <n v="824"/>
    <n v="491"/>
    <n v="111"/>
    <x v="1"/>
    <x v="517"/>
    <x v="162"/>
    <x v="18"/>
    <n v="473"/>
    <x v="10"/>
    <x v="10"/>
    <x v="654"/>
    <x v="37"/>
    <x v="37"/>
    <x v="517"/>
    <x v="173"/>
    <x v="95"/>
    <x v="1"/>
  </r>
  <r>
    <n v="857"/>
    <n v="87"/>
    <n v="191"/>
    <x v="2"/>
    <x v="518"/>
    <x v="185"/>
    <x v="16"/>
    <n v="430"/>
    <x v="5"/>
    <x v="5"/>
    <x v="655"/>
    <x v="8"/>
    <x v="8"/>
    <x v="518"/>
    <x v="173"/>
    <x v="422"/>
    <x v="3"/>
  </r>
  <r>
    <n v="716"/>
    <n v="296"/>
    <n v="155"/>
    <x v="3"/>
    <x v="519"/>
    <x v="13"/>
    <x v="16"/>
    <n v="188"/>
    <x v="11"/>
    <x v="11"/>
    <x v="656"/>
    <x v="14"/>
    <x v="14"/>
    <x v="519"/>
    <x v="174"/>
    <x v="423"/>
    <x v="3"/>
  </r>
  <r>
    <n v="853"/>
    <n v="118"/>
    <n v="466"/>
    <x v="2"/>
    <x v="520"/>
    <x v="228"/>
    <x v="3"/>
    <n v="188"/>
    <x v="12"/>
    <x v="12"/>
    <x v="657"/>
    <x v="15"/>
    <x v="15"/>
    <x v="520"/>
    <x v="174"/>
    <x v="424"/>
    <x v="3"/>
  </r>
  <r>
    <n v="159"/>
    <n v="126"/>
    <n v="273"/>
    <x v="2"/>
    <x v="462"/>
    <x v="71"/>
    <x v="10"/>
    <n v="153"/>
    <x v="12"/>
    <x v="12"/>
    <x v="658"/>
    <x v="36"/>
    <x v="36"/>
    <x v="462"/>
    <x v="175"/>
    <x v="259"/>
    <x v="1"/>
  </r>
  <r>
    <n v="179"/>
    <n v="197"/>
    <n v="177"/>
    <x v="0"/>
    <x v="521"/>
    <x v="297"/>
    <x v="9"/>
    <n v="153"/>
    <x v="8"/>
    <x v="8"/>
    <x v="659"/>
    <x v="71"/>
    <x v="72"/>
    <x v="521"/>
    <x v="175"/>
    <x v="300"/>
    <x v="1"/>
  </r>
  <r>
    <n v="590"/>
    <n v="474"/>
    <n v="204"/>
    <x v="0"/>
    <x v="389"/>
    <x v="13"/>
    <x v="9"/>
    <n v="153"/>
    <x v="7"/>
    <x v="7"/>
    <x v="660"/>
    <x v="38"/>
    <x v="39"/>
    <x v="389"/>
    <x v="175"/>
    <x v="115"/>
    <x v="1"/>
  </r>
  <r>
    <n v="970"/>
    <n v="25"/>
    <n v="332"/>
    <x v="2"/>
    <x v="522"/>
    <x v="377"/>
    <x v="2"/>
    <n v="153"/>
    <x v="15"/>
    <x v="15"/>
    <x v="661"/>
    <x v="46"/>
    <x v="47"/>
    <x v="522"/>
    <x v="175"/>
    <x v="379"/>
    <x v="1"/>
  </r>
  <r>
    <n v="102"/>
    <n v="212"/>
    <n v="320"/>
    <x v="4"/>
    <x v="122"/>
    <x v="212"/>
    <x v="5"/>
    <n v="111"/>
    <x v="15"/>
    <x v="15"/>
    <x v="662"/>
    <x v="19"/>
    <x v="19"/>
    <x v="122"/>
    <x v="176"/>
    <x v="223"/>
    <x v="2"/>
  </r>
  <r>
    <n v="331"/>
    <n v="17"/>
    <n v="212"/>
    <x v="2"/>
    <x v="275"/>
    <x v="378"/>
    <x v="12"/>
    <n v="111"/>
    <x v="5"/>
    <x v="5"/>
    <x v="663"/>
    <x v="8"/>
    <x v="8"/>
    <x v="275"/>
    <x v="176"/>
    <x v="425"/>
    <x v="2"/>
  </r>
  <r>
    <n v="709"/>
    <n v="198"/>
    <n v="335"/>
    <x v="2"/>
    <x v="362"/>
    <x v="377"/>
    <x v="1"/>
    <n v="111"/>
    <x v="6"/>
    <x v="6"/>
    <x v="664"/>
    <x v="29"/>
    <x v="29"/>
    <x v="362"/>
    <x v="176"/>
    <x v="279"/>
    <x v="2"/>
  </r>
  <r>
    <n v="353"/>
    <n v="23"/>
    <n v="380"/>
    <x v="3"/>
    <x v="188"/>
    <x v="332"/>
    <x v="10"/>
    <n v="84"/>
    <x v="14"/>
    <x v="14"/>
    <x v="665"/>
    <x v="18"/>
    <x v="18"/>
    <x v="188"/>
    <x v="177"/>
    <x v="49"/>
    <x v="3"/>
  </r>
  <r>
    <n v="391"/>
    <n v="313"/>
    <n v="385"/>
    <x v="1"/>
    <x v="523"/>
    <x v="379"/>
    <x v="1"/>
    <n v="246"/>
    <x v="0"/>
    <x v="0"/>
    <x v="666"/>
    <x v="13"/>
    <x v="13"/>
    <x v="523"/>
    <x v="177"/>
    <x v="426"/>
    <x v="2"/>
  </r>
  <r>
    <n v="653"/>
    <n v="131"/>
    <n v="116"/>
    <x v="4"/>
    <x v="302"/>
    <x v="243"/>
    <x v="18"/>
    <n v="246"/>
    <x v="13"/>
    <x v="13"/>
    <x v="667"/>
    <x v="60"/>
    <x v="61"/>
    <x v="302"/>
    <x v="177"/>
    <x v="310"/>
    <x v="2"/>
  </r>
  <r>
    <n v="920"/>
    <n v="173"/>
    <n v="173"/>
    <x v="0"/>
    <x v="155"/>
    <x v="380"/>
    <x v="16"/>
    <n v="246"/>
    <x v="13"/>
    <x v="13"/>
    <x v="668"/>
    <x v="16"/>
    <x v="16"/>
    <x v="155"/>
    <x v="177"/>
    <x v="339"/>
    <x v="2"/>
  </r>
  <r>
    <n v="34"/>
    <n v="213"/>
    <n v="387"/>
    <x v="3"/>
    <x v="524"/>
    <x v="291"/>
    <x v="17"/>
    <n v="310"/>
    <x v="12"/>
    <x v="12"/>
    <x v="669"/>
    <x v="15"/>
    <x v="15"/>
    <x v="524"/>
    <x v="178"/>
    <x v="388"/>
    <x v="3"/>
  </r>
  <r>
    <n v="545"/>
    <n v="91"/>
    <n v="335"/>
    <x v="0"/>
    <x v="525"/>
    <x v="381"/>
    <x v="9"/>
    <n v="310"/>
    <x v="1"/>
    <x v="1"/>
    <x v="670"/>
    <x v="21"/>
    <x v="21"/>
    <x v="525"/>
    <x v="178"/>
    <x v="310"/>
    <x v="3"/>
  </r>
  <r>
    <n v="208"/>
    <n v="255"/>
    <n v="214"/>
    <x v="0"/>
    <x v="367"/>
    <x v="371"/>
    <x v="8"/>
    <n v="354"/>
    <x v="5"/>
    <x v="5"/>
    <x v="671"/>
    <x v="5"/>
    <x v="5"/>
    <x v="367"/>
    <x v="179"/>
    <x v="290"/>
    <x v="2"/>
  </r>
  <r>
    <n v="798"/>
    <n v="407"/>
    <n v="157"/>
    <x v="2"/>
    <x v="526"/>
    <x v="382"/>
    <x v="18"/>
    <n v="354"/>
    <x v="0"/>
    <x v="0"/>
    <x v="672"/>
    <x v="68"/>
    <x v="69"/>
    <x v="526"/>
    <x v="179"/>
    <x v="1"/>
    <x v="2"/>
  </r>
  <r>
    <n v="700"/>
    <n v="423"/>
    <n v="277"/>
    <x v="4"/>
    <x v="527"/>
    <x v="61"/>
    <x v="8"/>
    <n v="331"/>
    <x v="15"/>
    <x v="15"/>
    <x v="673"/>
    <x v="42"/>
    <x v="43"/>
    <x v="527"/>
    <x v="180"/>
    <x v="296"/>
    <x v="2"/>
  </r>
  <r>
    <n v="888"/>
    <n v="295"/>
    <n v="219"/>
    <x v="4"/>
    <x v="528"/>
    <x v="297"/>
    <x v="0"/>
    <n v="331"/>
    <x v="8"/>
    <x v="8"/>
    <x v="674"/>
    <x v="53"/>
    <x v="54"/>
    <x v="528"/>
    <x v="180"/>
    <x v="119"/>
    <x v="2"/>
  </r>
  <r>
    <n v="977"/>
    <n v="175"/>
    <n v="198"/>
    <x v="2"/>
    <x v="529"/>
    <x v="162"/>
    <x v="15"/>
    <n v="331"/>
    <x v="10"/>
    <x v="10"/>
    <x v="228"/>
    <x v="25"/>
    <x v="25"/>
    <x v="529"/>
    <x v="180"/>
    <x v="427"/>
    <x v="2"/>
  </r>
  <r>
    <n v="80"/>
    <n v="64"/>
    <n v="131"/>
    <x v="4"/>
    <x v="274"/>
    <x v="308"/>
    <x v="11"/>
    <n v="487"/>
    <x v="16"/>
    <x v="16"/>
    <x v="675"/>
    <x v="61"/>
    <x v="62"/>
    <x v="274"/>
    <x v="181"/>
    <x v="428"/>
    <x v="1"/>
  </r>
  <r>
    <n v="87"/>
    <n v="319"/>
    <n v="247"/>
    <x v="0"/>
    <x v="530"/>
    <x v="194"/>
    <x v="7"/>
    <n v="330"/>
    <x v="9"/>
    <x v="9"/>
    <x v="676"/>
    <x v="47"/>
    <x v="48"/>
    <x v="530"/>
    <x v="181"/>
    <x v="429"/>
    <x v="2"/>
  </r>
  <r>
    <n v="147"/>
    <n v="441"/>
    <n v="239"/>
    <x v="0"/>
    <x v="396"/>
    <x v="108"/>
    <x v="12"/>
    <n v="487"/>
    <x v="3"/>
    <x v="3"/>
    <x v="677"/>
    <x v="3"/>
    <x v="3"/>
    <x v="396"/>
    <x v="181"/>
    <x v="385"/>
    <x v="1"/>
  </r>
  <r>
    <n v="228"/>
    <n v="96"/>
    <n v="362"/>
    <x v="1"/>
    <x v="531"/>
    <x v="152"/>
    <x v="18"/>
    <n v="330"/>
    <x v="18"/>
    <x v="18"/>
    <x v="678"/>
    <x v="54"/>
    <x v="55"/>
    <x v="531"/>
    <x v="181"/>
    <x v="7"/>
    <x v="2"/>
  </r>
  <r>
    <n v="914"/>
    <n v="208"/>
    <n v="412"/>
    <x v="1"/>
    <x v="532"/>
    <x v="216"/>
    <x v="4"/>
    <n v="212"/>
    <x v="0"/>
    <x v="0"/>
    <x v="679"/>
    <x v="68"/>
    <x v="69"/>
    <x v="532"/>
    <x v="181"/>
    <x v="121"/>
    <x v="2"/>
  </r>
  <r>
    <n v="371"/>
    <n v="293"/>
    <n v="179"/>
    <x v="1"/>
    <x v="533"/>
    <x v="383"/>
    <x v="15"/>
    <n v="38"/>
    <x v="0"/>
    <x v="0"/>
    <x v="680"/>
    <x v="13"/>
    <x v="13"/>
    <x v="533"/>
    <x v="182"/>
    <x v="319"/>
    <x v="3"/>
  </r>
  <r>
    <n v="543"/>
    <n v="492"/>
    <n v="469"/>
    <x v="1"/>
    <x v="130"/>
    <x v="384"/>
    <x v="5"/>
    <n v="38"/>
    <x v="14"/>
    <x v="14"/>
    <x v="681"/>
    <x v="70"/>
    <x v="71"/>
    <x v="130"/>
    <x v="182"/>
    <x v="430"/>
    <x v="3"/>
  </r>
  <r>
    <n v="837"/>
    <n v="104"/>
    <n v="420"/>
    <x v="0"/>
    <x v="0"/>
    <x v="188"/>
    <x v="5"/>
    <n v="26"/>
    <x v="9"/>
    <x v="9"/>
    <x v="682"/>
    <x v="11"/>
    <x v="11"/>
    <x v="0"/>
    <x v="182"/>
    <x v="431"/>
    <x v="3"/>
  </r>
  <r>
    <n v="850"/>
    <n v="16"/>
    <n v="207"/>
    <x v="0"/>
    <x v="534"/>
    <x v="39"/>
    <x v="15"/>
    <n v="26"/>
    <x v="1"/>
    <x v="1"/>
    <x v="683"/>
    <x v="21"/>
    <x v="21"/>
    <x v="534"/>
    <x v="182"/>
    <x v="284"/>
    <x v="3"/>
  </r>
  <r>
    <n v="15"/>
    <n v="378"/>
    <n v="237"/>
    <x v="3"/>
    <x v="535"/>
    <x v="213"/>
    <x v="17"/>
    <n v="236"/>
    <x v="13"/>
    <x v="13"/>
    <x v="684"/>
    <x v="16"/>
    <x v="16"/>
    <x v="535"/>
    <x v="183"/>
    <x v="432"/>
    <x v="2"/>
  </r>
  <r>
    <n v="110"/>
    <n v="132"/>
    <n v="278"/>
    <x v="2"/>
    <x v="244"/>
    <x v="363"/>
    <x v="15"/>
    <n v="236"/>
    <x v="14"/>
    <x v="14"/>
    <x v="685"/>
    <x v="23"/>
    <x v="23"/>
    <x v="244"/>
    <x v="183"/>
    <x v="338"/>
    <x v="2"/>
  </r>
  <r>
    <n v="273"/>
    <n v="445"/>
    <n v="71"/>
    <x v="1"/>
    <x v="368"/>
    <x v="385"/>
    <x v="6"/>
    <n v="455"/>
    <x v="12"/>
    <x v="12"/>
    <x v="379"/>
    <x v="57"/>
    <x v="58"/>
    <x v="368"/>
    <x v="183"/>
    <x v="225"/>
    <x v="4"/>
  </r>
  <r>
    <n v="413"/>
    <n v="51"/>
    <n v="271"/>
    <x v="1"/>
    <x v="536"/>
    <x v="386"/>
    <x v="11"/>
    <n v="221"/>
    <x v="16"/>
    <x v="16"/>
    <x v="686"/>
    <x v="22"/>
    <x v="22"/>
    <x v="536"/>
    <x v="183"/>
    <x v="433"/>
    <x v="3"/>
  </r>
  <r>
    <n v="431"/>
    <n v="477"/>
    <n v="420"/>
    <x v="3"/>
    <x v="374"/>
    <x v="151"/>
    <x v="15"/>
    <n v="221"/>
    <x v="2"/>
    <x v="2"/>
    <x v="687"/>
    <x v="2"/>
    <x v="2"/>
    <x v="374"/>
    <x v="183"/>
    <x v="146"/>
    <x v="3"/>
  </r>
  <r>
    <n v="488"/>
    <n v="12"/>
    <n v="357"/>
    <x v="3"/>
    <x v="305"/>
    <x v="110"/>
    <x v="5"/>
    <n v="221"/>
    <x v="2"/>
    <x v="2"/>
    <x v="688"/>
    <x v="49"/>
    <x v="50"/>
    <x v="305"/>
    <x v="183"/>
    <x v="103"/>
    <x v="3"/>
  </r>
  <r>
    <n v="112"/>
    <n v="250"/>
    <n v="97"/>
    <x v="4"/>
    <x v="537"/>
    <x v="227"/>
    <x v="13"/>
    <n v="298"/>
    <x v="17"/>
    <x v="17"/>
    <x v="689"/>
    <x v="27"/>
    <x v="27"/>
    <x v="537"/>
    <x v="184"/>
    <x v="434"/>
    <x v="4"/>
  </r>
  <r>
    <n v="345"/>
    <n v="404"/>
    <n v="123"/>
    <x v="3"/>
    <x v="538"/>
    <x v="358"/>
    <x v="19"/>
    <n v="298"/>
    <x v="9"/>
    <x v="9"/>
    <x v="690"/>
    <x v="11"/>
    <x v="11"/>
    <x v="538"/>
    <x v="184"/>
    <x v="213"/>
    <x v="4"/>
  </r>
  <r>
    <n v="396"/>
    <n v="145"/>
    <n v="455"/>
    <x v="2"/>
    <x v="293"/>
    <x v="368"/>
    <x v="3"/>
    <n v="323"/>
    <x v="10"/>
    <x v="10"/>
    <x v="691"/>
    <x v="25"/>
    <x v="25"/>
    <x v="293"/>
    <x v="184"/>
    <x v="435"/>
    <x v="3"/>
  </r>
  <r>
    <n v="494"/>
    <n v="15"/>
    <n v="318"/>
    <x v="4"/>
    <x v="539"/>
    <x v="379"/>
    <x v="16"/>
    <n v="323"/>
    <x v="12"/>
    <x v="12"/>
    <x v="692"/>
    <x v="44"/>
    <x v="45"/>
    <x v="539"/>
    <x v="184"/>
    <x v="436"/>
    <x v="3"/>
  </r>
  <r>
    <n v="530"/>
    <n v="42"/>
    <n v="332"/>
    <x v="0"/>
    <x v="540"/>
    <x v="68"/>
    <x v="7"/>
    <n v="323"/>
    <x v="4"/>
    <x v="4"/>
    <x v="693"/>
    <x v="14"/>
    <x v="38"/>
    <x v="540"/>
    <x v="184"/>
    <x v="312"/>
    <x v="3"/>
  </r>
  <r>
    <n v="631"/>
    <n v="453"/>
    <n v="404"/>
    <x v="4"/>
    <x v="541"/>
    <x v="301"/>
    <x v="7"/>
    <n v="460"/>
    <x v="2"/>
    <x v="2"/>
    <x v="601"/>
    <x v="49"/>
    <x v="50"/>
    <x v="541"/>
    <x v="184"/>
    <x v="235"/>
    <x v="1"/>
  </r>
  <r>
    <n v="651"/>
    <n v="473"/>
    <n v="343"/>
    <x v="4"/>
    <x v="542"/>
    <x v="257"/>
    <x v="15"/>
    <n v="460"/>
    <x v="19"/>
    <x v="19"/>
    <x v="694"/>
    <x v="50"/>
    <x v="51"/>
    <x v="542"/>
    <x v="184"/>
    <x v="341"/>
    <x v="1"/>
  </r>
  <r>
    <n v="925"/>
    <n v="46"/>
    <n v="290"/>
    <x v="2"/>
    <x v="207"/>
    <x v="148"/>
    <x v="17"/>
    <n v="460"/>
    <x v="9"/>
    <x v="9"/>
    <x v="695"/>
    <x v="67"/>
    <x v="68"/>
    <x v="207"/>
    <x v="184"/>
    <x v="414"/>
    <x v="1"/>
  </r>
  <r>
    <n v="983"/>
    <n v="384"/>
    <n v="100"/>
    <x v="1"/>
    <x v="543"/>
    <x v="150"/>
    <x v="15"/>
    <n v="323"/>
    <x v="12"/>
    <x v="12"/>
    <x v="696"/>
    <x v="57"/>
    <x v="58"/>
    <x v="543"/>
    <x v="184"/>
    <x v="364"/>
    <x v="3"/>
  </r>
  <r>
    <n v="990"/>
    <n v="43"/>
    <n v="244"/>
    <x v="1"/>
    <x v="544"/>
    <x v="293"/>
    <x v="3"/>
    <n v="323"/>
    <x v="8"/>
    <x v="8"/>
    <x v="697"/>
    <x v="10"/>
    <x v="10"/>
    <x v="544"/>
    <x v="184"/>
    <x v="316"/>
    <x v="3"/>
  </r>
  <r>
    <n v="103"/>
    <n v="434"/>
    <n v="272"/>
    <x v="0"/>
    <x v="545"/>
    <x v="56"/>
    <x v="17"/>
    <n v="126"/>
    <x v="1"/>
    <x v="1"/>
    <x v="698"/>
    <x v="21"/>
    <x v="21"/>
    <x v="545"/>
    <x v="185"/>
    <x v="119"/>
    <x v="2"/>
  </r>
  <r>
    <n v="123"/>
    <n v="166"/>
    <n v="73"/>
    <x v="1"/>
    <x v="546"/>
    <x v="74"/>
    <x v="12"/>
    <n v="126"/>
    <x v="13"/>
    <x v="13"/>
    <x v="699"/>
    <x v="40"/>
    <x v="41"/>
    <x v="546"/>
    <x v="185"/>
    <x v="97"/>
    <x v="2"/>
  </r>
  <r>
    <n v="468"/>
    <n v="348"/>
    <n v="212"/>
    <x v="4"/>
    <x v="236"/>
    <x v="136"/>
    <x v="15"/>
    <n v="126"/>
    <x v="15"/>
    <x v="15"/>
    <x v="700"/>
    <x v="64"/>
    <x v="65"/>
    <x v="236"/>
    <x v="185"/>
    <x v="437"/>
    <x v="2"/>
  </r>
  <r>
    <n v="811"/>
    <n v="328"/>
    <n v="59"/>
    <x v="3"/>
    <x v="168"/>
    <x v="165"/>
    <x v="3"/>
    <n v="126"/>
    <x v="15"/>
    <x v="15"/>
    <x v="701"/>
    <x v="46"/>
    <x v="47"/>
    <x v="168"/>
    <x v="185"/>
    <x v="367"/>
    <x v="2"/>
  </r>
  <r>
    <n v="934"/>
    <n v="187"/>
    <n v="168"/>
    <x v="2"/>
    <x v="340"/>
    <x v="308"/>
    <x v="3"/>
    <n v="126"/>
    <x v="2"/>
    <x v="2"/>
    <x v="702"/>
    <x v="63"/>
    <x v="64"/>
    <x v="340"/>
    <x v="185"/>
    <x v="438"/>
    <x v="2"/>
  </r>
  <r>
    <n v="554"/>
    <n v="303"/>
    <n v="258"/>
    <x v="1"/>
    <x v="547"/>
    <x v="343"/>
    <x v="1"/>
    <n v="300"/>
    <x v="17"/>
    <x v="17"/>
    <x v="703"/>
    <x v="33"/>
    <x v="33"/>
    <x v="547"/>
    <x v="186"/>
    <x v="439"/>
    <x v="4"/>
  </r>
  <r>
    <n v="354"/>
    <n v="398"/>
    <n v="417"/>
    <x v="1"/>
    <x v="192"/>
    <x v="141"/>
    <x v="9"/>
    <n v="81"/>
    <x v="13"/>
    <x v="13"/>
    <x v="704"/>
    <x v="16"/>
    <x v="16"/>
    <x v="192"/>
    <x v="187"/>
    <x v="302"/>
    <x v="1"/>
  </r>
  <r>
    <n v="884"/>
    <n v="453"/>
    <n v="437"/>
    <x v="0"/>
    <x v="548"/>
    <x v="196"/>
    <x v="6"/>
    <n v="81"/>
    <x v="2"/>
    <x v="2"/>
    <x v="705"/>
    <x v="49"/>
    <x v="50"/>
    <x v="548"/>
    <x v="187"/>
    <x v="160"/>
    <x v="1"/>
  </r>
  <r>
    <n v="323"/>
    <n v="360"/>
    <n v="463"/>
    <x v="2"/>
    <x v="549"/>
    <x v="383"/>
    <x v="13"/>
    <n v="497"/>
    <x v="18"/>
    <x v="18"/>
    <x v="706"/>
    <x v="55"/>
    <x v="56"/>
    <x v="549"/>
    <x v="188"/>
    <x v="284"/>
    <x v="2"/>
  </r>
  <r>
    <n v="441"/>
    <n v="420"/>
    <n v="390"/>
    <x v="2"/>
    <x v="550"/>
    <x v="65"/>
    <x v="18"/>
    <n v="217"/>
    <x v="19"/>
    <x v="19"/>
    <x v="707"/>
    <x v="50"/>
    <x v="51"/>
    <x v="550"/>
    <x v="188"/>
    <x v="163"/>
    <x v="1"/>
  </r>
  <r>
    <n v="812"/>
    <n v="74"/>
    <n v="332"/>
    <x v="2"/>
    <x v="522"/>
    <x v="147"/>
    <x v="12"/>
    <n v="497"/>
    <x v="16"/>
    <x v="16"/>
    <x v="708"/>
    <x v="65"/>
    <x v="66"/>
    <x v="522"/>
    <x v="188"/>
    <x v="440"/>
    <x v="2"/>
  </r>
  <r>
    <n v="935"/>
    <n v="9"/>
    <n v="321"/>
    <x v="3"/>
    <x v="309"/>
    <x v="139"/>
    <x v="9"/>
    <n v="217"/>
    <x v="9"/>
    <x v="9"/>
    <x v="345"/>
    <x v="51"/>
    <x v="52"/>
    <x v="309"/>
    <x v="188"/>
    <x v="218"/>
    <x v="1"/>
  </r>
  <r>
    <n v="993"/>
    <n v="224"/>
    <n v="421"/>
    <x v="2"/>
    <x v="551"/>
    <x v="240"/>
    <x v="0"/>
    <n v="497"/>
    <x v="15"/>
    <x v="15"/>
    <x v="709"/>
    <x v="42"/>
    <x v="43"/>
    <x v="551"/>
    <x v="188"/>
    <x v="441"/>
    <x v="2"/>
  </r>
  <r>
    <n v="45"/>
    <n v="7"/>
    <n v="162"/>
    <x v="1"/>
    <x v="234"/>
    <x v="94"/>
    <x v="10"/>
    <n v="270"/>
    <x v="1"/>
    <x v="1"/>
    <x v="710"/>
    <x v="34"/>
    <x v="34"/>
    <x v="234"/>
    <x v="189"/>
    <x v="152"/>
    <x v="3"/>
  </r>
  <r>
    <n v="60"/>
    <n v="147"/>
    <n v="238"/>
    <x v="4"/>
    <x v="167"/>
    <x v="387"/>
    <x v="11"/>
    <n v="270"/>
    <x v="0"/>
    <x v="0"/>
    <x v="711"/>
    <x v="13"/>
    <x v="13"/>
    <x v="167"/>
    <x v="189"/>
    <x v="442"/>
    <x v="3"/>
  </r>
  <r>
    <n v="141"/>
    <n v="309"/>
    <n v="498"/>
    <x v="3"/>
    <x v="552"/>
    <x v="330"/>
    <x v="1"/>
    <n v="464"/>
    <x v="0"/>
    <x v="0"/>
    <x v="712"/>
    <x v="0"/>
    <x v="0"/>
    <x v="552"/>
    <x v="189"/>
    <x v="386"/>
    <x v="1"/>
  </r>
  <r>
    <n v="169"/>
    <n v="402"/>
    <n v="426"/>
    <x v="0"/>
    <x v="553"/>
    <x v="11"/>
    <x v="6"/>
    <n v="366"/>
    <x v="19"/>
    <x v="19"/>
    <x v="713"/>
    <x v="56"/>
    <x v="57"/>
    <x v="553"/>
    <x v="189"/>
    <x v="443"/>
    <x v="2"/>
  </r>
  <r>
    <n v="238"/>
    <n v="131"/>
    <n v="382"/>
    <x v="4"/>
    <x v="554"/>
    <x v="388"/>
    <x v="17"/>
    <n v="147"/>
    <x v="13"/>
    <x v="13"/>
    <x v="714"/>
    <x v="60"/>
    <x v="61"/>
    <x v="554"/>
    <x v="189"/>
    <x v="232"/>
    <x v="1"/>
  </r>
  <r>
    <n v="289"/>
    <n v="237"/>
    <n v="157"/>
    <x v="4"/>
    <x v="555"/>
    <x v="308"/>
    <x v="12"/>
    <n v="366"/>
    <x v="0"/>
    <x v="0"/>
    <x v="672"/>
    <x v="0"/>
    <x v="0"/>
    <x v="555"/>
    <x v="189"/>
    <x v="444"/>
    <x v="2"/>
  </r>
  <r>
    <n v="369"/>
    <n v="233"/>
    <n v="478"/>
    <x v="0"/>
    <x v="556"/>
    <x v="88"/>
    <x v="3"/>
    <n v="270"/>
    <x v="9"/>
    <x v="9"/>
    <x v="715"/>
    <x v="11"/>
    <x v="11"/>
    <x v="556"/>
    <x v="189"/>
    <x v="233"/>
    <x v="3"/>
  </r>
  <r>
    <n v="384"/>
    <n v="480"/>
    <n v="70"/>
    <x v="3"/>
    <x v="456"/>
    <x v="135"/>
    <x v="5"/>
    <n v="464"/>
    <x v="7"/>
    <x v="7"/>
    <x v="716"/>
    <x v="28"/>
    <x v="28"/>
    <x v="456"/>
    <x v="189"/>
    <x v="445"/>
    <x v="1"/>
  </r>
  <r>
    <n v="456"/>
    <n v="427"/>
    <n v="240"/>
    <x v="3"/>
    <x v="370"/>
    <x v="389"/>
    <x v="5"/>
    <n v="225"/>
    <x v="19"/>
    <x v="19"/>
    <x v="115"/>
    <x v="69"/>
    <x v="70"/>
    <x v="370"/>
    <x v="189"/>
    <x v="343"/>
    <x v="0"/>
  </r>
  <r>
    <n v="567"/>
    <n v="395"/>
    <n v="454"/>
    <x v="4"/>
    <x v="557"/>
    <x v="390"/>
    <x v="8"/>
    <n v="147"/>
    <x v="18"/>
    <x v="18"/>
    <x v="717"/>
    <x v="55"/>
    <x v="56"/>
    <x v="557"/>
    <x v="189"/>
    <x v="446"/>
    <x v="1"/>
  </r>
  <r>
    <n v="655"/>
    <n v="39"/>
    <n v="375"/>
    <x v="0"/>
    <x v="558"/>
    <x v="195"/>
    <x v="3"/>
    <n v="366"/>
    <x v="1"/>
    <x v="1"/>
    <x v="718"/>
    <x v="21"/>
    <x v="21"/>
    <x v="558"/>
    <x v="189"/>
    <x v="245"/>
    <x v="2"/>
  </r>
  <r>
    <n v="660"/>
    <n v="228"/>
    <n v="247"/>
    <x v="1"/>
    <x v="559"/>
    <x v="391"/>
    <x v="0"/>
    <n v="147"/>
    <x v="4"/>
    <x v="4"/>
    <x v="719"/>
    <x v="14"/>
    <x v="38"/>
    <x v="559"/>
    <x v="189"/>
    <x v="447"/>
    <x v="1"/>
  </r>
  <r>
    <n v="682"/>
    <n v="110"/>
    <n v="84"/>
    <x v="4"/>
    <x v="374"/>
    <x v="25"/>
    <x v="17"/>
    <n v="225"/>
    <x v="2"/>
    <x v="2"/>
    <x v="720"/>
    <x v="63"/>
    <x v="64"/>
    <x v="374"/>
    <x v="189"/>
    <x v="448"/>
    <x v="0"/>
  </r>
  <r>
    <n v="898"/>
    <n v="52"/>
    <n v="142"/>
    <x v="2"/>
    <x v="22"/>
    <x v="340"/>
    <x v="1"/>
    <n v="366"/>
    <x v="18"/>
    <x v="18"/>
    <x v="721"/>
    <x v="31"/>
    <x v="31"/>
    <x v="22"/>
    <x v="189"/>
    <x v="449"/>
    <x v="2"/>
  </r>
  <r>
    <n v="175"/>
    <n v="82"/>
    <n v="233"/>
    <x v="0"/>
    <x v="270"/>
    <x v="110"/>
    <x v="12"/>
    <n v="361"/>
    <x v="1"/>
    <x v="1"/>
    <x v="722"/>
    <x v="75"/>
    <x v="76"/>
    <x v="270"/>
    <x v="190"/>
    <x v="232"/>
    <x v="2"/>
  </r>
  <r>
    <n v="69"/>
    <n v="130"/>
    <n v="208"/>
    <x v="4"/>
    <x v="416"/>
    <x v="392"/>
    <x v="11"/>
    <n v="115"/>
    <x v="18"/>
    <x v="18"/>
    <x v="723"/>
    <x v="31"/>
    <x v="31"/>
    <x v="416"/>
    <x v="191"/>
    <x v="450"/>
    <x v="0"/>
  </r>
  <r>
    <n v="151"/>
    <n v="206"/>
    <n v="73"/>
    <x v="4"/>
    <x v="379"/>
    <x v="91"/>
    <x v="5"/>
    <n v="115"/>
    <x v="7"/>
    <x v="7"/>
    <x v="724"/>
    <x v="7"/>
    <x v="7"/>
    <x v="379"/>
    <x v="191"/>
    <x v="360"/>
    <x v="0"/>
  </r>
  <r>
    <n v="164"/>
    <n v="356"/>
    <n v="373"/>
    <x v="3"/>
    <x v="560"/>
    <x v="393"/>
    <x v="5"/>
    <n v="115"/>
    <x v="8"/>
    <x v="8"/>
    <x v="725"/>
    <x v="26"/>
    <x v="26"/>
    <x v="560"/>
    <x v="191"/>
    <x v="145"/>
    <x v="0"/>
  </r>
  <r>
    <n v="746"/>
    <n v="337"/>
    <n v="453"/>
    <x v="1"/>
    <x v="561"/>
    <x v="391"/>
    <x v="16"/>
    <n v="115"/>
    <x v="2"/>
    <x v="2"/>
    <x v="726"/>
    <x v="63"/>
    <x v="64"/>
    <x v="561"/>
    <x v="191"/>
    <x v="7"/>
    <x v="0"/>
  </r>
  <r>
    <n v="904"/>
    <n v="6"/>
    <n v="70"/>
    <x v="4"/>
    <x v="358"/>
    <x v="180"/>
    <x v="8"/>
    <n v="433"/>
    <x v="17"/>
    <x v="17"/>
    <x v="727"/>
    <x v="27"/>
    <x v="27"/>
    <x v="358"/>
    <x v="191"/>
    <x v="9"/>
    <x v="3"/>
  </r>
  <r>
    <n v="35"/>
    <n v="157"/>
    <n v="55"/>
    <x v="0"/>
    <x v="91"/>
    <x v="124"/>
    <x v="5"/>
    <n v="179"/>
    <x v="1"/>
    <x v="1"/>
    <x v="728"/>
    <x v="34"/>
    <x v="34"/>
    <x v="91"/>
    <x v="192"/>
    <x v="423"/>
    <x v="1"/>
  </r>
  <r>
    <n v="553"/>
    <n v="388"/>
    <n v="107"/>
    <x v="3"/>
    <x v="562"/>
    <x v="394"/>
    <x v="8"/>
    <n v="179"/>
    <x v="14"/>
    <x v="14"/>
    <x v="729"/>
    <x v="23"/>
    <x v="23"/>
    <x v="562"/>
    <x v="192"/>
    <x v="334"/>
    <x v="1"/>
  </r>
  <r>
    <n v="629"/>
    <n v="310"/>
    <n v="404"/>
    <x v="1"/>
    <x v="563"/>
    <x v="371"/>
    <x v="15"/>
    <n v="179"/>
    <x v="2"/>
    <x v="2"/>
    <x v="601"/>
    <x v="63"/>
    <x v="64"/>
    <x v="563"/>
    <x v="192"/>
    <x v="451"/>
    <x v="1"/>
  </r>
  <r>
    <n v="982"/>
    <n v="149"/>
    <n v="468"/>
    <x v="3"/>
    <x v="65"/>
    <x v="103"/>
    <x v="5"/>
    <n v="427"/>
    <x v="0"/>
    <x v="0"/>
    <x v="730"/>
    <x v="13"/>
    <x v="13"/>
    <x v="65"/>
    <x v="193"/>
    <x v="134"/>
    <x v="1"/>
  </r>
  <r>
    <n v="701"/>
    <n v="138"/>
    <n v="427"/>
    <x v="4"/>
    <x v="564"/>
    <x v="162"/>
    <x v="8"/>
    <n v="196"/>
    <x v="1"/>
    <x v="1"/>
    <x v="731"/>
    <x v="21"/>
    <x v="21"/>
    <x v="564"/>
    <x v="194"/>
    <x v="269"/>
    <x v="1"/>
  </r>
  <r>
    <n v="805"/>
    <n v="35"/>
    <n v="277"/>
    <x v="1"/>
    <x v="565"/>
    <x v="234"/>
    <x v="5"/>
    <n v="108"/>
    <x v="11"/>
    <x v="11"/>
    <x v="732"/>
    <x v="14"/>
    <x v="14"/>
    <x v="565"/>
    <x v="194"/>
    <x v="452"/>
    <x v="2"/>
  </r>
  <r>
    <n v="894"/>
    <n v="148"/>
    <n v="270"/>
    <x v="0"/>
    <x v="490"/>
    <x v="359"/>
    <x v="17"/>
    <n v="196"/>
    <x v="13"/>
    <x v="13"/>
    <x v="733"/>
    <x v="16"/>
    <x v="16"/>
    <x v="490"/>
    <x v="194"/>
    <x v="158"/>
    <x v="1"/>
  </r>
  <r>
    <n v="90"/>
    <n v="30"/>
    <n v="142"/>
    <x v="4"/>
    <x v="566"/>
    <x v="395"/>
    <x v="9"/>
    <n v="423"/>
    <x v="15"/>
    <x v="15"/>
    <x v="734"/>
    <x v="42"/>
    <x v="43"/>
    <x v="566"/>
    <x v="195"/>
    <x v="433"/>
    <x v="0"/>
  </r>
  <r>
    <n v="91"/>
    <n v="24"/>
    <n v="414"/>
    <x v="3"/>
    <x v="534"/>
    <x v="278"/>
    <x v="8"/>
    <n v="365"/>
    <x v="9"/>
    <x v="9"/>
    <x v="735"/>
    <x v="51"/>
    <x v="52"/>
    <x v="534"/>
    <x v="195"/>
    <x v="115"/>
    <x v="0"/>
  </r>
  <r>
    <n v="623"/>
    <n v="49"/>
    <n v="465"/>
    <x v="0"/>
    <x v="567"/>
    <x v="396"/>
    <x v="5"/>
    <n v="365"/>
    <x v="4"/>
    <x v="4"/>
    <x v="736"/>
    <x v="62"/>
    <x v="63"/>
    <x v="567"/>
    <x v="195"/>
    <x v="325"/>
    <x v="0"/>
  </r>
  <r>
    <n v="881"/>
    <n v="144"/>
    <n v="337"/>
    <x v="2"/>
    <x v="568"/>
    <x v="82"/>
    <x v="12"/>
    <n v="365"/>
    <x v="2"/>
    <x v="2"/>
    <x v="737"/>
    <x v="17"/>
    <x v="17"/>
    <x v="568"/>
    <x v="195"/>
    <x v="451"/>
    <x v="0"/>
  </r>
  <r>
    <n v="3"/>
    <n v="76"/>
    <n v="139"/>
    <x v="4"/>
    <x v="569"/>
    <x v="397"/>
    <x v="5"/>
    <n v="12"/>
    <x v="8"/>
    <x v="8"/>
    <x v="738"/>
    <x v="71"/>
    <x v="72"/>
    <x v="569"/>
    <x v="196"/>
    <x v="453"/>
    <x v="0"/>
  </r>
  <r>
    <n v="242"/>
    <n v="275"/>
    <n v="219"/>
    <x v="3"/>
    <x v="297"/>
    <x v="398"/>
    <x v="12"/>
    <n v="41"/>
    <x v="1"/>
    <x v="1"/>
    <x v="333"/>
    <x v="21"/>
    <x v="21"/>
    <x v="297"/>
    <x v="196"/>
    <x v="357"/>
    <x v="1"/>
  </r>
  <r>
    <n v="478"/>
    <n v="399"/>
    <n v="379"/>
    <x v="3"/>
    <x v="570"/>
    <x v="225"/>
    <x v="1"/>
    <n v="12"/>
    <x v="19"/>
    <x v="19"/>
    <x v="739"/>
    <x v="50"/>
    <x v="51"/>
    <x v="570"/>
    <x v="196"/>
    <x v="95"/>
    <x v="0"/>
  </r>
  <r>
    <n v="549"/>
    <n v="431"/>
    <n v="149"/>
    <x v="4"/>
    <x v="165"/>
    <x v="51"/>
    <x v="9"/>
    <n v="12"/>
    <x v="10"/>
    <x v="10"/>
    <x v="740"/>
    <x v="32"/>
    <x v="32"/>
    <x v="165"/>
    <x v="196"/>
    <x v="132"/>
    <x v="0"/>
  </r>
  <r>
    <n v="906"/>
    <n v="269"/>
    <n v="315"/>
    <x v="3"/>
    <x v="571"/>
    <x v="399"/>
    <x v="5"/>
    <n v="41"/>
    <x v="12"/>
    <x v="12"/>
    <x v="741"/>
    <x v="36"/>
    <x v="36"/>
    <x v="571"/>
    <x v="196"/>
    <x v="228"/>
    <x v="1"/>
  </r>
  <r>
    <n v="618"/>
    <n v="150"/>
    <n v="347"/>
    <x v="2"/>
    <x v="572"/>
    <x v="334"/>
    <x v="5"/>
    <n v="201"/>
    <x v="14"/>
    <x v="14"/>
    <x v="742"/>
    <x v="23"/>
    <x v="23"/>
    <x v="572"/>
    <x v="197"/>
    <x v="415"/>
    <x v="3"/>
  </r>
  <r>
    <n v="749"/>
    <n v="254"/>
    <n v="326"/>
    <x v="3"/>
    <x v="573"/>
    <x v="330"/>
    <x v="5"/>
    <n v="201"/>
    <x v="18"/>
    <x v="18"/>
    <x v="743"/>
    <x v="31"/>
    <x v="31"/>
    <x v="573"/>
    <x v="197"/>
    <x v="22"/>
    <x v="3"/>
  </r>
  <r>
    <n v="63"/>
    <n v="449"/>
    <n v="392"/>
    <x v="2"/>
    <x v="118"/>
    <x v="291"/>
    <x v="0"/>
    <n v="371"/>
    <x v="6"/>
    <x v="6"/>
    <x v="744"/>
    <x v="39"/>
    <x v="40"/>
    <x v="118"/>
    <x v="198"/>
    <x v="295"/>
    <x v="4"/>
  </r>
  <r>
    <n v="794"/>
    <n v="371"/>
    <n v="126"/>
    <x v="4"/>
    <x v="121"/>
    <x v="400"/>
    <x v="17"/>
    <n v="371"/>
    <x v="12"/>
    <x v="12"/>
    <x v="745"/>
    <x v="36"/>
    <x v="36"/>
    <x v="121"/>
    <x v="198"/>
    <x v="122"/>
    <x v="4"/>
  </r>
  <r>
    <n v="557"/>
    <n v="125"/>
    <n v="187"/>
    <x v="4"/>
    <x v="574"/>
    <x v="1"/>
    <x v="9"/>
    <n v="54"/>
    <x v="4"/>
    <x v="4"/>
    <x v="306"/>
    <x v="52"/>
    <x v="78"/>
    <x v="574"/>
    <x v="199"/>
    <x v="397"/>
    <x v="0"/>
  </r>
  <r>
    <n v="919"/>
    <n v="289"/>
    <n v="258"/>
    <x v="0"/>
    <x v="162"/>
    <x v="293"/>
    <x v="18"/>
    <n v="54"/>
    <x v="13"/>
    <x v="13"/>
    <x v="746"/>
    <x v="40"/>
    <x v="41"/>
    <x v="162"/>
    <x v="199"/>
    <x v="386"/>
    <x v="0"/>
  </r>
  <r>
    <n v="330"/>
    <n v="188"/>
    <n v="154"/>
    <x v="1"/>
    <x v="211"/>
    <x v="64"/>
    <x v="16"/>
    <n v="187"/>
    <x v="7"/>
    <x v="7"/>
    <x v="747"/>
    <x v="72"/>
    <x v="73"/>
    <x v="211"/>
    <x v="200"/>
    <x v="322"/>
    <x v="1"/>
  </r>
  <r>
    <n v="348"/>
    <n v="70"/>
    <n v="51"/>
    <x v="3"/>
    <x v="575"/>
    <x v="67"/>
    <x v="18"/>
    <n v="261"/>
    <x v="4"/>
    <x v="4"/>
    <x v="748"/>
    <x v="14"/>
    <x v="38"/>
    <x v="575"/>
    <x v="200"/>
    <x v="454"/>
    <x v="1"/>
  </r>
  <r>
    <n v="458"/>
    <n v="473"/>
    <n v="474"/>
    <x v="0"/>
    <x v="576"/>
    <x v="48"/>
    <x v="8"/>
    <n v="428"/>
    <x v="19"/>
    <x v="19"/>
    <x v="749"/>
    <x v="50"/>
    <x v="51"/>
    <x v="576"/>
    <x v="200"/>
    <x v="455"/>
    <x v="0"/>
  </r>
  <r>
    <n v="738"/>
    <n v="118"/>
    <n v="156"/>
    <x v="4"/>
    <x v="334"/>
    <x v="365"/>
    <x v="14"/>
    <n v="261"/>
    <x v="12"/>
    <x v="12"/>
    <x v="750"/>
    <x v="15"/>
    <x v="15"/>
    <x v="334"/>
    <x v="200"/>
    <x v="212"/>
    <x v="1"/>
  </r>
  <r>
    <n v="58"/>
    <n v="239"/>
    <n v="59"/>
    <x v="3"/>
    <x v="168"/>
    <x v="227"/>
    <x v="6"/>
    <n v="382"/>
    <x v="9"/>
    <x v="9"/>
    <x v="412"/>
    <x v="47"/>
    <x v="48"/>
    <x v="168"/>
    <x v="201"/>
    <x v="456"/>
    <x v="0"/>
  </r>
  <r>
    <n v="905"/>
    <n v="318"/>
    <n v="280"/>
    <x v="3"/>
    <x v="577"/>
    <x v="84"/>
    <x v="18"/>
    <n v="382"/>
    <x v="7"/>
    <x v="7"/>
    <x v="751"/>
    <x v="7"/>
    <x v="7"/>
    <x v="577"/>
    <x v="201"/>
    <x v="300"/>
    <x v="0"/>
  </r>
  <r>
    <n v="53"/>
    <n v="227"/>
    <n v="65"/>
    <x v="3"/>
    <x v="193"/>
    <x v="401"/>
    <x v="5"/>
    <n v="493"/>
    <x v="2"/>
    <x v="2"/>
    <x v="752"/>
    <x v="49"/>
    <x v="50"/>
    <x v="193"/>
    <x v="202"/>
    <x v="373"/>
    <x v="4"/>
  </r>
  <r>
    <n v="258"/>
    <n v="201"/>
    <n v="355"/>
    <x v="4"/>
    <x v="578"/>
    <x v="277"/>
    <x v="0"/>
    <n v="483"/>
    <x v="8"/>
    <x v="8"/>
    <x v="753"/>
    <x v="53"/>
    <x v="54"/>
    <x v="578"/>
    <x v="202"/>
    <x v="280"/>
    <x v="1"/>
  </r>
  <r>
    <n v="588"/>
    <n v="313"/>
    <n v="392"/>
    <x v="4"/>
    <x v="452"/>
    <x v="324"/>
    <x v="7"/>
    <n v="40"/>
    <x v="0"/>
    <x v="0"/>
    <x v="754"/>
    <x v="13"/>
    <x v="13"/>
    <x v="452"/>
    <x v="202"/>
    <x v="457"/>
    <x v="1"/>
  </r>
  <r>
    <n v="686"/>
    <n v="372"/>
    <n v="166"/>
    <x v="4"/>
    <x v="166"/>
    <x v="402"/>
    <x v="9"/>
    <n v="40"/>
    <x v="5"/>
    <x v="5"/>
    <x v="755"/>
    <x v="30"/>
    <x v="30"/>
    <x v="166"/>
    <x v="202"/>
    <x v="6"/>
    <x v="1"/>
  </r>
  <r>
    <n v="727"/>
    <n v="398"/>
    <n v="361"/>
    <x v="3"/>
    <x v="420"/>
    <x v="4"/>
    <x v="11"/>
    <n v="40"/>
    <x v="13"/>
    <x v="13"/>
    <x v="69"/>
    <x v="16"/>
    <x v="16"/>
    <x v="420"/>
    <x v="202"/>
    <x v="458"/>
    <x v="1"/>
  </r>
  <r>
    <n v="773"/>
    <n v="295"/>
    <n v="294"/>
    <x v="4"/>
    <x v="579"/>
    <x v="40"/>
    <x v="16"/>
    <n v="493"/>
    <x v="8"/>
    <x v="8"/>
    <x v="756"/>
    <x v="53"/>
    <x v="54"/>
    <x v="579"/>
    <x v="202"/>
    <x v="339"/>
    <x v="4"/>
  </r>
  <r>
    <n v="911"/>
    <n v="462"/>
    <n v="231"/>
    <x v="0"/>
    <x v="214"/>
    <x v="261"/>
    <x v="16"/>
    <n v="493"/>
    <x v="4"/>
    <x v="4"/>
    <x v="757"/>
    <x v="4"/>
    <x v="4"/>
    <x v="214"/>
    <x v="202"/>
    <x v="459"/>
    <x v="4"/>
  </r>
  <r>
    <n v="157"/>
    <n v="498"/>
    <n v="430"/>
    <x v="4"/>
    <x v="580"/>
    <x v="144"/>
    <x v="6"/>
    <n v="250"/>
    <x v="7"/>
    <x v="7"/>
    <x v="758"/>
    <x v="7"/>
    <x v="7"/>
    <x v="580"/>
    <x v="203"/>
    <x v="460"/>
    <x v="1"/>
  </r>
  <r>
    <n v="455"/>
    <n v="202"/>
    <n v="308"/>
    <x v="0"/>
    <x v="211"/>
    <x v="315"/>
    <x v="19"/>
    <n v="182"/>
    <x v="10"/>
    <x v="10"/>
    <x v="759"/>
    <x v="12"/>
    <x v="12"/>
    <x v="211"/>
    <x v="203"/>
    <x v="143"/>
    <x v="2"/>
  </r>
  <r>
    <n v="524"/>
    <n v="224"/>
    <n v="161"/>
    <x v="0"/>
    <x v="581"/>
    <x v="403"/>
    <x v="1"/>
    <n v="336"/>
    <x v="15"/>
    <x v="15"/>
    <x v="760"/>
    <x v="42"/>
    <x v="43"/>
    <x v="581"/>
    <x v="203"/>
    <x v="273"/>
    <x v="2"/>
  </r>
  <r>
    <n v="614"/>
    <n v="117"/>
    <n v="208"/>
    <x v="2"/>
    <x v="8"/>
    <x v="288"/>
    <x v="7"/>
    <n v="401"/>
    <x v="2"/>
    <x v="2"/>
    <x v="761"/>
    <x v="17"/>
    <x v="17"/>
    <x v="8"/>
    <x v="203"/>
    <x v="186"/>
    <x v="1"/>
  </r>
  <r>
    <n v="752"/>
    <n v="370"/>
    <n v="95"/>
    <x v="4"/>
    <x v="582"/>
    <x v="258"/>
    <x v="17"/>
    <n v="250"/>
    <x v="13"/>
    <x v="13"/>
    <x v="460"/>
    <x v="16"/>
    <x v="16"/>
    <x v="582"/>
    <x v="203"/>
    <x v="95"/>
    <x v="1"/>
  </r>
  <r>
    <n v="754"/>
    <n v="246"/>
    <n v="302"/>
    <x v="4"/>
    <x v="583"/>
    <x v="171"/>
    <x v="17"/>
    <n v="336"/>
    <x v="1"/>
    <x v="1"/>
    <x v="762"/>
    <x v="34"/>
    <x v="34"/>
    <x v="583"/>
    <x v="203"/>
    <x v="169"/>
    <x v="2"/>
  </r>
  <r>
    <n v="803"/>
    <n v="410"/>
    <n v="320"/>
    <x v="1"/>
    <x v="111"/>
    <x v="186"/>
    <x v="10"/>
    <n v="401"/>
    <x v="15"/>
    <x v="15"/>
    <x v="662"/>
    <x v="19"/>
    <x v="19"/>
    <x v="111"/>
    <x v="203"/>
    <x v="461"/>
    <x v="1"/>
  </r>
  <r>
    <n v="830"/>
    <n v="44"/>
    <n v="310"/>
    <x v="2"/>
    <x v="567"/>
    <x v="270"/>
    <x v="11"/>
    <n v="48"/>
    <x v="7"/>
    <x v="7"/>
    <x v="763"/>
    <x v="28"/>
    <x v="28"/>
    <x v="567"/>
    <x v="203"/>
    <x v="462"/>
    <x v="2"/>
  </r>
  <r>
    <n v="916"/>
    <n v="416"/>
    <n v="472"/>
    <x v="3"/>
    <x v="584"/>
    <x v="404"/>
    <x v="13"/>
    <n v="401"/>
    <x v="14"/>
    <x v="14"/>
    <x v="764"/>
    <x v="23"/>
    <x v="23"/>
    <x v="584"/>
    <x v="203"/>
    <x v="141"/>
    <x v="1"/>
  </r>
  <r>
    <n v="32"/>
    <n v="103"/>
    <n v="254"/>
    <x v="2"/>
    <x v="585"/>
    <x v="405"/>
    <x v="14"/>
    <n v="408"/>
    <x v="14"/>
    <x v="14"/>
    <x v="765"/>
    <x v="18"/>
    <x v="18"/>
    <x v="585"/>
    <x v="204"/>
    <x v="395"/>
    <x v="1"/>
  </r>
  <r>
    <n v="111"/>
    <n v="457"/>
    <n v="211"/>
    <x v="1"/>
    <x v="353"/>
    <x v="82"/>
    <x v="2"/>
    <n v="333"/>
    <x v="13"/>
    <x v="13"/>
    <x v="766"/>
    <x v="66"/>
    <x v="67"/>
    <x v="353"/>
    <x v="204"/>
    <x v="463"/>
    <x v="1"/>
  </r>
  <r>
    <n v="181"/>
    <n v="288"/>
    <n v="198"/>
    <x v="4"/>
    <x v="212"/>
    <x v="406"/>
    <x v="16"/>
    <n v="74"/>
    <x v="1"/>
    <x v="1"/>
    <x v="767"/>
    <x v="75"/>
    <x v="76"/>
    <x v="212"/>
    <x v="204"/>
    <x v="464"/>
    <x v="1"/>
  </r>
  <r>
    <n v="229"/>
    <n v="311"/>
    <n v="345"/>
    <x v="4"/>
    <x v="586"/>
    <x v="407"/>
    <x v="9"/>
    <n v="177"/>
    <x v="2"/>
    <x v="2"/>
    <x v="768"/>
    <x v="63"/>
    <x v="64"/>
    <x v="586"/>
    <x v="204"/>
    <x v="465"/>
    <x v="3"/>
  </r>
  <r>
    <n v="281"/>
    <n v="236"/>
    <n v="221"/>
    <x v="1"/>
    <x v="587"/>
    <x v="248"/>
    <x v="0"/>
    <n v="333"/>
    <x v="8"/>
    <x v="8"/>
    <x v="769"/>
    <x v="26"/>
    <x v="26"/>
    <x v="587"/>
    <x v="204"/>
    <x v="325"/>
    <x v="1"/>
  </r>
  <r>
    <n v="388"/>
    <n v="36"/>
    <n v="83"/>
    <x v="1"/>
    <x v="39"/>
    <x v="15"/>
    <x v="17"/>
    <n v="333"/>
    <x v="2"/>
    <x v="2"/>
    <x v="770"/>
    <x v="17"/>
    <x v="17"/>
    <x v="39"/>
    <x v="204"/>
    <x v="184"/>
    <x v="1"/>
  </r>
  <r>
    <n v="540"/>
    <n v="453"/>
    <n v="318"/>
    <x v="1"/>
    <x v="588"/>
    <x v="399"/>
    <x v="10"/>
    <n v="408"/>
    <x v="2"/>
    <x v="2"/>
    <x v="771"/>
    <x v="49"/>
    <x v="50"/>
    <x v="588"/>
    <x v="204"/>
    <x v="243"/>
    <x v="1"/>
  </r>
  <r>
    <n v="708"/>
    <n v="191"/>
    <n v="248"/>
    <x v="0"/>
    <x v="139"/>
    <x v="97"/>
    <x v="0"/>
    <n v="177"/>
    <x v="16"/>
    <x v="16"/>
    <x v="772"/>
    <x v="61"/>
    <x v="62"/>
    <x v="139"/>
    <x v="204"/>
    <x v="376"/>
    <x v="3"/>
  </r>
  <r>
    <n v="711"/>
    <n v="385"/>
    <n v="309"/>
    <x v="3"/>
    <x v="589"/>
    <x v="333"/>
    <x v="4"/>
    <n v="177"/>
    <x v="2"/>
    <x v="2"/>
    <x v="773"/>
    <x v="49"/>
    <x v="50"/>
    <x v="589"/>
    <x v="204"/>
    <x v="308"/>
    <x v="3"/>
  </r>
  <r>
    <n v="801"/>
    <n v="148"/>
    <n v="474"/>
    <x v="1"/>
    <x v="590"/>
    <x v="226"/>
    <x v="0"/>
    <n v="333"/>
    <x v="13"/>
    <x v="13"/>
    <x v="774"/>
    <x v="16"/>
    <x v="16"/>
    <x v="590"/>
    <x v="204"/>
    <x v="412"/>
    <x v="1"/>
  </r>
  <r>
    <n v="874"/>
    <n v="439"/>
    <n v="392"/>
    <x v="0"/>
    <x v="257"/>
    <x v="408"/>
    <x v="11"/>
    <n v="74"/>
    <x v="13"/>
    <x v="13"/>
    <x v="775"/>
    <x v="40"/>
    <x v="41"/>
    <x v="257"/>
    <x v="204"/>
    <x v="223"/>
    <x v="1"/>
  </r>
  <r>
    <n v="890"/>
    <n v="347"/>
    <n v="343"/>
    <x v="2"/>
    <x v="349"/>
    <x v="409"/>
    <x v="5"/>
    <n v="74"/>
    <x v="2"/>
    <x v="2"/>
    <x v="472"/>
    <x v="63"/>
    <x v="64"/>
    <x v="349"/>
    <x v="204"/>
    <x v="466"/>
    <x v="1"/>
  </r>
  <r>
    <n v="13"/>
    <n v="284"/>
    <n v="213"/>
    <x v="2"/>
    <x v="591"/>
    <x v="376"/>
    <x v="5"/>
    <n v="332"/>
    <x v="6"/>
    <x v="6"/>
    <x v="776"/>
    <x v="6"/>
    <x v="6"/>
    <x v="591"/>
    <x v="205"/>
    <x v="184"/>
    <x v="2"/>
  </r>
  <r>
    <n v="81"/>
    <n v="116"/>
    <n v="120"/>
    <x v="0"/>
    <x v="370"/>
    <x v="203"/>
    <x v="16"/>
    <n v="332"/>
    <x v="18"/>
    <x v="18"/>
    <x v="777"/>
    <x v="45"/>
    <x v="46"/>
    <x v="370"/>
    <x v="205"/>
    <x v="142"/>
    <x v="2"/>
  </r>
  <r>
    <n v="188"/>
    <n v="192"/>
    <n v="215"/>
    <x v="3"/>
    <x v="592"/>
    <x v="117"/>
    <x v="16"/>
    <n v="106"/>
    <x v="6"/>
    <x v="6"/>
    <x v="778"/>
    <x v="9"/>
    <x v="9"/>
    <x v="592"/>
    <x v="205"/>
    <x v="171"/>
    <x v="4"/>
  </r>
  <r>
    <n v="247"/>
    <n v="285"/>
    <n v="282"/>
    <x v="4"/>
    <x v="344"/>
    <x v="338"/>
    <x v="12"/>
    <n v="106"/>
    <x v="2"/>
    <x v="2"/>
    <x v="779"/>
    <x v="63"/>
    <x v="64"/>
    <x v="344"/>
    <x v="205"/>
    <x v="115"/>
    <x v="4"/>
  </r>
  <r>
    <n v="307"/>
    <n v="368"/>
    <n v="265"/>
    <x v="4"/>
    <x v="593"/>
    <x v="208"/>
    <x v="11"/>
    <n v="106"/>
    <x v="1"/>
    <x v="1"/>
    <x v="780"/>
    <x v="21"/>
    <x v="21"/>
    <x v="593"/>
    <x v="205"/>
    <x v="467"/>
    <x v="4"/>
  </r>
  <r>
    <n v="813"/>
    <n v="152"/>
    <n v="94"/>
    <x v="4"/>
    <x v="594"/>
    <x v="19"/>
    <x v="12"/>
    <n v="332"/>
    <x v="8"/>
    <x v="8"/>
    <x v="781"/>
    <x v="53"/>
    <x v="54"/>
    <x v="594"/>
    <x v="205"/>
    <x v="468"/>
    <x v="2"/>
  </r>
  <r>
    <n v="286"/>
    <n v="139"/>
    <n v="232"/>
    <x v="2"/>
    <x v="404"/>
    <x v="262"/>
    <x v="16"/>
    <n v="302"/>
    <x v="9"/>
    <x v="9"/>
    <x v="548"/>
    <x v="11"/>
    <x v="11"/>
    <x v="404"/>
    <x v="206"/>
    <x v="209"/>
    <x v="1"/>
  </r>
  <r>
    <n v="297"/>
    <n v="5"/>
    <n v="65"/>
    <x v="4"/>
    <x v="595"/>
    <x v="39"/>
    <x v="3"/>
    <n v="302"/>
    <x v="2"/>
    <x v="2"/>
    <x v="752"/>
    <x v="17"/>
    <x v="17"/>
    <x v="595"/>
    <x v="206"/>
    <x v="375"/>
    <x v="1"/>
  </r>
  <r>
    <n v="899"/>
    <n v="73"/>
    <n v="160"/>
    <x v="1"/>
    <x v="407"/>
    <x v="366"/>
    <x v="8"/>
    <n v="302"/>
    <x v="19"/>
    <x v="19"/>
    <x v="782"/>
    <x v="43"/>
    <x v="44"/>
    <x v="407"/>
    <x v="206"/>
    <x v="334"/>
    <x v="1"/>
  </r>
  <r>
    <n v="137"/>
    <n v="494"/>
    <n v="304"/>
    <x v="2"/>
    <x v="94"/>
    <x v="310"/>
    <x v="4"/>
    <n v="136"/>
    <x v="1"/>
    <x v="1"/>
    <x v="783"/>
    <x v="21"/>
    <x v="21"/>
    <x v="94"/>
    <x v="207"/>
    <x v="348"/>
    <x v="4"/>
  </r>
  <r>
    <n v="335"/>
    <n v="196"/>
    <n v="452"/>
    <x v="0"/>
    <x v="75"/>
    <x v="320"/>
    <x v="7"/>
    <n v="136"/>
    <x v="0"/>
    <x v="0"/>
    <x v="784"/>
    <x v="0"/>
    <x v="0"/>
    <x v="75"/>
    <x v="207"/>
    <x v="349"/>
    <x v="4"/>
  </r>
  <r>
    <n v="506"/>
    <n v="441"/>
    <n v="293"/>
    <x v="2"/>
    <x v="596"/>
    <x v="342"/>
    <x v="12"/>
    <n v="136"/>
    <x v="3"/>
    <x v="3"/>
    <x v="646"/>
    <x v="3"/>
    <x v="3"/>
    <x v="596"/>
    <x v="207"/>
    <x v="128"/>
    <x v="4"/>
  </r>
  <r>
    <n v="544"/>
    <n v="428"/>
    <n v="263"/>
    <x v="1"/>
    <x v="597"/>
    <x v="201"/>
    <x v="3"/>
    <n v="136"/>
    <x v="0"/>
    <x v="0"/>
    <x v="785"/>
    <x v="13"/>
    <x v="13"/>
    <x v="597"/>
    <x v="207"/>
    <x v="213"/>
    <x v="4"/>
  </r>
  <r>
    <n v="966"/>
    <n v="168"/>
    <n v="206"/>
    <x v="1"/>
    <x v="66"/>
    <x v="64"/>
    <x v="3"/>
    <n v="136"/>
    <x v="11"/>
    <x v="11"/>
    <x v="71"/>
    <x v="41"/>
    <x v="42"/>
    <x v="66"/>
    <x v="207"/>
    <x v="469"/>
    <x v="4"/>
  </r>
  <r>
    <n v="997"/>
    <n v="423"/>
    <n v="187"/>
    <x v="4"/>
    <x v="574"/>
    <x v="140"/>
    <x v="7"/>
    <n v="136"/>
    <x v="15"/>
    <x v="15"/>
    <x v="786"/>
    <x v="42"/>
    <x v="43"/>
    <x v="574"/>
    <x v="207"/>
    <x v="196"/>
    <x v="4"/>
  </r>
  <r>
    <n v="404"/>
    <n v="145"/>
    <n v="356"/>
    <x v="2"/>
    <x v="238"/>
    <x v="410"/>
    <x v="7"/>
    <n v="254"/>
    <x v="10"/>
    <x v="10"/>
    <x v="787"/>
    <x v="25"/>
    <x v="25"/>
    <x v="238"/>
    <x v="208"/>
    <x v="470"/>
    <x v="0"/>
  </r>
  <r>
    <n v="519"/>
    <n v="213"/>
    <n v="432"/>
    <x v="2"/>
    <x v="598"/>
    <x v="154"/>
    <x v="14"/>
    <n v="254"/>
    <x v="12"/>
    <x v="12"/>
    <x v="788"/>
    <x v="15"/>
    <x v="15"/>
    <x v="598"/>
    <x v="208"/>
    <x v="467"/>
    <x v="0"/>
  </r>
  <r>
    <n v="656"/>
    <n v="481"/>
    <n v="374"/>
    <x v="4"/>
    <x v="599"/>
    <x v="11"/>
    <x v="3"/>
    <n v="254"/>
    <x v="15"/>
    <x v="15"/>
    <x v="789"/>
    <x v="42"/>
    <x v="43"/>
    <x v="599"/>
    <x v="208"/>
    <x v="309"/>
    <x v="0"/>
  </r>
  <r>
    <n v="86"/>
    <n v="234"/>
    <n v="75"/>
    <x v="4"/>
    <x v="600"/>
    <x v="246"/>
    <x v="9"/>
    <n v="130"/>
    <x v="3"/>
    <x v="3"/>
    <x v="790"/>
    <x v="20"/>
    <x v="20"/>
    <x v="600"/>
    <x v="209"/>
    <x v="471"/>
    <x v="3"/>
  </r>
  <r>
    <n v="207"/>
    <n v="376"/>
    <n v="335"/>
    <x v="4"/>
    <x v="601"/>
    <x v="98"/>
    <x v="2"/>
    <n v="130"/>
    <x v="0"/>
    <x v="0"/>
    <x v="791"/>
    <x v="58"/>
    <x v="59"/>
    <x v="601"/>
    <x v="209"/>
    <x v="472"/>
    <x v="3"/>
  </r>
  <r>
    <n v="271"/>
    <n v="102"/>
    <n v="326"/>
    <x v="0"/>
    <x v="602"/>
    <x v="96"/>
    <x v="12"/>
    <n v="130"/>
    <x v="8"/>
    <x v="8"/>
    <x v="792"/>
    <x v="53"/>
    <x v="54"/>
    <x v="602"/>
    <x v="209"/>
    <x v="390"/>
    <x v="3"/>
  </r>
  <r>
    <n v="346"/>
    <n v="178"/>
    <n v="179"/>
    <x v="3"/>
    <x v="603"/>
    <x v="411"/>
    <x v="14"/>
    <n v="130"/>
    <x v="9"/>
    <x v="9"/>
    <x v="793"/>
    <x v="11"/>
    <x v="11"/>
    <x v="603"/>
    <x v="209"/>
    <x v="473"/>
    <x v="3"/>
  </r>
  <r>
    <n v="587"/>
    <n v="405"/>
    <n v="340"/>
    <x v="3"/>
    <x v="79"/>
    <x v="84"/>
    <x v="15"/>
    <n v="351"/>
    <x v="19"/>
    <x v="19"/>
    <x v="794"/>
    <x v="56"/>
    <x v="57"/>
    <x v="79"/>
    <x v="209"/>
    <x v="175"/>
    <x v="1"/>
  </r>
  <r>
    <n v="597"/>
    <n v="137"/>
    <n v="411"/>
    <x v="3"/>
    <x v="604"/>
    <x v="208"/>
    <x v="13"/>
    <n v="130"/>
    <x v="17"/>
    <x v="17"/>
    <x v="795"/>
    <x v="24"/>
    <x v="24"/>
    <x v="604"/>
    <x v="209"/>
    <x v="230"/>
    <x v="3"/>
  </r>
  <r>
    <n v="324"/>
    <n v="230"/>
    <n v="431"/>
    <x v="2"/>
    <x v="605"/>
    <x v="52"/>
    <x v="16"/>
    <n v="191"/>
    <x v="13"/>
    <x v="13"/>
    <x v="796"/>
    <x v="16"/>
    <x v="16"/>
    <x v="605"/>
    <x v="210"/>
    <x v="216"/>
    <x v="4"/>
  </r>
  <r>
    <n v="464"/>
    <n v="427"/>
    <n v="307"/>
    <x v="4"/>
    <x v="606"/>
    <x v="126"/>
    <x v="12"/>
    <n v="191"/>
    <x v="19"/>
    <x v="19"/>
    <x v="797"/>
    <x v="69"/>
    <x v="70"/>
    <x v="606"/>
    <x v="210"/>
    <x v="366"/>
    <x v="4"/>
  </r>
  <r>
    <n v="695"/>
    <n v="400"/>
    <n v="474"/>
    <x v="1"/>
    <x v="590"/>
    <x v="78"/>
    <x v="2"/>
    <n v="191"/>
    <x v="7"/>
    <x v="7"/>
    <x v="798"/>
    <x v="28"/>
    <x v="28"/>
    <x v="590"/>
    <x v="210"/>
    <x v="474"/>
    <x v="4"/>
  </r>
  <r>
    <n v="753"/>
    <n v="61"/>
    <n v="183"/>
    <x v="4"/>
    <x v="319"/>
    <x v="412"/>
    <x v="2"/>
    <n v="191"/>
    <x v="9"/>
    <x v="9"/>
    <x v="799"/>
    <x v="47"/>
    <x v="48"/>
    <x v="319"/>
    <x v="210"/>
    <x v="475"/>
    <x v="4"/>
  </r>
  <r>
    <n v="806"/>
    <n v="398"/>
    <n v="127"/>
    <x v="4"/>
    <x v="607"/>
    <x v="327"/>
    <x v="11"/>
    <n v="191"/>
    <x v="13"/>
    <x v="13"/>
    <x v="800"/>
    <x v="16"/>
    <x v="16"/>
    <x v="607"/>
    <x v="210"/>
    <x v="196"/>
    <x v="4"/>
  </r>
  <r>
    <n v="808"/>
    <n v="415"/>
    <n v="84"/>
    <x v="4"/>
    <x v="374"/>
    <x v="134"/>
    <x v="16"/>
    <n v="191"/>
    <x v="15"/>
    <x v="15"/>
    <x v="801"/>
    <x v="42"/>
    <x v="43"/>
    <x v="374"/>
    <x v="210"/>
    <x v="288"/>
    <x v="4"/>
  </r>
  <r>
    <n v="933"/>
    <n v="246"/>
    <n v="400"/>
    <x v="1"/>
    <x v="122"/>
    <x v="206"/>
    <x v="9"/>
    <n v="191"/>
    <x v="1"/>
    <x v="1"/>
    <x v="802"/>
    <x v="34"/>
    <x v="34"/>
    <x v="122"/>
    <x v="210"/>
    <x v="239"/>
    <x v="4"/>
  </r>
  <r>
    <n v="19"/>
    <n v="226"/>
    <n v="190"/>
    <x v="4"/>
    <x v="608"/>
    <x v="282"/>
    <x v="2"/>
    <n v="204"/>
    <x v="1"/>
    <x v="1"/>
    <x v="803"/>
    <x v="1"/>
    <x v="1"/>
    <x v="608"/>
    <x v="211"/>
    <x v="476"/>
    <x v="1"/>
  </r>
  <r>
    <n v="49"/>
    <n v="299"/>
    <n v="133"/>
    <x v="3"/>
    <x v="609"/>
    <x v="120"/>
    <x v="10"/>
    <n v="204"/>
    <x v="3"/>
    <x v="3"/>
    <x v="804"/>
    <x v="3"/>
    <x v="3"/>
    <x v="609"/>
    <x v="211"/>
    <x v="309"/>
    <x v="1"/>
  </r>
  <r>
    <n v="140"/>
    <n v="449"/>
    <n v="470"/>
    <x v="1"/>
    <x v="610"/>
    <x v="413"/>
    <x v="1"/>
    <n v="496"/>
    <x v="6"/>
    <x v="6"/>
    <x v="805"/>
    <x v="39"/>
    <x v="40"/>
    <x v="610"/>
    <x v="211"/>
    <x v="308"/>
    <x v="4"/>
  </r>
  <r>
    <n v="239"/>
    <n v="270"/>
    <n v="308"/>
    <x v="3"/>
    <x v="49"/>
    <x v="237"/>
    <x v="18"/>
    <n v="496"/>
    <x v="18"/>
    <x v="18"/>
    <x v="806"/>
    <x v="55"/>
    <x v="56"/>
    <x v="49"/>
    <x v="211"/>
    <x v="212"/>
    <x v="4"/>
  </r>
  <r>
    <n v="277"/>
    <n v="7"/>
    <n v="104"/>
    <x v="3"/>
    <x v="611"/>
    <x v="55"/>
    <x v="11"/>
    <n v="496"/>
    <x v="1"/>
    <x v="1"/>
    <x v="807"/>
    <x v="34"/>
    <x v="34"/>
    <x v="611"/>
    <x v="211"/>
    <x v="477"/>
    <x v="4"/>
  </r>
  <r>
    <n v="311"/>
    <n v="229"/>
    <n v="156"/>
    <x v="1"/>
    <x v="8"/>
    <x v="54"/>
    <x v="3"/>
    <n v="204"/>
    <x v="6"/>
    <x v="6"/>
    <x v="808"/>
    <x v="6"/>
    <x v="6"/>
    <x v="8"/>
    <x v="211"/>
    <x v="217"/>
    <x v="1"/>
  </r>
  <r>
    <n v="437"/>
    <n v="383"/>
    <n v="429"/>
    <x v="1"/>
    <x v="185"/>
    <x v="414"/>
    <x v="19"/>
    <n v="367"/>
    <x v="17"/>
    <x v="17"/>
    <x v="248"/>
    <x v="33"/>
    <x v="33"/>
    <x v="185"/>
    <x v="211"/>
    <x v="337"/>
    <x v="3"/>
  </r>
  <r>
    <n v="491"/>
    <n v="202"/>
    <n v="89"/>
    <x v="3"/>
    <x v="612"/>
    <x v="415"/>
    <x v="7"/>
    <n v="441"/>
    <x v="10"/>
    <x v="10"/>
    <x v="809"/>
    <x v="12"/>
    <x v="12"/>
    <x v="612"/>
    <x v="211"/>
    <x v="478"/>
    <x v="2"/>
  </r>
  <r>
    <n v="826"/>
    <n v="352"/>
    <n v="391"/>
    <x v="3"/>
    <x v="613"/>
    <x v="11"/>
    <x v="19"/>
    <n v="367"/>
    <x v="9"/>
    <x v="9"/>
    <x v="810"/>
    <x v="47"/>
    <x v="48"/>
    <x v="613"/>
    <x v="211"/>
    <x v="479"/>
    <x v="3"/>
  </r>
  <r>
    <n v="892"/>
    <n v="52"/>
    <n v="423"/>
    <x v="2"/>
    <x v="614"/>
    <x v="238"/>
    <x v="4"/>
    <n v="496"/>
    <x v="18"/>
    <x v="18"/>
    <x v="811"/>
    <x v="31"/>
    <x v="31"/>
    <x v="614"/>
    <x v="211"/>
    <x v="480"/>
    <x v="4"/>
  </r>
  <r>
    <n v="380"/>
    <n v="466"/>
    <n v="425"/>
    <x v="4"/>
    <x v="615"/>
    <x v="174"/>
    <x v="14"/>
    <n v="129"/>
    <x v="17"/>
    <x v="17"/>
    <x v="812"/>
    <x v="73"/>
    <x v="74"/>
    <x v="615"/>
    <x v="212"/>
    <x v="285"/>
    <x v="0"/>
  </r>
  <r>
    <n v="907"/>
    <n v="55"/>
    <n v="353"/>
    <x v="3"/>
    <x v="616"/>
    <x v="255"/>
    <x v="13"/>
    <n v="129"/>
    <x v="11"/>
    <x v="11"/>
    <x v="132"/>
    <x v="52"/>
    <x v="53"/>
    <x v="616"/>
    <x v="212"/>
    <x v="386"/>
    <x v="0"/>
  </r>
  <r>
    <n v="142"/>
    <n v="112"/>
    <n v="351"/>
    <x v="2"/>
    <x v="617"/>
    <x v="132"/>
    <x v="1"/>
    <n v="419"/>
    <x v="7"/>
    <x v="7"/>
    <x v="813"/>
    <x v="28"/>
    <x v="28"/>
    <x v="617"/>
    <x v="213"/>
    <x v="40"/>
    <x v="3"/>
  </r>
  <r>
    <n v="290"/>
    <n v="323"/>
    <n v="363"/>
    <x v="1"/>
    <x v="419"/>
    <x v="157"/>
    <x v="11"/>
    <n v="463"/>
    <x v="14"/>
    <x v="14"/>
    <x v="814"/>
    <x v="23"/>
    <x v="23"/>
    <x v="419"/>
    <x v="213"/>
    <x v="35"/>
    <x v="4"/>
  </r>
  <r>
    <n v="577"/>
    <n v="221"/>
    <n v="406"/>
    <x v="2"/>
    <x v="136"/>
    <x v="416"/>
    <x v="13"/>
    <n v="409"/>
    <x v="15"/>
    <x v="15"/>
    <x v="815"/>
    <x v="42"/>
    <x v="43"/>
    <x v="136"/>
    <x v="213"/>
    <x v="481"/>
    <x v="4"/>
  </r>
  <r>
    <n v="608"/>
    <n v="122"/>
    <n v="482"/>
    <x v="1"/>
    <x v="618"/>
    <x v="20"/>
    <x v="9"/>
    <n v="320"/>
    <x v="17"/>
    <x v="17"/>
    <x v="816"/>
    <x v="27"/>
    <x v="27"/>
    <x v="618"/>
    <x v="213"/>
    <x v="367"/>
    <x v="0"/>
  </r>
  <r>
    <n v="641"/>
    <n v="122"/>
    <n v="240"/>
    <x v="3"/>
    <x v="370"/>
    <x v="357"/>
    <x v="18"/>
    <n v="419"/>
    <x v="17"/>
    <x v="17"/>
    <x v="817"/>
    <x v="27"/>
    <x v="27"/>
    <x v="370"/>
    <x v="213"/>
    <x v="482"/>
    <x v="3"/>
  </r>
  <r>
    <n v="719"/>
    <n v="272"/>
    <n v="362"/>
    <x v="0"/>
    <x v="336"/>
    <x v="114"/>
    <x v="16"/>
    <n v="409"/>
    <x v="11"/>
    <x v="11"/>
    <x v="818"/>
    <x v="41"/>
    <x v="42"/>
    <x v="336"/>
    <x v="213"/>
    <x v="483"/>
    <x v="4"/>
  </r>
  <r>
    <n v="878"/>
    <n v="296"/>
    <n v="58"/>
    <x v="0"/>
    <x v="449"/>
    <x v="417"/>
    <x v="7"/>
    <n v="419"/>
    <x v="11"/>
    <x v="11"/>
    <x v="819"/>
    <x v="14"/>
    <x v="14"/>
    <x v="449"/>
    <x v="213"/>
    <x v="9"/>
    <x v="3"/>
  </r>
  <r>
    <n v="917"/>
    <n v="374"/>
    <n v="52"/>
    <x v="2"/>
    <x v="619"/>
    <x v="418"/>
    <x v="16"/>
    <n v="463"/>
    <x v="5"/>
    <x v="5"/>
    <x v="820"/>
    <x v="76"/>
    <x v="77"/>
    <x v="619"/>
    <x v="213"/>
    <x v="401"/>
    <x v="4"/>
  </r>
  <r>
    <n v="957"/>
    <n v="434"/>
    <n v="340"/>
    <x v="1"/>
    <x v="620"/>
    <x v="409"/>
    <x v="2"/>
    <n v="419"/>
    <x v="1"/>
    <x v="1"/>
    <x v="821"/>
    <x v="21"/>
    <x v="21"/>
    <x v="620"/>
    <x v="213"/>
    <x v="484"/>
    <x v="3"/>
  </r>
  <r>
    <n v="704"/>
    <n v="1"/>
    <n v="322"/>
    <x v="0"/>
    <x v="219"/>
    <x v="234"/>
    <x v="9"/>
    <n v="22"/>
    <x v="11"/>
    <x v="11"/>
    <x v="822"/>
    <x v="41"/>
    <x v="42"/>
    <x v="219"/>
    <x v="214"/>
    <x v="435"/>
    <x v="0"/>
  </r>
  <r>
    <n v="117"/>
    <n v="430"/>
    <n v="119"/>
    <x v="2"/>
    <x v="305"/>
    <x v="259"/>
    <x v="12"/>
    <n v="396"/>
    <x v="3"/>
    <x v="3"/>
    <x v="823"/>
    <x v="35"/>
    <x v="35"/>
    <x v="305"/>
    <x v="215"/>
    <x v="174"/>
    <x v="4"/>
  </r>
  <r>
    <n v="802"/>
    <n v="63"/>
    <n v="479"/>
    <x v="1"/>
    <x v="621"/>
    <x v="336"/>
    <x v="15"/>
    <n v="396"/>
    <x v="14"/>
    <x v="14"/>
    <x v="824"/>
    <x v="59"/>
    <x v="60"/>
    <x v="621"/>
    <x v="215"/>
    <x v="456"/>
    <x v="4"/>
  </r>
  <r>
    <n v="433"/>
    <n v="52"/>
    <n v="272"/>
    <x v="2"/>
    <x v="622"/>
    <x v="103"/>
    <x v="18"/>
    <n v="306"/>
    <x v="18"/>
    <x v="18"/>
    <x v="825"/>
    <x v="31"/>
    <x v="31"/>
    <x v="622"/>
    <x v="216"/>
    <x v="485"/>
    <x v="4"/>
  </r>
  <r>
    <n v="647"/>
    <n v="360"/>
    <n v="120"/>
    <x v="0"/>
    <x v="370"/>
    <x v="85"/>
    <x v="13"/>
    <n v="306"/>
    <x v="18"/>
    <x v="18"/>
    <x v="777"/>
    <x v="55"/>
    <x v="56"/>
    <x v="370"/>
    <x v="216"/>
    <x v="486"/>
    <x v="4"/>
  </r>
  <r>
    <n v="796"/>
    <n v="146"/>
    <n v="387"/>
    <x v="1"/>
    <x v="623"/>
    <x v="1"/>
    <x v="5"/>
    <n v="368"/>
    <x v="13"/>
    <x v="13"/>
    <x v="826"/>
    <x v="40"/>
    <x v="41"/>
    <x v="623"/>
    <x v="216"/>
    <x v="487"/>
    <x v="2"/>
  </r>
  <r>
    <n v="851"/>
    <n v="220"/>
    <n v="305"/>
    <x v="1"/>
    <x v="624"/>
    <x v="311"/>
    <x v="4"/>
    <n v="306"/>
    <x v="3"/>
    <x v="3"/>
    <x v="827"/>
    <x v="74"/>
    <x v="75"/>
    <x v="624"/>
    <x v="216"/>
    <x v="488"/>
    <x v="4"/>
  </r>
  <r>
    <n v="871"/>
    <n v="215"/>
    <n v="147"/>
    <x v="2"/>
    <x v="210"/>
    <x v="139"/>
    <x v="17"/>
    <n v="368"/>
    <x v="13"/>
    <x v="13"/>
    <x v="828"/>
    <x v="16"/>
    <x v="16"/>
    <x v="210"/>
    <x v="216"/>
    <x v="217"/>
    <x v="2"/>
  </r>
  <r>
    <n v="784"/>
    <n v="467"/>
    <n v="436"/>
    <x v="2"/>
    <x v="625"/>
    <x v="195"/>
    <x v="17"/>
    <n v="343"/>
    <x v="2"/>
    <x v="2"/>
    <x v="829"/>
    <x v="2"/>
    <x v="2"/>
    <x v="625"/>
    <x v="217"/>
    <x v="293"/>
    <x v="4"/>
  </r>
  <r>
    <n v="849"/>
    <n v="59"/>
    <n v="150"/>
    <x v="1"/>
    <x v="311"/>
    <x v="275"/>
    <x v="2"/>
    <n v="343"/>
    <x v="12"/>
    <x v="12"/>
    <x v="830"/>
    <x v="15"/>
    <x v="15"/>
    <x v="311"/>
    <x v="217"/>
    <x v="289"/>
    <x v="4"/>
  </r>
  <r>
    <n v="154"/>
    <n v="399"/>
    <n v="231"/>
    <x v="0"/>
    <x v="214"/>
    <x v="287"/>
    <x v="9"/>
    <n v="325"/>
    <x v="19"/>
    <x v="19"/>
    <x v="576"/>
    <x v="50"/>
    <x v="51"/>
    <x v="214"/>
    <x v="218"/>
    <x v="293"/>
    <x v="3"/>
  </r>
  <r>
    <n v="187"/>
    <n v="428"/>
    <n v="156"/>
    <x v="3"/>
    <x v="619"/>
    <x v="407"/>
    <x v="10"/>
    <n v="325"/>
    <x v="0"/>
    <x v="0"/>
    <x v="384"/>
    <x v="13"/>
    <x v="13"/>
    <x v="619"/>
    <x v="218"/>
    <x v="489"/>
    <x v="3"/>
  </r>
  <r>
    <n v="205"/>
    <n v="226"/>
    <n v="339"/>
    <x v="1"/>
    <x v="626"/>
    <x v="39"/>
    <x v="11"/>
    <n v="337"/>
    <x v="1"/>
    <x v="1"/>
    <x v="831"/>
    <x v="1"/>
    <x v="1"/>
    <x v="626"/>
    <x v="218"/>
    <x v="409"/>
    <x v="1"/>
  </r>
  <r>
    <n v="379"/>
    <n v="340"/>
    <n v="457"/>
    <x v="3"/>
    <x v="11"/>
    <x v="135"/>
    <x v="17"/>
    <n v="325"/>
    <x v="1"/>
    <x v="1"/>
    <x v="832"/>
    <x v="1"/>
    <x v="1"/>
    <x v="11"/>
    <x v="218"/>
    <x v="490"/>
    <x v="3"/>
  </r>
  <r>
    <n v="972"/>
    <n v="418"/>
    <n v="139"/>
    <x v="0"/>
    <x v="627"/>
    <x v="419"/>
    <x v="6"/>
    <n v="337"/>
    <x v="17"/>
    <x v="17"/>
    <x v="833"/>
    <x v="73"/>
    <x v="74"/>
    <x v="627"/>
    <x v="218"/>
    <x v="394"/>
    <x v="1"/>
  </r>
  <r>
    <n v="243"/>
    <n v="205"/>
    <n v="117"/>
    <x v="4"/>
    <x v="628"/>
    <x v="215"/>
    <x v="13"/>
    <n v="389"/>
    <x v="2"/>
    <x v="2"/>
    <x v="162"/>
    <x v="2"/>
    <x v="2"/>
    <x v="628"/>
    <x v="219"/>
    <x v="481"/>
    <x v="1"/>
  </r>
  <r>
    <n v="306"/>
    <n v="128"/>
    <n v="466"/>
    <x v="3"/>
    <x v="270"/>
    <x v="420"/>
    <x v="13"/>
    <n v="389"/>
    <x v="6"/>
    <x v="6"/>
    <x v="834"/>
    <x v="29"/>
    <x v="29"/>
    <x v="270"/>
    <x v="219"/>
    <x v="491"/>
    <x v="1"/>
  </r>
  <r>
    <n v="434"/>
    <n v="438"/>
    <n v="435"/>
    <x v="3"/>
    <x v="629"/>
    <x v="96"/>
    <x v="13"/>
    <n v="383"/>
    <x v="5"/>
    <x v="5"/>
    <x v="835"/>
    <x v="5"/>
    <x v="5"/>
    <x v="629"/>
    <x v="219"/>
    <x v="492"/>
    <x v="4"/>
  </r>
  <r>
    <n v="482"/>
    <n v="450"/>
    <n v="494"/>
    <x v="1"/>
    <x v="402"/>
    <x v="121"/>
    <x v="9"/>
    <n v="17"/>
    <x v="19"/>
    <x v="19"/>
    <x v="836"/>
    <x v="50"/>
    <x v="51"/>
    <x v="402"/>
    <x v="220"/>
    <x v="493"/>
    <x v="3"/>
  </r>
  <r>
    <n v="984"/>
    <n v="404"/>
    <n v="304"/>
    <x v="4"/>
    <x v="630"/>
    <x v="202"/>
    <x v="15"/>
    <n v="17"/>
    <x v="9"/>
    <x v="9"/>
    <x v="837"/>
    <x v="11"/>
    <x v="11"/>
    <x v="630"/>
    <x v="220"/>
    <x v="406"/>
    <x v="3"/>
  </r>
  <r>
    <n v="526"/>
    <n v="344"/>
    <n v="110"/>
    <x v="1"/>
    <x v="631"/>
    <x v="14"/>
    <x v="6"/>
    <n v="294"/>
    <x v="13"/>
    <x v="13"/>
    <x v="838"/>
    <x v="60"/>
    <x v="61"/>
    <x v="631"/>
    <x v="221"/>
    <x v="494"/>
    <x v="4"/>
  </r>
  <r>
    <n v="41"/>
    <n v="443"/>
    <n v="62"/>
    <x v="2"/>
    <x v="16"/>
    <x v="77"/>
    <x v="8"/>
    <n v="334"/>
    <x v="5"/>
    <x v="5"/>
    <x v="839"/>
    <x v="8"/>
    <x v="8"/>
    <x v="16"/>
    <x v="222"/>
    <x v="198"/>
    <x v="4"/>
  </r>
  <r>
    <n v="280"/>
    <n v="272"/>
    <n v="113"/>
    <x v="2"/>
    <x v="493"/>
    <x v="312"/>
    <x v="9"/>
    <n v="21"/>
    <x v="11"/>
    <x v="11"/>
    <x v="840"/>
    <x v="41"/>
    <x v="42"/>
    <x v="493"/>
    <x v="222"/>
    <x v="495"/>
    <x v="0"/>
  </r>
  <r>
    <n v="284"/>
    <n v="467"/>
    <n v="421"/>
    <x v="4"/>
    <x v="632"/>
    <x v="310"/>
    <x v="4"/>
    <n v="334"/>
    <x v="2"/>
    <x v="2"/>
    <x v="841"/>
    <x v="2"/>
    <x v="2"/>
    <x v="632"/>
    <x v="222"/>
    <x v="461"/>
    <x v="4"/>
  </r>
  <r>
    <n v="362"/>
    <n v="126"/>
    <n v="479"/>
    <x v="0"/>
    <x v="633"/>
    <x v="186"/>
    <x v="12"/>
    <n v="10"/>
    <x v="12"/>
    <x v="12"/>
    <x v="842"/>
    <x v="36"/>
    <x v="36"/>
    <x v="633"/>
    <x v="222"/>
    <x v="496"/>
    <x v="4"/>
  </r>
  <r>
    <n v="470"/>
    <n v="70"/>
    <n v="407"/>
    <x v="0"/>
    <x v="634"/>
    <x v="262"/>
    <x v="4"/>
    <n v="334"/>
    <x v="4"/>
    <x v="4"/>
    <x v="843"/>
    <x v="14"/>
    <x v="38"/>
    <x v="634"/>
    <x v="222"/>
    <x v="497"/>
    <x v="4"/>
  </r>
  <r>
    <n v="552"/>
    <n v="119"/>
    <n v="369"/>
    <x v="0"/>
    <x v="635"/>
    <x v="211"/>
    <x v="19"/>
    <n v="21"/>
    <x v="8"/>
    <x v="8"/>
    <x v="844"/>
    <x v="10"/>
    <x v="10"/>
    <x v="635"/>
    <x v="222"/>
    <x v="498"/>
    <x v="0"/>
  </r>
  <r>
    <n v="570"/>
    <n v="346"/>
    <n v="390"/>
    <x v="4"/>
    <x v="636"/>
    <x v="421"/>
    <x v="19"/>
    <n v="10"/>
    <x v="3"/>
    <x v="3"/>
    <x v="845"/>
    <x v="20"/>
    <x v="20"/>
    <x v="636"/>
    <x v="222"/>
    <x v="453"/>
    <x v="4"/>
  </r>
  <r>
    <n v="66"/>
    <n v="408"/>
    <n v="438"/>
    <x v="2"/>
    <x v="637"/>
    <x v="300"/>
    <x v="0"/>
    <n v="68"/>
    <x v="9"/>
    <x v="9"/>
    <x v="846"/>
    <x v="47"/>
    <x v="48"/>
    <x v="637"/>
    <x v="223"/>
    <x v="499"/>
    <x v="2"/>
  </r>
  <r>
    <n v="121"/>
    <n v="244"/>
    <n v="245"/>
    <x v="1"/>
    <x v="58"/>
    <x v="85"/>
    <x v="6"/>
    <n v="149"/>
    <x v="6"/>
    <x v="6"/>
    <x v="391"/>
    <x v="6"/>
    <x v="6"/>
    <x v="58"/>
    <x v="223"/>
    <x v="500"/>
    <x v="3"/>
  </r>
  <r>
    <n v="386"/>
    <n v="129"/>
    <n v="235"/>
    <x v="0"/>
    <x v="594"/>
    <x v="164"/>
    <x v="5"/>
    <n v="149"/>
    <x v="6"/>
    <x v="6"/>
    <x v="847"/>
    <x v="39"/>
    <x v="40"/>
    <x v="594"/>
    <x v="223"/>
    <x v="393"/>
    <x v="3"/>
  </r>
  <r>
    <n v="834"/>
    <n v="230"/>
    <n v="179"/>
    <x v="1"/>
    <x v="533"/>
    <x v="419"/>
    <x v="13"/>
    <n v="68"/>
    <x v="13"/>
    <x v="13"/>
    <x v="848"/>
    <x v="16"/>
    <x v="16"/>
    <x v="533"/>
    <x v="223"/>
    <x v="228"/>
    <x v="2"/>
  </r>
  <r>
    <n v="860"/>
    <n v="354"/>
    <n v="493"/>
    <x v="0"/>
    <x v="638"/>
    <x v="422"/>
    <x v="12"/>
    <n v="68"/>
    <x v="3"/>
    <x v="3"/>
    <x v="849"/>
    <x v="3"/>
    <x v="3"/>
    <x v="638"/>
    <x v="223"/>
    <x v="108"/>
    <x v="2"/>
  </r>
  <r>
    <n v="139"/>
    <n v="380"/>
    <n v="344"/>
    <x v="4"/>
    <x v="639"/>
    <x v="194"/>
    <x v="8"/>
    <n v="364"/>
    <x v="0"/>
    <x v="0"/>
    <x v="850"/>
    <x v="13"/>
    <x v="13"/>
    <x v="639"/>
    <x v="224"/>
    <x v="501"/>
    <x v="1"/>
  </r>
  <r>
    <n v="502"/>
    <n v="348"/>
    <n v="461"/>
    <x v="2"/>
    <x v="640"/>
    <x v="59"/>
    <x v="1"/>
    <n v="364"/>
    <x v="15"/>
    <x v="15"/>
    <x v="851"/>
    <x v="64"/>
    <x v="65"/>
    <x v="640"/>
    <x v="224"/>
    <x v="25"/>
    <x v="1"/>
  </r>
  <r>
    <n v="571"/>
    <n v="132"/>
    <n v="497"/>
    <x v="1"/>
    <x v="641"/>
    <x v="193"/>
    <x v="13"/>
    <n v="364"/>
    <x v="14"/>
    <x v="14"/>
    <x v="852"/>
    <x v="23"/>
    <x v="23"/>
    <x v="641"/>
    <x v="224"/>
    <x v="502"/>
    <x v="1"/>
  </r>
  <r>
    <n v="611"/>
    <n v="25"/>
    <n v="222"/>
    <x v="3"/>
    <x v="642"/>
    <x v="146"/>
    <x v="15"/>
    <n v="364"/>
    <x v="15"/>
    <x v="15"/>
    <x v="853"/>
    <x v="46"/>
    <x v="47"/>
    <x v="642"/>
    <x v="224"/>
    <x v="379"/>
    <x v="1"/>
  </r>
  <r>
    <n v="683"/>
    <n v="196"/>
    <n v="196"/>
    <x v="1"/>
    <x v="257"/>
    <x v="321"/>
    <x v="14"/>
    <n v="8"/>
    <x v="0"/>
    <x v="0"/>
    <x v="854"/>
    <x v="0"/>
    <x v="0"/>
    <x v="257"/>
    <x v="224"/>
    <x v="503"/>
    <x v="0"/>
  </r>
  <r>
    <n v="799"/>
    <n v="357"/>
    <n v="55"/>
    <x v="4"/>
    <x v="643"/>
    <x v="179"/>
    <x v="12"/>
    <n v="8"/>
    <x v="6"/>
    <x v="6"/>
    <x v="855"/>
    <x v="9"/>
    <x v="9"/>
    <x v="643"/>
    <x v="224"/>
    <x v="140"/>
    <x v="0"/>
  </r>
  <r>
    <n v="974"/>
    <n v="294"/>
    <n v="485"/>
    <x v="2"/>
    <x v="644"/>
    <x v="331"/>
    <x v="16"/>
    <n v="8"/>
    <x v="13"/>
    <x v="13"/>
    <x v="856"/>
    <x v="16"/>
    <x v="16"/>
    <x v="644"/>
    <x v="224"/>
    <x v="271"/>
    <x v="0"/>
  </r>
  <r>
    <n v="217"/>
    <n v="25"/>
    <n v="356"/>
    <x v="2"/>
    <x v="238"/>
    <x v="214"/>
    <x v="11"/>
    <n v="322"/>
    <x v="15"/>
    <x v="15"/>
    <x v="857"/>
    <x v="46"/>
    <x v="47"/>
    <x v="238"/>
    <x v="225"/>
    <x v="504"/>
    <x v="4"/>
  </r>
  <r>
    <n v="241"/>
    <n v="40"/>
    <n v="82"/>
    <x v="3"/>
    <x v="645"/>
    <x v="423"/>
    <x v="8"/>
    <n v="312"/>
    <x v="16"/>
    <x v="16"/>
    <x v="858"/>
    <x v="77"/>
    <x v="79"/>
    <x v="645"/>
    <x v="225"/>
    <x v="505"/>
    <x v="1"/>
  </r>
  <r>
    <n v="316"/>
    <n v="67"/>
    <n v="317"/>
    <x v="1"/>
    <x v="646"/>
    <x v="221"/>
    <x v="8"/>
    <n v="322"/>
    <x v="9"/>
    <x v="9"/>
    <x v="859"/>
    <x v="51"/>
    <x v="52"/>
    <x v="646"/>
    <x v="225"/>
    <x v="374"/>
    <x v="4"/>
  </r>
  <r>
    <n v="382"/>
    <n v="451"/>
    <n v="227"/>
    <x v="2"/>
    <x v="647"/>
    <x v="424"/>
    <x v="1"/>
    <n v="304"/>
    <x v="4"/>
    <x v="4"/>
    <x v="860"/>
    <x v="4"/>
    <x v="4"/>
    <x v="647"/>
    <x v="225"/>
    <x v="402"/>
    <x v="1"/>
  </r>
  <r>
    <n v="622"/>
    <n v="191"/>
    <n v="58"/>
    <x v="3"/>
    <x v="648"/>
    <x v="387"/>
    <x v="0"/>
    <n v="237"/>
    <x v="16"/>
    <x v="16"/>
    <x v="861"/>
    <x v="61"/>
    <x v="62"/>
    <x v="648"/>
    <x v="225"/>
    <x v="459"/>
    <x v="1"/>
  </r>
  <r>
    <n v="765"/>
    <n v="158"/>
    <n v="318"/>
    <x v="4"/>
    <x v="539"/>
    <x v="290"/>
    <x v="11"/>
    <n v="99"/>
    <x v="12"/>
    <x v="12"/>
    <x v="692"/>
    <x v="57"/>
    <x v="58"/>
    <x v="539"/>
    <x v="225"/>
    <x v="506"/>
    <x v="1"/>
  </r>
  <r>
    <n v="996"/>
    <n v="242"/>
    <n v="441"/>
    <x v="3"/>
    <x v="210"/>
    <x v="352"/>
    <x v="6"/>
    <n v="312"/>
    <x v="10"/>
    <x v="10"/>
    <x v="862"/>
    <x v="12"/>
    <x v="12"/>
    <x v="210"/>
    <x v="225"/>
    <x v="507"/>
    <x v="1"/>
  </r>
  <r>
    <n v="126"/>
    <n v="242"/>
    <n v="221"/>
    <x v="4"/>
    <x v="649"/>
    <x v="114"/>
    <x v="19"/>
    <n v="114"/>
    <x v="10"/>
    <x v="10"/>
    <x v="863"/>
    <x v="12"/>
    <x v="12"/>
    <x v="649"/>
    <x v="226"/>
    <x v="415"/>
    <x v="1"/>
  </r>
  <r>
    <n v="133"/>
    <n v="452"/>
    <n v="349"/>
    <x v="3"/>
    <x v="650"/>
    <x v="147"/>
    <x v="15"/>
    <n v="283"/>
    <x v="17"/>
    <x v="17"/>
    <x v="864"/>
    <x v="24"/>
    <x v="24"/>
    <x v="650"/>
    <x v="226"/>
    <x v="508"/>
    <x v="3"/>
  </r>
  <r>
    <n v="333"/>
    <n v="23"/>
    <n v="476"/>
    <x v="2"/>
    <x v="113"/>
    <x v="126"/>
    <x v="5"/>
    <n v="283"/>
    <x v="14"/>
    <x v="14"/>
    <x v="865"/>
    <x v="18"/>
    <x v="18"/>
    <x v="113"/>
    <x v="226"/>
    <x v="509"/>
    <x v="3"/>
  </r>
  <r>
    <n v="407"/>
    <n v="427"/>
    <n v="499"/>
    <x v="1"/>
    <x v="651"/>
    <x v="132"/>
    <x v="9"/>
    <n v="283"/>
    <x v="19"/>
    <x v="19"/>
    <x v="866"/>
    <x v="69"/>
    <x v="70"/>
    <x v="651"/>
    <x v="226"/>
    <x v="510"/>
    <x v="3"/>
  </r>
  <r>
    <n v="694"/>
    <n v="36"/>
    <n v="150"/>
    <x v="0"/>
    <x v="652"/>
    <x v="60"/>
    <x v="19"/>
    <n v="283"/>
    <x v="2"/>
    <x v="2"/>
    <x v="867"/>
    <x v="17"/>
    <x v="17"/>
    <x v="652"/>
    <x v="226"/>
    <x v="270"/>
    <x v="3"/>
  </r>
  <r>
    <n v="963"/>
    <n v="316"/>
    <n v="97"/>
    <x v="1"/>
    <x v="26"/>
    <x v="87"/>
    <x v="2"/>
    <n v="283"/>
    <x v="2"/>
    <x v="2"/>
    <x v="868"/>
    <x v="2"/>
    <x v="2"/>
    <x v="26"/>
    <x v="226"/>
    <x v="511"/>
    <x v="3"/>
  </r>
  <r>
    <n v="173"/>
    <n v="406"/>
    <n v="426"/>
    <x v="3"/>
    <x v="22"/>
    <x v="195"/>
    <x v="8"/>
    <n v="395"/>
    <x v="13"/>
    <x v="13"/>
    <x v="869"/>
    <x v="16"/>
    <x v="16"/>
    <x v="22"/>
    <x v="227"/>
    <x v="229"/>
    <x v="2"/>
  </r>
  <r>
    <n v="336"/>
    <n v="415"/>
    <n v="222"/>
    <x v="2"/>
    <x v="653"/>
    <x v="425"/>
    <x v="6"/>
    <n v="395"/>
    <x v="15"/>
    <x v="15"/>
    <x v="853"/>
    <x v="42"/>
    <x v="43"/>
    <x v="653"/>
    <x v="227"/>
    <x v="512"/>
    <x v="2"/>
  </r>
  <r>
    <n v="428"/>
    <n v="401"/>
    <n v="78"/>
    <x v="2"/>
    <x v="115"/>
    <x v="66"/>
    <x v="5"/>
    <n v="395"/>
    <x v="3"/>
    <x v="3"/>
    <x v="870"/>
    <x v="20"/>
    <x v="20"/>
    <x v="115"/>
    <x v="227"/>
    <x v="513"/>
    <x v="2"/>
  </r>
  <r>
    <n v="37"/>
    <n v="8"/>
    <n v="480"/>
    <x v="1"/>
    <x v="654"/>
    <x v="50"/>
    <x v="3"/>
    <n v="318"/>
    <x v="2"/>
    <x v="2"/>
    <x v="871"/>
    <x v="63"/>
    <x v="64"/>
    <x v="654"/>
    <x v="228"/>
    <x v="514"/>
    <x v="2"/>
  </r>
  <r>
    <n v="73"/>
    <n v="118"/>
    <n v="459"/>
    <x v="0"/>
    <x v="655"/>
    <x v="241"/>
    <x v="2"/>
    <n v="318"/>
    <x v="12"/>
    <x v="12"/>
    <x v="872"/>
    <x v="15"/>
    <x v="15"/>
    <x v="655"/>
    <x v="228"/>
    <x v="515"/>
    <x v="2"/>
  </r>
  <r>
    <n v="539"/>
    <n v="43"/>
    <n v="158"/>
    <x v="4"/>
    <x v="656"/>
    <x v="288"/>
    <x v="10"/>
    <n v="271"/>
    <x v="8"/>
    <x v="8"/>
    <x v="873"/>
    <x v="10"/>
    <x v="10"/>
    <x v="656"/>
    <x v="228"/>
    <x v="485"/>
    <x v="0"/>
  </r>
  <r>
    <n v="693"/>
    <n v="215"/>
    <n v="485"/>
    <x v="1"/>
    <x v="657"/>
    <x v="245"/>
    <x v="18"/>
    <n v="318"/>
    <x v="13"/>
    <x v="13"/>
    <x v="856"/>
    <x v="16"/>
    <x v="16"/>
    <x v="657"/>
    <x v="228"/>
    <x v="516"/>
    <x v="2"/>
  </r>
  <r>
    <n v="896"/>
    <n v="194"/>
    <n v="278"/>
    <x v="1"/>
    <x v="658"/>
    <x v="181"/>
    <x v="2"/>
    <n v="271"/>
    <x v="18"/>
    <x v="18"/>
    <x v="874"/>
    <x v="54"/>
    <x v="55"/>
    <x v="658"/>
    <x v="228"/>
    <x v="49"/>
    <x v="0"/>
  </r>
  <r>
    <n v="980"/>
    <n v="364"/>
    <n v="401"/>
    <x v="0"/>
    <x v="659"/>
    <x v="5"/>
    <x v="6"/>
    <n v="271"/>
    <x v="12"/>
    <x v="12"/>
    <x v="875"/>
    <x v="36"/>
    <x v="36"/>
    <x v="659"/>
    <x v="228"/>
    <x v="461"/>
    <x v="0"/>
  </r>
  <r>
    <n v="18"/>
    <n v="337"/>
    <n v="419"/>
    <x v="0"/>
    <x v="273"/>
    <x v="229"/>
    <x v="5"/>
    <n v="223"/>
    <x v="2"/>
    <x v="2"/>
    <x v="876"/>
    <x v="63"/>
    <x v="64"/>
    <x v="273"/>
    <x v="229"/>
    <x v="361"/>
    <x v="4"/>
  </r>
  <r>
    <n v="180"/>
    <n v="110"/>
    <n v="261"/>
    <x v="3"/>
    <x v="341"/>
    <x v="236"/>
    <x v="14"/>
    <n v="223"/>
    <x v="2"/>
    <x v="2"/>
    <x v="877"/>
    <x v="63"/>
    <x v="64"/>
    <x v="341"/>
    <x v="229"/>
    <x v="284"/>
    <x v="4"/>
  </r>
  <r>
    <n v="666"/>
    <n v="37"/>
    <n v="411"/>
    <x v="4"/>
    <x v="346"/>
    <x v="426"/>
    <x v="14"/>
    <n v="7"/>
    <x v="18"/>
    <x v="18"/>
    <x v="878"/>
    <x v="31"/>
    <x v="31"/>
    <x v="346"/>
    <x v="229"/>
    <x v="408"/>
    <x v="1"/>
  </r>
  <r>
    <n v="763"/>
    <n v="483"/>
    <n v="140"/>
    <x v="4"/>
    <x v="660"/>
    <x v="131"/>
    <x v="15"/>
    <n v="7"/>
    <x v="16"/>
    <x v="16"/>
    <x v="879"/>
    <x v="22"/>
    <x v="22"/>
    <x v="660"/>
    <x v="229"/>
    <x v="89"/>
    <x v="1"/>
  </r>
  <r>
    <n v="359"/>
    <n v="386"/>
    <n v="424"/>
    <x v="2"/>
    <x v="588"/>
    <x v="248"/>
    <x v="13"/>
    <n v="406"/>
    <x v="11"/>
    <x v="11"/>
    <x v="880"/>
    <x v="48"/>
    <x v="49"/>
    <x v="588"/>
    <x v="230"/>
    <x v="512"/>
    <x v="4"/>
  </r>
  <r>
    <n v="994"/>
    <n v="235"/>
    <n v="345"/>
    <x v="2"/>
    <x v="487"/>
    <x v="68"/>
    <x v="7"/>
    <n v="406"/>
    <x v="19"/>
    <x v="19"/>
    <x v="881"/>
    <x v="69"/>
    <x v="70"/>
    <x v="487"/>
    <x v="230"/>
    <x v="71"/>
    <x v="4"/>
  </r>
  <r>
    <n v="97"/>
    <n v="364"/>
    <n v="323"/>
    <x v="0"/>
    <x v="661"/>
    <x v="262"/>
    <x v="6"/>
    <n v="313"/>
    <x v="12"/>
    <x v="12"/>
    <x v="882"/>
    <x v="36"/>
    <x v="36"/>
    <x v="661"/>
    <x v="231"/>
    <x v="217"/>
    <x v="2"/>
  </r>
  <r>
    <n v="559"/>
    <n v="309"/>
    <n v="368"/>
    <x v="2"/>
    <x v="662"/>
    <x v="85"/>
    <x v="11"/>
    <n v="340"/>
    <x v="0"/>
    <x v="0"/>
    <x v="883"/>
    <x v="0"/>
    <x v="0"/>
    <x v="662"/>
    <x v="231"/>
    <x v="517"/>
    <x v="1"/>
  </r>
  <r>
    <n v="865"/>
    <n v="176"/>
    <n v="217"/>
    <x v="1"/>
    <x v="663"/>
    <x v="408"/>
    <x v="8"/>
    <n v="313"/>
    <x v="12"/>
    <x v="12"/>
    <x v="884"/>
    <x v="15"/>
    <x v="15"/>
    <x v="663"/>
    <x v="231"/>
    <x v="518"/>
    <x v="2"/>
  </r>
  <r>
    <n v="951"/>
    <n v="199"/>
    <n v="494"/>
    <x v="3"/>
    <x v="530"/>
    <x v="145"/>
    <x v="5"/>
    <n v="340"/>
    <x v="2"/>
    <x v="2"/>
    <x v="885"/>
    <x v="2"/>
    <x v="2"/>
    <x v="530"/>
    <x v="231"/>
    <x v="410"/>
    <x v="1"/>
  </r>
  <r>
    <n v="605"/>
    <n v="285"/>
    <n v="122"/>
    <x v="4"/>
    <x v="41"/>
    <x v="245"/>
    <x v="2"/>
    <n v="447"/>
    <x v="2"/>
    <x v="2"/>
    <x v="886"/>
    <x v="63"/>
    <x v="64"/>
    <x v="41"/>
    <x v="232"/>
    <x v="503"/>
    <x v="3"/>
  </r>
  <r>
    <n v="398"/>
    <n v="258"/>
    <n v="113"/>
    <x v="3"/>
    <x v="664"/>
    <x v="195"/>
    <x v="12"/>
    <n v="314"/>
    <x v="14"/>
    <x v="14"/>
    <x v="545"/>
    <x v="18"/>
    <x v="18"/>
    <x v="664"/>
    <x v="233"/>
    <x v="170"/>
    <x v="1"/>
  </r>
  <r>
    <n v="462"/>
    <n v="461"/>
    <n v="443"/>
    <x v="2"/>
    <x v="665"/>
    <x v="343"/>
    <x v="13"/>
    <n v="314"/>
    <x v="17"/>
    <x v="17"/>
    <x v="887"/>
    <x v="73"/>
    <x v="74"/>
    <x v="665"/>
    <x v="233"/>
    <x v="426"/>
    <x v="1"/>
  </r>
  <r>
    <n v="625"/>
    <n v="245"/>
    <n v="144"/>
    <x v="1"/>
    <x v="176"/>
    <x v="359"/>
    <x v="9"/>
    <n v="314"/>
    <x v="12"/>
    <x v="12"/>
    <x v="888"/>
    <x v="15"/>
    <x v="15"/>
    <x v="176"/>
    <x v="233"/>
    <x v="277"/>
    <x v="1"/>
  </r>
  <r>
    <n v="47"/>
    <n v="57"/>
    <n v="343"/>
    <x v="4"/>
    <x v="542"/>
    <x v="427"/>
    <x v="18"/>
    <n v="183"/>
    <x v="8"/>
    <x v="8"/>
    <x v="889"/>
    <x v="71"/>
    <x v="72"/>
    <x v="542"/>
    <x v="234"/>
    <x v="407"/>
    <x v="3"/>
  </r>
  <r>
    <n v="264"/>
    <n v="222"/>
    <n v="500"/>
    <x v="0"/>
    <x v="221"/>
    <x v="60"/>
    <x v="16"/>
    <n v="9"/>
    <x v="7"/>
    <x v="7"/>
    <x v="890"/>
    <x v="38"/>
    <x v="39"/>
    <x v="221"/>
    <x v="234"/>
    <x v="350"/>
    <x v="3"/>
  </r>
  <r>
    <n v="479"/>
    <n v="494"/>
    <n v="216"/>
    <x v="2"/>
    <x v="234"/>
    <x v="49"/>
    <x v="6"/>
    <n v="9"/>
    <x v="1"/>
    <x v="1"/>
    <x v="891"/>
    <x v="21"/>
    <x v="21"/>
    <x v="234"/>
    <x v="234"/>
    <x v="519"/>
    <x v="3"/>
  </r>
  <r>
    <n v="616"/>
    <n v="26"/>
    <n v="143"/>
    <x v="0"/>
    <x v="666"/>
    <x v="288"/>
    <x v="3"/>
    <n v="183"/>
    <x v="6"/>
    <x v="6"/>
    <x v="242"/>
    <x v="6"/>
    <x v="6"/>
    <x v="666"/>
    <x v="234"/>
    <x v="364"/>
    <x v="3"/>
  </r>
  <r>
    <n v="724"/>
    <n v="400"/>
    <n v="358"/>
    <x v="1"/>
    <x v="254"/>
    <x v="108"/>
    <x v="5"/>
    <n v="9"/>
    <x v="7"/>
    <x v="7"/>
    <x v="892"/>
    <x v="28"/>
    <x v="28"/>
    <x v="254"/>
    <x v="234"/>
    <x v="520"/>
    <x v="3"/>
  </r>
  <r>
    <n v="739"/>
    <n v="218"/>
    <n v="383"/>
    <x v="0"/>
    <x v="246"/>
    <x v="95"/>
    <x v="18"/>
    <n v="9"/>
    <x v="16"/>
    <x v="16"/>
    <x v="893"/>
    <x v="22"/>
    <x v="22"/>
    <x v="246"/>
    <x v="234"/>
    <x v="108"/>
    <x v="3"/>
  </r>
  <r>
    <n v="943"/>
    <n v="447"/>
    <n v="118"/>
    <x v="2"/>
    <x v="521"/>
    <x v="320"/>
    <x v="10"/>
    <n v="9"/>
    <x v="9"/>
    <x v="9"/>
    <x v="894"/>
    <x v="47"/>
    <x v="48"/>
    <x v="521"/>
    <x v="234"/>
    <x v="226"/>
    <x v="3"/>
  </r>
  <r>
    <n v="116"/>
    <n v="72"/>
    <n v="162"/>
    <x v="3"/>
    <x v="76"/>
    <x v="245"/>
    <x v="2"/>
    <n v="472"/>
    <x v="0"/>
    <x v="0"/>
    <x v="79"/>
    <x v="13"/>
    <x v="13"/>
    <x v="76"/>
    <x v="235"/>
    <x v="521"/>
    <x v="4"/>
  </r>
  <r>
    <n v="381"/>
    <n v="71"/>
    <n v="125"/>
    <x v="1"/>
    <x v="667"/>
    <x v="166"/>
    <x v="2"/>
    <n v="19"/>
    <x v="8"/>
    <x v="8"/>
    <x v="895"/>
    <x v="53"/>
    <x v="54"/>
    <x v="667"/>
    <x v="236"/>
    <x v="351"/>
    <x v="1"/>
  </r>
  <r>
    <n v="503"/>
    <n v="111"/>
    <n v="321"/>
    <x v="4"/>
    <x v="306"/>
    <x v="231"/>
    <x v="2"/>
    <n v="19"/>
    <x v="12"/>
    <x v="12"/>
    <x v="896"/>
    <x v="57"/>
    <x v="58"/>
    <x v="306"/>
    <x v="236"/>
    <x v="272"/>
    <x v="1"/>
  </r>
  <r>
    <n v="558"/>
    <n v="280"/>
    <n v="234"/>
    <x v="0"/>
    <x v="65"/>
    <x v="428"/>
    <x v="8"/>
    <n v="19"/>
    <x v="1"/>
    <x v="1"/>
    <x v="897"/>
    <x v="34"/>
    <x v="34"/>
    <x v="65"/>
    <x v="236"/>
    <x v="357"/>
    <x v="1"/>
  </r>
  <r>
    <n v="589"/>
    <n v="113"/>
    <n v="378"/>
    <x v="3"/>
    <x v="455"/>
    <x v="101"/>
    <x v="5"/>
    <n v="19"/>
    <x v="13"/>
    <x v="13"/>
    <x v="898"/>
    <x v="40"/>
    <x v="41"/>
    <x v="455"/>
    <x v="236"/>
    <x v="92"/>
    <x v="1"/>
  </r>
  <r>
    <n v="225"/>
    <n v="4"/>
    <n v="198"/>
    <x v="4"/>
    <x v="212"/>
    <x v="325"/>
    <x v="7"/>
    <n v="156"/>
    <x v="4"/>
    <x v="4"/>
    <x v="899"/>
    <x v="4"/>
    <x v="4"/>
    <x v="212"/>
    <x v="237"/>
    <x v="176"/>
    <x v="4"/>
  </r>
  <r>
    <n v="452"/>
    <n v="93"/>
    <n v="387"/>
    <x v="0"/>
    <x v="151"/>
    <x v="429"/>
    <x v="10"/>
    <n v="156"/>
    <x v="3"/>
    <x v="3"/>
    <x v="900"/>
    <x v="20"/>
    <x v="20"/>
    <x v="151"/>
    <x v="237"/>
    <x v="522"/>
    <x v="4"/>
  </r>
  <r>
    <n v="946"/>
    <n v="298"/>
    <n v="84"/>
    <x v="4"/>
    <x v="374"/>
    <x v="17"/>
    <x v="5"/>
    <n v="93"/>
    <x v="11"/>
    <x v="11"/>
    <x v="901"/>
    <x v="48"/>
    <x v="49"/>
    <x v="374"/>
    <x v="237"/>
    <x v="225"/>
    <x v="4"/>
  </r>
  <r>
    <n v="365"/>
    <n v="320"/>
    <n v="254"/>
    <x v="3"/>
    <x v="668"/>
    <x v="74"/>
    <x v="0"/>
    <n v="72"/>
    <x v="0"/>
    <x v="0"/>
    <x v="902"/>
    <x v="13"/>
    <x v="13"/>
    <x v="668"/>
    <x v="238"/>
    <x v="82"/>
    <x v="3"/>
  </r>
  <r>
    <n v="833"/>
    <n v="425"/>
    <n v="258"/>
    <x v="1"/>
    <x v="547"/>
    <x v="430"/>
    <x v="9"/>
    <n v="72"/>
    <x v="18"/>
    <x v="18"/>
    <x v="903"/>
    <x v="45"/>
    <x v="46"/>
    <x v="547"/>
    <x v="238"/>
    <x v="523"/>
    <x v="3"/>
  </r>
  <r>
    <n v="764"/>
    <n v="86"/>
    <n v="353"/>
    <x v="0"/>
    <x v="669"/>
    <x v="431"/>
    <x v="13"/>
    <n v="264"/>
    <x v="12"/>
    <x v="12"/>
    <x v="904"/>
    <x v="36"/>
    <x v="36"/>
    <x v="669"/>
    <x v="239"/>
    <x v="524"/>
    <x v="0"/>
  </r>
  <r>
    <n v="821"/>
    <n v="434"/>
    <n v="257"/>
    <x v="0"/>
    <x v="209"/>
    <x v="430"/>
    <x v="5"/>
    <n v="264"/>
    <x v="1"/>
    <x v="1"/>
    <x v="905"/>
    <x v="21"/>
    <x v="21"/>
    <x v="209"/>
    <x v="239"/>
    <x v="324"/>
    <x v="0"/>
  </r>
  <r>
    <n v="843"/>
    <n v="347"/>
    <n v="265"/>
    <x v="3"/>
    <x v="670"/>
    <x v="62"/>
    <x v="0"/>
    <n v="264"/>
    <x v="2"/>
    <x v="2"/>
    <x v="906"/>
    <x v="63"/>
    <x v="64"/>
    <x v="670"/>
    <x v="239"/>
    <x v="141"/>
    <x v="0"/>
  </r>
  <r>
    <n v="721"/>
    <n v="378"/>
    <n v="203"/>
    <x v="1"/>
    <x v="190"/>
    <x v="131"/>
    <x v="10"/>
    <n v="238"/>
    <x v="13"/>
    <x v="13"/>
    <x v="199"/>
    <x v="16"/>
    <x v="16"/>
    <x v="190"/>
    <x v="240"/>
    <x v="219"/>
    <x v="4"/>
  </r>
  <r>
    <n v="40"/>
    <n v="36"/>
    <n v="414"/>
    <x v="2"/>
    <x v="671"/>
    <x v="106"/>
    <x v="4"/>
    <n v="267"/>
    <x v="2"/>
    <x v="2"/>
    <x v="907"/>
    <x v="17"/>
    <x v="17"/>
    <x v="671"/>
    <x v="241"/>
    <x v="525"/>
    <x v="1"/>
  </r>
  <r>
    <n v="903"/>
    <n v="369"/>
    <n v="379"/>
    <x v="4"/>
    <x v="70"/>
    <x v="194"/>
    <x v="12"/>
    <n v="267"/>
    <x v="7"/>
    <x v="7"/>
    <x v="908"/>
    <x v="7"/>
    <x v="7"/>
    <x v="70"/>
    <x v="241"/>
    <x v="390"/>
    <x v="1"/>
  </r>
  <r>
    <n v="446"/>
    <n v="47"/>
    <n v="476"/>
    <x v="1"/>
    <x v="82"/>
    <x v="244"/>
    <x v="17"/>
    <n v="43"/>
    <x v="6"/>
    <x v="6"/>
    <x v="909"/>
    <x v="9"/>
    <x v="9"/>
    <x v="82"/>
    <x v="242"/>
    <x v="228"/>
    <x v="1"/>
  </r>
  <r>
    <n v="562"/>
    <n v="448"/>
    <n v="170"/>
    <x v="3"/>
    <x v="6"/>
    <x v="306"/>
    <x v="16"/>
    <n v="43"/>
    <x v="9"/>
    <x v="9"/>
    <x v="82"/>
    <x v="11"/>
    <x v="11"/>
    <x v="6"/>
    <x v="242"/>
    <x v="407"/>
    <x v="1"/>
  </r>
  <r>
    <n v="759"/>
    <n v="301"/>
    <n v="189"/>
    <x v="2"/>
    <x v="672"/>
    <x v="335"/>
    <x v="9"/>
    <n v="43"/>
    <x v="17"/>
    <x v="17"/>
    <x v="910"/>
    <x v="24"/>
    <x v="24"/>
    <x v="672"/>
    <x v="242"/>
    <x v="479"/>
    <x v="1"/>
  </r>
  <r>
    <n v="848"/>
    <n v="319"/>
    <n v="193"/>
    <x v="3"/>
    <x v="249"/>
    <x v="27"/>
    <x v="11"/>
    <n v="43"/>
    <x v="9"/>
    <x v="9"/>
    <x v="911"/>
    <x v="47"/>
    <x v="48"/>
    <x v="249"/>
    <x v="242"/>
    <x v="267"/>
    <x v="1"/>
  </r>
  <r>
    <n v="394"/>
    <n v="206"/>
    <n v="226"/>
    <x v="0"/>
    <x v="17"/>
    <x v="184"/>
    <x v="11"/>
    <n v="357"/>
    <x v="7"/>
    <x v="7"/>
    <x v="912"/>
    <x v="7"/>
    <x v="7"/>
    <x v="17"/>
    <x v="243"/>
    <x v="89"/>
    <x v="2"/>
  </r>
  <r>
    <n v="766"/>
    <n v="199"/>
    <n v="80"/>
    <x v="4"/>
    <x v="543"/>
    <x v="149"/>
    <x v="2"/>
    <n v="404"/>
    <x v="2"/>
    <x v="2"/>
    <x v="913"/>
    <x v="2"/>
    <x v="2"/>
    <x v="543"/>
    <x v="243"/>
    <x v="395"/>
    <x v="4"/>
  </r>
  <r>
    <n v="964"/>
    <n v="448"/>
    <n v="484"/>
    <x v="3"/>
    <x v="425"/>
    <x v="68"/>
    <x v="5"/>
    <n v="404"/>
    <x v="9"/>
    <x v="9"/>
    <x v="914"/>
    <x v="11"/>
    <x v="11"/>
    <x v="425"/>
    <x v="243"/>
    <x v="365"/>
    <x v="4"/>
  </r>
  <r>
    <n v="210"/>
    <n v="344"/>
    <n v="172"/>
    <x v="4"/>
    <x v="119"/>
    <x v="432"/>
    <x v="1"/>
    <n v="186"/>
    <x v="13"/>
    <x v="13"/>
    <x v="915"/>
    <x v="60"/>
    <x v="61"/>
    <x v="119"/>
    <x v="244"/>
    <x v="526"/>
    <x v="0"/>
  </r>
  <r>
    <n v="487"/>
    <n v="129"/>
    <n v="328"/>
    <x v="1"/>
    <x v="673"/>
    <x v="69"/>
    <x v="15"/>
    <n v="127"/>
    <x v="6"/>
    <x v="6"/>
    <x v="916"/>
    <x v="39"/>
    <x v="40"/>
    <x v="673"/>
    <x v="244"/>
    <x v="170"/>
    <x v="4"/>
  </r>
  <r>
    <n v="624"/>
    <n v="313"/>
    <n v="152"/>
    <x v="3"/>
    <x v="674"/>
    <x v="302"/>
    <x v="10"/>
    <n v="127"/>
    <x v="0"/>
    <x v="0"/>
    <x v="917"/>
    <x v="13"/>
    <x v="13"/>
    <x v="674"/>
    <x v="244"/>
    <x v="527"/>
    <x v="4"/>
  </r>
  <r>
    <n v="132"/>
    <n v="237"/>
    <n v="348"/>
    <x v="0"/>
    <x v="404"/>
    <x v="433"/>
    <x v="18"/>
    <n v="362"/>
    <x v="0"/>
    <x v="0"/>
    <x v="918"/>
    <x v="0"/>
    <x v="0"/>
    <x v="404"/>
    <x v="245"/>
    <x v="142"/>
    <x v="1"/>
  </r>
  <r>
    <n v="499"/>
    <n v="396"/>
    <n v="482"/>
    <x v="0"/>
    <x v="675"/>
    <x v="149"/>
    <x v="19"/>
    <n v="362"/>
    <x v="7"/>
    <x v="7"/>
    <x v="919"/>
    <x v="7"/>
    <x v="7"/>
    <x v="675"/>
    <x v="245"/>
    <x v="528"/>
    <x v="1"/>
  </r>
  <r>
    <n v="823"/>
    <n v="326"/>
    <n v="198"/>
    <x v="0"/>
    <x v="325"/>
    <x v="27"/>
    <x v="5"/>
    <n v="362"/>
    <x v="11"/>
    <x v="11"/>
    <x v="373"/>
    <x v="48"/>
    <x v="49"/>
    <x v="325"/>
    <x v="245"/>
    <x v="312"/>
    <x v="1"/>
  </r>
  <r>
    <n v="172"/>
    <n v="447"/>
    <n v="65"/>
    <x v="3"/>
    <x v="193"/>
    <x v="434"/>
    <x v="15"/>
    <n v="52"/>
    <x v="9"/>
    <x v="9"/>
    <x v="920"/>
    <x v="47"/>
    <x v="48"/>
    <x v="193"/>
    <x v="246"/>
    <x v="164"/>
    <x v="1"/>
  </r>
  <r>
    <n v="601"/>
    <n v="197"/>
    <n v="309"/>
    <x v="1"/>
    <x v="377"/>
    <x v="406"/>
    <x v="11"/>
    <n v="52"/>
    <x v="8"/>
    <x v="8"/>
    <x v="921"/>
    <x v="71"/>
    <x v="72"/>
    <x v="377"/>
    <x v="246"/>
    <x v="299"/>
    <x v="1"/>
  </r>
  <r>
    <n v="393"/>
    <n v="322"/>
    <n v="223"/>
    <x v="0"/>
    <x v="191"/>
    <x v="435"/>
    <x v="11"/>
    <n v="205"/>
    <x v="11"/>
    <x v="11"/>
    <x v="922"/>
    <x v="48"/>
    <x v="49"/>
    <x v="191"/>
    <x v="247"/>
    <x v="374"/>
    <x v="1"/>
  </r>
  <r>
    <n v="726"/>
    <n v="195"/>
    <n v="497"/>
    <x v="4"/>
    <x v="676"/>
    <x v="192"/>
    <x v="12"/>
    <n v="105"/>
    <x v="19"/>
    <x v="19"/>
    <x v="923"/>
    <x v="56"/>
    <x v="57"/>
    <x v="676"/>
    <x v="247"/>
    <x v="529"/>
    <x v="2"/>
  </r>
  <r>
    <n v="880"/>
    <n v="193"/>
    <n v="201"/>
    <x v="1"/>
    <x v="677"/>
    <x v="289"/>
    <x v="4"/>
    <n v="105"/>
    <x v="18"/>
    <x v="18"/>
    <x v="924"/>
    <x v="54"/>
    <x v="55"/>
    <x v="677"/>
    <x v="247"/>
    <x v="530"/>
    <x v="2"/>
  </r>
  <r>
    <n v="79"/>
    <n v="10"/>
    <n v="53"/>
    <x v="3"/>
    <x v="678"/>
    <x v="377"/>
    <x v="6"/>
    <n v="392"/>
    <x v="13"/>
    <x v="13"/>
    <x v="925"/>
    <x v="16"/>
    <x v="16"/>
    <x v="678"/>
    <x v="248"/>
    <x v="323"/>
    <x v="1"/>
  </r>
  <r>
    <n v="221"/>
    <n v="304"/>
    <n v="163"/>
    <x v="2"/>
    <x v="679"/>
    <x v="6"/>
    <x v="4"/>
    <n v="392"/>
    <x v="0"/>
    <x v="0"/>
    <x v="926"/>
    <x v="0"/>
    <x v="0"/>
    <x v="679"/>
    <x v="248"/>
    <x v="290"/>
    <x v="1"/>
  </r>
  <r>
    <n v="390"/>
    <n v="229"/>
    <n v="269"/>
    <x v="4"/>
    <x v="680"/>
    <x v="423"/>
    <x v="4"/>
    <n v="278"/>
    <x v="6"/>
    <x v="6"/>
    <x v="927"/>
    <x v="6"/>
    <x v="6"/>
    <x v="680"/>
    <x v="249"/>
    <x v="499"/>
    <x v="2"/>
  </r>
  <r>
    <n v="162"/>
    <n v="403"/>
    <n v="229"/>
    <x v="3"/>
    <x v="681"/>
    <x v="165"/>
    <x v="2"/>
    <n v="32"/>
    <x v="3"/>
    <x v="3"/>
    <x v="928"/>
    <x v="35"/>
    <x v="35"/>
    <x v="681"/>
    <x v="250"/>
    <x v="531"/>
    <x v="2"/>
  </r>
  <r>
    <n v="283"/>
    <n v="167"/>
    <n v="488"/>
    <x v="2"/>
    <x v="126"/>
    <x v="377"/>
    <x v="7"/>
    <n v="32"/>
    <x v="6"/>
    <x v="6"/>
    <x v="929"/>
    <x v="6"/>
    <x v="6"/>
    <x v="126"/>
    <x v="250"/>
    <x v="532"/>
    <x v="2"/>
  </r>
  <r>
    <n v="329"/>
    <n v="490"/>
    <n v="176"/>
    <x v="2"/>
    <x v="682"/>
    <x v="65"/>
    <x v="9"/>
    <n v="32"/>
    <x v="1"/>
    <x v="1"/>
    <x v="930"/>
    <x v="21"/>
    <x v="21"/>
    <x v="682"/>
    <x v="250"/>
    <x v="405"/>
    <x v="2"/>
  </r>
  <r>
    <n v="383"/>
    <n v="116"/>
    <n v="426"/>
    <x v="4"/>
    <x v="683"/>
    <x v="241"/>
    <x v="6"/>
    <n v="285"/>
    <x v="18"/>
    <x v="18"/>
    <x v="931"/>
    <x v="45"/>
    <x v="46"/>
    <x v="683"/>
    <x v="250"/>
    <x v="533"/>
    <x v="3"/>
  </r>
  <r>
    <n v="408"/>
    <n v="445"/>
    <n v="164"/>
    <x v="0"/>
    <x v="684"/>
    <x v="383"/>
    <x v="11"/>
    <n v="232"/>
    <x v="12"/>
    <x v="12"/>
    <x v="932"/>
    <x v="57"/>
    <x v="58"/>
    <x v="684"/>
    <x v="251"/>
    <x v="219"/>
    <x v="3"/>
  </r>
  <r>
    <n v="457"/>
    <n v="272"/>
    <n v="67"/>
    <x v="2"/>
    <x v="685"/>
    <x v="378"/>
    <x v="17"/>
    <n v="151"/>
    <x v="11"/>
    <x v="11"/>
    <x v="933"/>
    <x v="41"/>
    <x v="42"/>
    <x v="685"/>
    <x v="251"/>
    <x v="358"/>
    <x v="0"/>
  </r>
  <r>
    <n v="576"/>
    <n v="27"/>
    <n v="193"/>
    <x v="3"/>
    <x v="249"/>
    <x v="34"/>
    <x v="11"/>
    <n v="151"/>
    <x v="2"/>
    <x v="2"/>
    <x v="273"/>
    <x v="63"/>
    <x v="64"/>
    <x v="249"/>
    <x v="251"/>
    <x v="495"/>
    <x v="0"/>
  </r>
  <r>
    <n v="39"/>
    <n v="45"/>
    <n v="60"/>
    <x v="0"/>
    <x v="14"/>
    <x v="329"/>
    <x v="9"/>
    <n v="194"/>
    <x v="13"/>
    <x v="13"/>
    <x v="934"/>
    <x v="40"/>
    <x v="41"/>
    <x v="14"/>
    <x v="252"/>
    <x v="149"/>
    <x v="1"/>
  </r>
  <r>
    <n v="909"/>
    <n v="364"/>
    <n v="299"/>
    <x v="2"/>
    <x v="329"/>
    <x v="87"/>
    <x v="3"/>
    <n v="194"/>
    <x v="12"/>
    <x v="12"/>
    <x v="935"/>
    <x v="36"/>
    <x v="36"/>
    <x v="329"/>
    <x v="252"/>
    <x v="534"/>
    <x v="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34">
  <r>
    <n v="1"/>
    <s v="+7 945-211-9429"/>
    <s v="Потап Егорович Лапин"/>
    <x v="0"/>
    <d v="2022-01-24T00:00:00"/>
    <s v="+7"/>
    <x v="0"/>
    <d v="2025-03-22T00:00:00"/>
    <n v="3"/>
    <n v="1"/>
    <n v="26"/>
    <x v="0"/>
    <n v="1153"/>
    <s v="Лапин"/>
    <x v="0"/>
    <s v="Егорович"/>
    <x v="0"/>
  </r>
  <r>
    <n v="2"/>
    <s v="+998 824-309-1395"/>
    <s v="Морозова Майя Борисовна"/>
    <x v="1"/>
    <d v="2022-08-02T00:00:00"/>
    <s v="+998"/>
    <x v="1"/>
    <d v="2025-03-22T00:00:00"/>
    <n v="2"/>
    <n v="7"/>
    <n v="20"/>
    <x v="1"/>
    <n v="963"/>
    <s v="Морозова"/>
    <x v="1"/>
    <s v="Николаевна"/>
    <x v="1"/>
  </r>
  <r>
    <n v="3"/>
    <s v="+380 143-562-6602"/>
    <s v="Якушева Светлана Даниловна"/>
    <x v="1"/>
    <d v="2022-04-15T00:00:00"/>
    <s v="+380"/>
    <x v="2"/>
    <d v="2025-03-22T00:00:00"/>
    <n v="2"/>
    <n v="11"/>
    <n v="7"/>
    <x v="2"/>
    <n v="1072"/>
    <s v="Якушева"/>
    <x v="2"/>
    <s v="Даниловна"/>
    <x v="2"/>
  </r>
  <r>
    <n v="6"/>
    <s v="+380 017-252-3368"/>
    <s v="Эмилия Болеславовна Цветкова"/>
    <x v="1"/>
    <d v="2022-05-29T00:00:00"/>
    <s v="+380"/>
    <x v="2"/>
    <d v="2025-03-22T00:00:00"/>
    <n v="2"/>
    <n v="9"/>
    <n v="21"/>
    <x v="3"/>
    <n v="1028"/>
    <s v="Цветкова"/>
    <x v="3"/>
    <s v="Болеславовна"/>
    <x v="3"/>
  </r>
  <r>
    <n v="7"/>
    <s v="+7 022-690-6735"/>
    <s v="Баранова Раиса Эльдаровна"/>
    <x v="0"/>
    <d v="2022-11-28T00:00:00"/>
    <s v="+7"/>
    <x v="0"/>
    <d v="2025-03-22T00:00:00"/>
    <n v="2"/>
    <n v="3"/>
    <n v="22"/>
    <x v="4"/>
    <n v="845"/>
    <s v="Баранова"/>
    <x v="4"/>
    <s v="Эльдаровна"/>
    <x v="2"/>
  </r>
  <r>
    <n v="8"/>
    <s v="+375 841-273-5425"/>
    <s v="Ирина Макаровна Шарова"/>
    <x v="0"/>
    <d v="2022-11-18T00:00:00"/>
    <s v="+375"/>
    <x v="3"/>
    <d v="2025-03-22T00:00:00"/>
    <n v="2"/>
    <n v="4"/>
    <n v="4"/>
    <x v="5"/>
    <n v="855"/>
    <s v="Шарова"/>
    <x v="5"/>
    <s v="Макаровна"/>
    <x v="2"/>
  </r>
  <r>
    <n v="9"/>
    <s v="+992 442-185-5422"/>
    <s v="Устинов Милан Архипович"/>
    <x v="0"/>
    <d v="2022-12-05T00:00:00"/>
    <s v="+992"/>
    <x v="4"/>
    <d v="2025-03-22T00:00:00"/>
    <n v="2"/>
    <n v="3"/>
    <n v="17"/>
    <x v="4"/>
    <n v="838"/>
    <s v="Устинов"/>
    <x v="6"/>
    <s v="Архипович"/>
    <x v="0"/>
  </r>
  <r>
    <n v="10"/>
    <s v="+380 937-173-7394"/>
    <s v="Давыдов Амос Владиславович"/>
    <x v="1"/>
    <d v="2022-11-16T00:00:00"/>
    <s v="+380"/>
    <x v="2"/>
    <d v="2025-03-22T00:00:00"/>
    <n v="2"/>
    <n v="4"/>
    <n v="6"/>
    <x v="5"/>
    <n v="857"/>
    <s v="Давыдов"/>
    <x v="7"/>
    <s v="Владиславович"/>
    <x v="4"/>
  </r>
  <r>
    <n v="11"/>
    <s v="+992 372-939-7775"/>
    <s v="Силин Антип Ильясович"/>
    <x v="1"/>
    <d v="2022-05-09T00:00:00"/>
    <s v="+992"/>
    <x v="4"/>
    <d v="2025-03-22T00:00:00"/>
    <n v="2"/>
    <n v="10"/>
    <n v="13"/>
    <x v="6"/>
    <n v="1048"/>
    <s v="Силин"/>
    <x v="8"/>
    <s v="Ильясович"/>
    <x v="4"/>
  </r>
  <r>
    <n v="12"/>
    <s v="+375 682-373-1802"/>
    <s v="Никодим Игоревич Бобров"/>
    <x v="0"/>
    <d v="2022-10-08T00:00:00"/>
    <s v="+375"/>
    <x v="3"/>
    <d v="2025-03-22T00:00:00"/>
    <n v="2"/>
    <n v="5"/>
    <n v="14"/>
    <x v="7"/>
    <n v="896"/>
    <s v="Бобров"/>
    <x v="9"/>
    <s v="Игоревич"/>
    <x v="2"/>
  </r>
  <r>
    <n v="13"/>
    <s v="+7 782-443-4000"/>
    <s v="Максимова Елена Валериевна"/>
    <x v="1"/>
    <d v="2022-06-12T00:00:00"/>
    <s v="+7"/>
    <x v="0"/>
    <d v="2025-03-22T00:00:00"/>
    <n v="2"/>
    <n v="9"/>
    <n v="10"/>
    <x v="3"/>
    <n v="1014"/>
    <s v="Максимова"/>
    <x v="10"/>
    <s v="Валериевна"/>
    <x v="4"/>
  </r>
  <r>
    <n v="14"/>
    <s v="+992 129-804-1705"/>
    <s v="Ипатий Устинович Зимин"/>
    <x v="0"/>
    <d v="2022-08-02T00:00:00"/>
    <s v="+992"/>
    <x v="4"/>
    <d v="2025-03-22T00:00:00"/>
    <n v="2"/>
    <n v="7"/>
    <n v="20"/>
    <x v="1"/>
    <n v="963"/>
    <s v="Зимин"/>
    <x v="11"/>
    <s v="Устинович"/>
    <x v="0"/>
  </r>
  <r>
    <n v="15"/>
    <s v="+380 001-347-5456"/>
    <s v="Алексей Трифонович Блинов"/>
    <x v="1"/>
    <d v="2022-05-30T00:00:00"/>
    <s v="+380"/>
    <x v="2"/>
    <d v="2025-03-22T00:00:00"/>
    <n v="2"/>
    <n v="9"/>
    <n v="20"/>
    <x v="3"/>
    <n v="1027"/>
    <s v="Блинов"/>
    <x v="12"/>
    <s v="Трифонович"/>
    <x v="0"/>
  </r>
  <r>
    <n v="16"/>
    <s v="+380 828-307-7136"/>
    <s v="Белозеров Лука Харлампьевич"/>
    <x v="1"/>
    <d v="2022-06-01T00:00:00"/>
    <s v="+380"/>
    <x v="2"/>
    <d v="2025-03-22T00:00:00"/>
    <n v="2"/>
    <n v="9"/>
    <n v="21"/>
    <x v="3"/>
    <n v="1025"/>
    <s v="Белозеров"/>
    <x v="13"/>
    <s v="Харлампьевич"/>
    <x v="2"/>
  </r>
  <r>
    <n v="17"/>
    <s v="+992 124-441-2478"/>
    <s v="Валентина Кирилловна Семенова"/>
    <x v="1"/>
    <d v="2022-11-12T00:00:00"/>
    <s v="+992"/>
    <x v="4"/>
    <d v="2025-03-22T00:00:00"/>
    <n v="2"/>
    <n v="4"/>
    <n v="10"/>
    <x v="5"/>
    <n v="861"/>
    <s v="Семенова"/>
    <x v="14"/>
    <s v="Кирилловна"/>
    <x v="5"/>
  </r>
  <r>
    <n v="18"/>
    <s v="+380 671-809-3559"/>
    <s v="Кира Степановна Рогова"/>
    <x v="1"/>
    <d v="2022-01-17T00:00:00"/>
    <s v="+380"/>
    <x v="2"/>
    <d v="2025-03-22T00:00:00"/>
    <n v="3"/>
    <n v="2"/>
    <n v="5"/>
    <x v="8"/>
    <n v="1160"/>
    <s v="Рогова"/>
    <x v="15"/>
    <s v="Степановна"/>
    <x v="2"/>
  </r>
  <r>
    <n v="19"/>
    <s v="+7 069-852-7793"/>
    <s v="Шубин Орест Августович"/>
    <x v="0"/>
    <d v="2022-12-07T00:00:00"/>
    <s v="+7"/>
    <x v="0"/>
    <d v="2025-03-22T00:00:00"/>
    <n v="2"/>
    <n v="3"/>
    <n v="15"/>
    <x v="4"/>
    <n v="836"/>
    <s v="Шубин"/>
    <x v="16"/>
    <s v="Августович"/>
    <x v="4"/>
  </r>
  <r>
    <n v="20"/>
    <s v="+998 678-480-0704"/>
    <s v="Амвросий Игнатович Юдин"/>
    <x v="1"/>
    <d v="2022-05-10T00:00:00"/>
    <s v="+998"/>
    <x v="1"/>
    <d v="2025-03-22T00:00:00"/>
    <n v="2"/>
    <n v="10"/>
    <n v="12"/>
    <x v="6"/>
    <n v="1047"/>
    <s v="Юдин"/>
    <x v="17"/>
    <s v="Игнатович"/>
    <x v="2"/>
  </r>
  <r>
    <n v="21"/>
    <s v="+375 299-252-6550"/>
    <s v="Никита Венедиктович Третьяков"/>
    <x v="0"/>
    <d v="2022-11-16T00:00:00"/>
    <s v="+375"/>
    <x v="3"/>
    <d v="2025-03-22T00:00:00"/>
    <n v="2"/>
    <n v="4"/>
    <n v="6"/>
    <x v="5"/>
    <n v="857"/>
    <s v="Третьяков"/>
    <x v="18"/>
    <s v="Венедиктович"/>
    <x v="2"/>
  </r>
  <r>
    <n v="22"/>
    <s v="+375 173-908-3215"/>
    <s v="Кудряшов Влас Алексеевич"/>
    <x v="0"/>
    <d v="2022-11-05T00:00:00"/>
    <s v="+375"/>
    <x v="3"/>
    <d v="2025-03-22T00:00:00"/>
    <n v="2"/>
    <n v="4"/>
    <n v="17"/>
    <x v="5"/>
    <n v="868"/>
    <s v="Кудряшов"/>
    <x v="19"/>
    <s v="Алексеевич"/>
    <x v="4"/>
  </r>
  <r>
    <n v="23"/>
    <s v="+7 142-825-3773"/>
    <s v="Морозова Феврония Николаевна"/>
    <x v="1"/>
    <d v="2022-05-25T00:00:00"/>
    <s v="+7"/>
    <x v="0"/>
    <d v="2025-03-22T00:00:00"/>
    <n v="2"/>
    <n v="9"/>
    <n v="25"/>
    <x v="3"/>
    <n v="1032"/>
    <s v="Морозова"/>
    <x v="20"/>
    <s v="Борисовна"/>
    <x v="2"/>
  </r>
  <r>
    <n v="24"/>
    <s v="+998 525-413-6836"/>
    <s v="Кудрявцева Ульяна Филипповна"/>
    <x v="0"/>
    <d v="2022-02-17T00:00:00"/>
    <s v="+998"/>
    <x v="1"/>
    <d v="2025-03-22T00:00:00"/>
    <n v="3"/>
    <n v="1"/>
    <n v="5"/>
    <x v="0"/>
    <n v="1129"/>
    <s v="Кудрявцева"/>
    <x v="21"/>
    <s v="Филипповна"/>
    <x v="4"/>
  </r>
  <r>
    <n v="25"/>
    <s v="+992 508-269-1094"/>
    <s v="Аггей Терентьевич Волков"/>
    <x v="0"/>
    <d v="2022-01-21T00:00:00"/>
    <s v="+992"/>
    <x v="4"/>
    <d v="2025-03-22T00:00:00"/>
    <n v="3"/>
    <n v="2"/>
    <n v="1"/>
    <x v="8"/>
    <n v="1156"/>
    <s v="Волков"/>
    <x v="22"/>
    <s v="Терентьевич"/>
    <x v="4"/>
  </r>
  <r>
    <n v="26"/>
    <s v="+992 666-298-7733"/>
    <s v="Корнилов Леон Иосипович"/>
    <x v="0"/>
    <d v="2022-09-15T00:00:00"/>
    <s v="+992"/>
    <x v="4"/>
    <d v="2025-03-22T00:00:00"/>
    <n v="2"/>
    <n v="6"/>
    <n v="7"/>
    <x v="9"/>
    <n v="919"/>
    <s v="Корнилов"/>
    <x v="23"/>
    <s v="Иосипович"/>
    <x v="4"/>
  </r>
  <r>
    <n v="27"/>
    <s v="+380 922-338-1312"/>
    <s v="Аггей Валентинович Артемьев"/>
    <x v="1"/>
    <d v="2022-01-25T00:00:00"/>
    <s v="+380"/>
    <x v="2"/>
    <d v="2025-03-22T00:00:00"/>
    <n v="3"/>
    <n v="1"/>
    <n v="25"/>
    <x v="0"/>
    <n v="1152"/>
    <s v="Артемьев"/>
    <x v="22"/>
    <s v="Валентинович"/>
    <x v="4"/>
  </r>
  <r>
    <n v="29"/>
    <s v="+7 028-813-4020"/>
    <s v="Вишняков Ярослав Анатольевич"/>
    <x v="0"/>
    <d v="2022-05-23T00:00:00"/>
    <s v="+7"/>
    <x v="0"/>
    <d v="2025-03-22T00:00:00"/>
    <n v="2"/>
    <n v="9"/>
    <n v="27"/>
    <x v="3"/>
    <n v="1034"/>
    <s v="Вишняков"/>
    <x v="24"/>
    <s v="Анатольевич"/>
    <x v="4"/>
  </r>
  <r>
    <n v="31"/>
    <s v="+380 250-699-1873"/>
    <s v="Татьяна Павловна Павлова"/>
    <x v="1"/>
    <d v="2022-01-19T00:00:00"/>
    <s v="+380"/>
    <x v="2"/>
    <d v="2025-03-22T00:00:00"/>
    <n v="3"/>
    <n v="2"/>
    <n v="3"/>
    <x v="8"/>
    <n v="1158"/>
    <s v="Павлова"/>
    <x v="25"/>
    <s v="Павловна"/>
    <x v="5"/>
  </r>
  <r>
    <n v="32"/>
    <s v="+998 265-405-9627"/>
    <s v="Гущин Ипполит Яковлевич"/>
    <x v="0"/>
    <d v="2022-12-27T00:00:00"/>
    <s v="+998"/>
    <x v="1"/>
    <d v="2025-03-22T00:00:00"/>
    <n v="2"/>
    <n v="2"/>
    <n v="23"/>
    <x v="10"/>
    <n v="816"/>
    <s v="Гущин"/>
    <x v="26"/>
    <s v="Яковлевич"/>
    <x v="4"/>
  </r>
  <r>
    <n v="33"/>
    <s v="+7 724-347-2918"/>
    <s v="Фомичева Феврония Даниловна"/>
    <x v="1"/>
    <d v="2022-06-18T00:00:00"/>
    <s v="+7"/>
    <x v="0"/>
    <d v="2025-03-22T00:00:00"/>
    <n v="2"/>
    <n v="9"/>
    <n v="4"/>
    <x v="3"/>
    <n v="1008"/>
    <s v="Фомичева"/>
    <x v="1"/>
    <s v="Даниловна"/>
    <x v="1"/>
  </r>
  <r>
    <n v="34"/>
    <s v="+992 266-481-3942"/>
    <s v="Абрамова Евдокия Егоровна"/>
    <x v="1"/>
    <d v="2022-04-03T00:00:00"/>
    <s v="+992"/>
    <x v="4"/>
    <d v="2025-03-22T00:00:00"/>
    <n v="2"/>
    <n v="11"/>
    <n v="19"/>
    <x v="2"/>
    <n v="1084"/>
    <s v="Абрамова"/>
    <x v="27"/>
    <s v="Егоровна"/>
    <x v="2"/>
  </r>
  <r>
    <n v="36"/>
    <s v="+7 894-636-1225"/>
    <s v="Бобылева Анна Мироновна"/>
    <x v="1"/>
    <d v="2022-05-19T00:00:00"/>
    <s v="+7"/>
    <x v="0"/>
    <d v="2025-03-22T00:00:00"/>
    <n v="2"/>
    <n v="10"/>
    <n v="3"/>
    <x v="6"/>
    <n v="1038"/>
    <s v="Бобылева"/>
    <x v="28"/>
    <s v="Мироновна"/>
    <x v="2"/>
  </r>
  <r>
    <n v="37"/>
    <s v="+380 855-516-3611"/>
    <s v="Кулакова Нина Семеновна"/>
    <x v="0"/>
    <d v="2022-06-16T00:00:00"/>
    <s v="+380"/>
    <x v="2"/>
    <d v="2025-03-22T00:00:00"/>
    <n v="2"/>
    <n v="9"/>
    <n v="6"/>
    <x v="3"/>
    <n v="1010"/>
    <s v="Кулакова"/>
    <x v="29"/>
    <s v="Семеновна"/>
    <x v="0"/>
  </r>
  <r>
    <n v="38"/>
    <s v="+992 964-689-9206"/>
    <s v="Ираида Феликсовна Белоусова"/>
    <x v="1"/>
    <d v="2022-09-15T00:00:00"/>
    <s v="+992"/>
    <x v="4"/>
    <d v="2025-03-22T00:00:00"/>
    <n v="2"/>
    <n v="6"/>
    <n v="7"/>
    <x v="9"/>
    <n v="919"/>
    <s v="Белоусова"/>
    <x v="30"/>
    <s v="Феликсовна"/>
    <x v="5"/>
  </r>
  <r>
    <n v="39"/>
    <s v="+375 226-887-4565"/>
    <s v="Бирюков Олимпий Иосифович"/>
    <x v="0"/>
    <d v="2022-04-02T00:00:00"/>
    <s v="+375"/>
    <x v="3"/>
    <d v="2025-03-22T00:00:00"/>
    <n v="2"/>
    <n v="11"/>
    <n v="20"/>
    <x v="2"/>
    <n v="1085"/>
    <s v="Бирюков"/>
    <x v="31"/>
    <s v="Иосифович"/>
    <x v="4"/>
  </r>
  <r>
    <n v="40"/>
    <s v="+7 875-362-2366"/>
    <s v="Амвросий Артемьевич Гаврилов"/>
    <x v="1"/>
    <d v="2022-10-21T00:00:00"/>
    <s v="+7"/>
    <x v="0"/>
    <d v="2025-03-22T00:00:00"/>
    <n v="2"/>
    <n v="5"/>
    <n v="1"/>
    <x v="7"/>
    <n v="883"/>
    <s v="Гаврилов"/>
    <x v="17"/>
    <s v="Артемьевич"/>
    <x v="2"/>
  </r>
  <r>
    <n v="41"/>
    <s v="+7 661-552-6669"/>
    <s v="Волкова Валентина Николаевна"/>
    <x v="0"/>
    <d v="2022-10-08T00:00:00"/>
    <s v="+7"/>
    <x v="0"/>
    <d v="2025-03-22T00:00:00"/>
    <n v="2"/>
    <n v="5"/>
    <n v="14"/>
    <x v="7"/>
    <n v="896"/>
    <s v="Волкова"/>
    <x v="14"/>
    <s v="Николаевна"/>
    <x v="5"/>
  </r>
  <r>
    <n v="42"/>
    <s v="+992 883-671-0611"/>
    <s v="Панфил Федотович Шаров"/>
    <x v="0"/>
    <d v="2022-08-10T00:00:00"/>
    <s v="+992"/>
    <x v="4"/>
    <d v="2025-03-22T00:00:00"/>
    <n v="2"/>
    <n v="7"/>
    <n v="12"/>
    <x v="1"/>
    <n v="955"/>
    <s v="Шаров"/>
    <x v="32"/>
    <s v="Федотович"/>
    <x v="0"/>
  </r>
  <r>
    <n v="43"/>
    <s v="+7 120-273-0435"/>
    <s v="Куликова Евгения Григорьевна"/>
    <x v="0"/>
    <d v="2022-12-17T00:00:00"/>
    <s v="+7"/>
    <x v="0"/>
    <d v="2025-03-22T00:00:00"/>
    <n v="2"/>
    <n v="3"/>
    <n v="5"/>
    <x v="4"/>
    <n v="826"/>
    <s v="Куликова"/>
    <x v="33"/>
    <s v="Григорьевна"/>
    <x v="2"/>
  </r>
  <r>
    <n v="44"/>
    <s v="+375 226-003-8992"/>
    <s v="Кир Васильевич Горбунов"/>
    <x v="1"/>
    <d v="2022-05-20T00:00:00"/>
    <s v="+375"/>
    <x v="3"/>
    <d v="2025-03-22T00:00:00"/>
    <n v="2"/>
    <n v="10"/>
    <n v="2"/>
    <x v="6"/>
    <n v="1037"/>
    <s v="Горбунов"/>
    <x v="34"/>
    <s v="Васильевич"/>
    <x v="0"/>
  </r>
  <r>
    <n v="45"/>
    <s v="+998 714-433-6940"/>
    <s v="Елизар Харлампьевич Мамонтов"/>
    <x v="0"/>
    <d v="2022-04-11T00:00:00"/>
    <s v="+998"/>
    <x v="1"/>
    <d v="2025-03-22T00:00:00"/>
    <n v="2"/>
    <n v="11"/>
    <n v="11"/>
    <x v="2"/>
    <n v="1076"/>
    <s v="Мамонтов"/>
    <x v="35"/>
    <s v="Харлампьевич"/>
    <x v="4"/>
  </r>
  <r>
    <n v="46"/>
    <s v="+992 891-393-2973"/>
    <s v="тов. Степанова Синклитикия Александровна"/>
    <x v="0"/>
    <d v="2022-03-16T00:00:00"/>
    <s v="+992"/>
    <x v="4"/>
    <d v="2025-03-22T00:00:00"/>
    <n v="3"/>
    <n v="0"/>
    <n v="6"/>
    <x v="11"/>
    <n v="1102"/>
    <s v="Степанова"/>
    <x v="36"/>
    <s v="Александровна"/>
    <x v="4"/>
  </r>
  <r>
    <n v="47"/>
    <s v="+375 077-514-8048"/>
    <s v="Лукин Харлампий Игнатович"/>
    <x v="1"/>
    <d v="2022-05-12T00:00:00"/>
    <s v="+375"/>
    <x v="3"/>
    <d v="2025-03-22T00:00:00"/>
    <n v="2"/>
    <n v="10"/>
    <n v="10"/>
    <x v="6"/>
    <n v="1045"/>
    <s v="Лукин"/>
    <x v="37"/>
    <s v="Игнатович"/>
    <x v="4"/>
  </r>
  <r>
    <n v="48"/>
    <s v="+998 849-649-9045"/>
    <s v="Лаврентьева Вера Владиславовна"/>
    <x v="1"/>
    <d v="2022-10-22T00:00:00"/>
    <s v="+998"/>
    <x v="1"/>
    <d v="2025-03-22T00:00:00"/>
    <n v="2"/>
    <n v="5"/>
    <n v="0"/>
    <x v="7"/>
    <n v="882"/>
    <s v="Лаврентьева"/>
    <x v="38"/>
    <s v="Владиславовна"/>
    <x v="3"/>
  </r>
  <r>
    <n v="49"/>
    <s v="+992 750-248-5649"/>
    <s v="Спиридон Чеславович Абрамов"/>
    <x v="0"/>
    <d v="2022-04-21T00:00:00"/>
    <s v="+992"/>
    <x v="4"/>
    <d v="2025-03-22T00:00:00"/>
    <n v="2"/>
    <n v="11"/>
    <n v="1"/>
    <x v="2"/>
    <n v="1066"/>
    <s v="Абрамов"/>
    <x v="39"/>
    <s v="Чеславович"/>
    <x v="4"/>
  </r>
  <r>
    <n v="50"/>
    <s v="+998 220-798-0143"/>
    <s v="Гостомысл Фомич Одинцов"/>
    <x v="0"/>
    <d v="2022-01-15T00:00:00"/>
    <s v="+998"/>
    <x v="1"/>
    <d v="2025-03-22T00:00:00"/>
    <n v="3"/>
    <n v="2"/>
    <n v="7"/>
    <x v="8"/>
    <n v="1162"/>
    <s v="Одинцов"/>
    <x v="40"/>
    <s v="Фомич"/>
    <x v="4"/>
  </r>
  <r>
    <n v="51"/>
    <s v="+998 154-674-1649"/>
    <s v="Костина Жанна Рубеновна"/>
    <x v="1"/>
    <d v="2022-02-13T00:00:00"/>
    <s v="+998"/>
    <x v="1"/>
    <d v="2025-03-22T00:00:00"/>
    <n v="3"/>
    <n v="1"/>
    <n v="9"/>
    <x v="0"/>
    <n v="1133"/>
    <s v="Костина"/>
    <x v="41"/>
    <s v="Рубеновна"/>
    <x v="1"/>
  </r>
  <r>
    <n v="52"/>
    <s v="+7 340-358-5907"/>
    <s v="Глафира Николаевна Мельникова"/>
    <x v="0"/>
    <d v="2022-12-22T00:00:00"/>
    <s v="+7"/>
    <x v="0"/>
    <d v="2025-03-22T00:00:00"/>
    <n v="2"/>
    <n v="3"/>
    <n v="0"/>
    <x v="4"/>
    <n v="821"/>
    <s v="Мельникова"/>
    <x v="42"/>
    <s v="Николаевна"/>
    <x v="0"/>
  </r>
  <r>
    <n v="53"/>
    <s v="+7 189-378-6167"/>
    <s v="Антонина Борисовна Жданова"/>
    <x v="1"/>
    <d v="2022-02-01T00:00:00"/>
    <s v="+7"/>
    <x v="0"/>
    <d v="2025-03-22T00:00:00"/>
    <n v="3"/>
    <n v="1"/>
    <n v="21"/>
    <x v="0"/>
    <n v="1145"/>
    <s v="Жданова"/>
    <x v="43"/>
    <s v="Борисовна"/>
    <x v="4"/>
  </r>
  <r>
    <n v="54"/>
    <s v="+375 824-010-1358"/>
    <s v="Рогов Сила Гордеевич"/>
    <x v="1"/>
    <d v="2022-10-13T00:00:00"/>
    <s v="+375"/>
    <x v="3"/>
    <d v="2025-03-22T00:00:00"/>
    <n v="2"/>
    <n v="5"/>
    <n v="9"/>
    <x v="7"/>
    <n v="891"/>
    <s v="Рогов"/>
    <x v="44"/>
    <s v="Гордеевич"/>
    <x v="4"/>
  </r>
  <r>
    <n v="56"/>
    <s v="+992 555-207-4186"/>
    <s v="Пелагея Антоновна Цветкова"/>
    <x v="1"/>
    <d v="2022-04-11T00:00:00"/>
    <s v="+992"/>
    <x v="4"/>
    <d v="2025-03-22T00:00:00"/>
    <n v="2"/>
    <n v="11"/>
    <n v="11"/>
    <x v="2"/>
    <n v="1076"/>
    <s v="Цветкова"/>
    <x v="45"/>
    <s v="Антоновна"/>
    <x v="4"/>
  </r>
  <r>
    <n v="57"/>
    <s v="+7 269-195-3186"/>
    <s v="Константин Ефимьевич Колесников"/>
    <x v="1"/>
    <d v="2022-04-18T00:00:00"/>
    <s v="+7"/>
    <x v="0"/>
    <d v="2025-03-22T00:00:00"/>
    <n v="2"/>
    <n v="11"/>
    <n v="4"/>
    <x v="2"/>
    <n v="1069"/>
    <s v="Колесников"/>
    <x v="46"/>
    <s v="Ефимьевич"/>
    <x v="0"/>
  </r>
  <r>
    <n v="58"/>
    <s v="+375 524-220-8374"/>
    <s v="Владимирова Алина Феликсовна"/>
    <x v="1"/>
    <d v="2022-03-08T00:00:00"/>
    <s v="+375"/>
    <x v="3"/>
    <d v="2025-03-22T00:00:00"/>
    <n v="3"/>
    <n v="0"/>
    <n v="14"/>
    <x v="11"/>
    <n v="1110"/>
    <s v="Владимирова"/>
    <x v="47"/>
    <s v="Феликсовна"/>
    <x v="2"/>
  </r>
  <r>
    <n v="59"/>
    <s v="+7 535-345-7895"/>
    <s v="Любовь Альбертовна Одинцова"/>
    <x v="0"/>
    <d v="2022-07-28T00:00:00"/>
    <s v="+7"/>
    <x v="0"/>
    <d v="2025-03-22T00:00:00"/>
    <n v="2"/>
    <n v="7"/>
    <n v="22"/>
    <x v="1"/>
    <n v="968"/>
    <s v="Одинцова"/>
    <x v="48"/>
    <s v="Альбертовна"/>
    <x v="3"/>
  </r>
  <r>
    <n v="61"/>
    <s v="+992 862-124-2046"/>
    <s v="Арсений Вилорович Лобанов"/>
    <x v="1"/>
    <d v="2022-07-27T00:00:00"/>
    <s v="+992"/>
    <x v="4"/>
    <d v="2025-03-22T00:00:00"/>
    <n v="2"/>
    <n v="7"/>
    <n v="23"/>
    <x v="1"/>
    <n v="969"/>
    <s v="Лобанов"/>
    <x v="49"/>
    <s v="Вилорович"/>
    <x v="4"/>
  </r>
  <r>
    <n v="62"/>
    <s v="+7 487-712-2137"/>
    <s v="Юрий Августович Исаков"/>
    <x v="1"/>
    <d v="2022-04-20T00:00:00"/>
    <s v="+7"/>
    <x v="0"/>
    <d v="2025-03-22T00:00:00"/>
    <n v="2"/>
    <n v="11"/>
    <n v="2"/>
    <x v="2"/>
    <n v="1067"/>
    <s v="Исаков"/>
    <x v="50"/>
    <s v="Августович"/>
    <x v="0"/>
  </r>
  <r>
    <n v="63"/>
    <s v="+380 668-055-3546"/>
    <s v="Горшкова Клавдия Борисовна"/>
    <x v="0"/>
    <d v="2022-05-03T00:00:00"/>
    <s v="+380"/>
    <x v="2"/>
    <d v="2025-03-22T00:00:00"/>
    <n v="2"/>
    <n v="10"/>
    <n v="19"/>
    <x v="6"/>
    <n v="1054"/>
    <s v="Горшкова"/>
    <x v="51"/>
    <s v="Борисовна"/>
    <x v="5"/>
  </r>
  <r>
    <n v="64"/>
    <s v="+998 488-220-8790"/>
    <s v="Ратибор Арсеньевич Петров"/>
    <x v="0"/>
    <d v="2022-05-26T00:00:00"/>
    <s v="+998"/>
    <x v="1"/>
    <d v="2025-03-22T00:00:00"/>
    <n v="2"/>
    <n v="9"/>
    <n v="24"/>
    <x v="3"/>
    <n v="1031"/>
    <s v="Петров"/>
    <x v="52"/>
    <s v="Арсеньевич"/>
    <x v="4"/>
  </r>
  <r>
    <n v="65"/>
    <s v="+380 264-466-6372"/>
    <s v="Самойлова Жанна Семеновна"/>
    <x v="1"/>
    <d v="2022-03-03T00:00:00"/>
    <s v="+380"/>
    <x v="2"/>
    <d v="2025-03-22T00:00:00"/>
    <n v="3"/>
    <n v="0"/>
    <n v="19"/>
    <x v="11"/>
    <n v="1115"/>
    <s v="Самойлова"/>
    <x v="41"/>
    <s v="Семеновна"/>
    <x v="1"/>
  </r>
  <r>
    <n v="66"/>
    <s v="+7 629-137-1639"/>
    <s v="Клавдия Богдановна Ковалева"/>
    <x v="1"/>
    <d v="2022-08-04T00:00:00"/>
    <s v="+7"/>
    <x v="0"/>
    <d v="2025-03-22T00:00:00"/>
    <n v="2"/>
    <n v="7"/>
    <n v="18"/>
    <x v="1"/>
    <n v="961"/>
    <s v="Ковалева"/>
    <x v="51"/>
    <s v="Богдановна"/>
    <x v="5"/>
  </r>
  <r>
    <n v="67"/>
    <s v="+998 090-420-2619"/>
    <s v="Алла Геннадьевна Фомина"/>
    <x v="0"/>
    <d v="2022-06-19T00:00:00"/>
    <s v="+998"/>
    <x v="1"/>
    <d v="2025-03-22T00:00:00"/>
    <n v="2"/>
    <n v="9"/>
    <n v="3"/>
    <x v="3"/>
    <n v="1007"/>
    <s v="Фомина"/>
    <x v="53"/>
    <s v="Геннадьевна"/>
    <x v="5"/>
  </r>
  <r>
    <n v="68"/>
    <s v="+998 237-658-9236"/>
    <s v="Иванна Наумовна Иванова"/>
    <x v="0"/>
    <d v="2022-11-17T00:00:00"/>
    <s v="+998"/>
    <x v="1"/>
    <d v="2025-03-22T00:00:00"/>
    <n v="2"/>
    <n v="4"/>
    <n v="5"/>
    <x v="5"/>
    <n v="856"/>
    <s v="Иванова"/>
    <x v="54"/>
    <s v="Наумовна"/>
    <x v="5"/>
  </r>
  <r>
    <n v="69"/>
    <s v="+992 403-485-6889"/>
    <s v="Елизар Архипович Щербаков"/>
    <x v="1"/>
    <d v="2022-01-26T00:00:00"/>
    <s v="+992"/>
    <x v="4"/>
    <d v="2025-03-22T00:00:00"/>
    <n v="3"/>
    <n v="1"/>
    <n v="24"/>
    <x v="0"/>
    <n v="1151"/>
    <s v="Щербаков"/>
    <x v="35"/>
    <s v="Архипович"/>
    <x v="4"/>
  </r>
  <r>
    <n v="70"/>
    <s v="+380 350-189-8989"/>
    <s v="Эммануил Валерьевич Королев"/>
    <x v="0"/>
    <d v="2022-01-30T00:00:00"/>
    <s v="+380"/>
    <x v="2"/>
    <d v="2025-03-22T00:00:00"/>
    <n v="3"/>
    <n v="1"/>
    <n v="20"/>
    <x v="0"/>
    <n v="1147"/>
    <s v="Королев"/>
    <x v="55"/>
    <s v="Валерьевич"/>
    <x v="2"/>
  </r>
  <r>
    <n v="71"/>
    <s v="+380 341-215-3278"/>
    <s v="Медведева Алина Алексеевна"/>
    <x v="0"/>
    <d v="2022-07-20T00:00:00"/>
    <s v="+380"/>
    <x v="2"/>
    <d v="2025-03-22T00:00:00"/>
    <n v="2"/>
    <n v="8"/>
    <n v="2"/>
    <x v="12"/>
    <n v="976"/>
    <s v="Медведева"/>
    <x v="47"/>
    <s v="Алексеевна"/>
    <x v="2"/>
  </r>
  <r>
    <n v="72"/>
    <s v="+992 226-423-7263"/>
    <s v="Фомина Антонина Павловна"/>
    <x v="0"/>
    <d v="2022-12-11T00:00:00"/>
    <s v="+992"/>
    <x v="4"/>
    <d v="2025-03-22T00:00:00"/>
    <n v="2"/>
    <n v="3"/>
    <n v="11"/>
    <x v="4"/>
    <n v="832"/>
    <s v="Фомина"/>
    <x v="43"/>
    <s v="Павловна"/>
    <x v="4"/>
  </r>
  <r>
    <n v="73"/>
    <s v="+380 487-238-5930"/>
    <s v="Лапин Эрнест Антипович"/>
    <x v="0"/>
    <d v="2022-04-14T00:00:00"/>
    <s v="+380"/>
    <x v="2"/>
    <d v="2025-03-22T00:00:00"/>
    <n v="2"/>
    <n v="11"/>
    <n v="8"/>
    <x v="2"/>
    <n v="1073"/>
    <s v="Лапин"/>
    <x v="56"/>
    <s v="Антипович"/>
    <x v="0"/>
  </r>
  <r>
    <n v="74"/>
    <s v="+7 977-556-0650"/>
    <s v="Любовь Романовна Данилова"/>
    <x v="1"/>
    <d v="2022-10-23T00:00:00"/>
    <s v="+7"/>
    <x v="0"/>
    <d v="2025-03-22T00:00:00"/>
    <n v="2"/>
    <n v="4"/>
    <n v="27"/>
    <x v="5"/>
    <n v="881"/>
    <s v="Данилова"/>
    <x v="48"/>
    <s v="Романовна"/>
    <x v="3"/>
  </r>
  <r>
    <n v="75"/>
    <s v="+380 369-038-6358"/>
    <s v="Леонид Арсенович Давыдов"/>
    <x v="1"/>
    <d v="2022-08-23T00:00:00"/>
    <s v="+380"/>
    <x v="2"/>
    <d v="2025-03-22T00:00:00"/>
    <n v="2"/>
    <n v="6"/>
    <n v="27"/>
    <x v="9"/>
    <n v="942"/>
    <s v="Давыдов"/>
    <x v="57"/>
    <s v="Арсенович"/>
    <x v="0"/>
  </r>
  <r>
    <n v="76"/>
    <s v="+375 081-974-3402"/>
    <s v="Федосеева Василиса Аскольдовна"/>
    <x v="0"/>
    <d v="2022-01-14T00:00:00"/>
    <s v="+375"/>
    <x v="3"/>
    <d v="2025-03-22T00:00:00"/>
    <n v="3"/>
    <n v="2"/>
    <n v="8"/>
    <x v="8"/>
    <n v="1163"/>
    <s v="Федосеева"/>
    <x v="58"/>
    <s v="Аскольдовна"/>
    <x v="1"/>
  </r>
  <r>
    <n v="77"/>
    <s v="+7 296-302-4718"/>
    <s v="Фокин Глеб Елизарович"/>
    <x v="1"/>
    <d v="2022-03-24T00:00:00"/>
    <s v="+7"/>
    <x v="0"/>
    <d v="2025-03-22T00:00:00"/>
    <n v="2"/>
    <n v="11"/>
    <n v="26"/>
    <x v="2"/>
    <n v="1094"/>
    <s v="Фокин"/>
    <x v="59"/>
    <s v="Елизарович"/>
    <x v="0"/>
  </r>
  <r>
    <n v="78"/>
    <s v="+380 119-291-6424"/>
    <s v="Маслова Иванна Макаровна"/>
    <x v="0"/>
    <d v="2022-04-07T00:00:00"/>
    <s v="+380"/>
    <x v="2"/>
    <d v="2025-03-22T00:00:00"/>
    <n v="2"/>
    <n v="11"/>
    <n v="15"/>
    <x v="2"/>
    <n v="1080"/>
    <s v="Маслова"/>
    <x v="54"/>
    <s v="Макаровна"/>
    <x v="5"/>
  </r>
  <r>
    <n v="79"/>
    <s v="+992 654-311-2893"/>
    <s v="Васильева Анжелика Наумовна"/>
    <x v="1"/>
    <d v="2022-06-04T00:00:00"/>
    <s v="+992"/>
    <x v="4"/>
    <d v="2025-03-22T00:00:00"/>
    <n v="2"/>
    <n v="9"/>
    <n v="18"/>
    <x v="3"/>
    <n v="1022"/>
    <s v="Васильева"/>
    <x v="60"/>
    <s v="Наумовна"/>
    <x v="4"/>
  </r>
  <r>
    <n v="80"/>
    <s v="+375 515-558-2884"/>
    <s v="Рубен Димитриевич Веселов"/>
    <x v="1"/>
    <d v="2022-03-03T00:00:00"/>
    <s v="+375"/>
    <x v="3"/>
    <d v="2025-03-22T00:00:00"/>
    <n v="3"/>
    <n v="0"/>
    <n v="19"/>
    <x v="11"/>
    <n v="1115"/>
    <s v="Веселов"/>
    <x v="61"/>
    <s v="Димитриевич"/>
    <x v="0"/>
  </r>
  <r>
    <n v="81"/>
    <s v="+7 219-084-6295"/>
    <s v="Ксения Кузьминична Авдеева"/>
    <x v="0"/>
    <d v="2022-09-21T00:00:00"/>
    <s v="+7"/>
    <x v="0"/>
    <d v="2025-03-22T00:00:00"/>
    <n v="2"/>
    <n v="6"/>
    <n v="1"/>
    <x v="9"/>
    <n v="913"/>
    <s v="Авдеева"/>
    <x v="62"/>
    <s v="Кузьминична"/>
    <x v="2"/>
  </r>
  <r>
    <n v="83"/>
    <s v="+992 377-961-6550"/>
    <s v="Зуев Трифон Зиновьевич"/>
    <x v="0"/>
    <d v="2022-06-27T00:00:00"/>
    <s v="+992"/>
    <x v="4"/>
    <d v="2025-03-22T00:00:00"/>
    <n v="2"/>
    <n v="8"/>
    <n v="23"/>
    <x v="12"/>
    <n v="999"/>
    <s v="Зуев"/>
    <x v="63"/>
    <s v="Зиновьевич"/>
    <x v="0"/>
  </r>
  <r>
    <n v="84"/>
    <s v="+992 046-188-5111"/>
    <s v="Евгения Георгиевна Рожкова"/>
    <x v="1"/>
    <d v="2022-09-01T00:00:00"/>
    <s v="+992"/>
    <x v="4"/>
    <d v="2025-03-22T00:00:00"/>
    <n v="2"/>
    <n v="6"/>
    <n v="21"/>
    <x v="9"/>
    <n v="933"/>
    <s v="Рожкова"/>
    <x v="33"/>
    <s v="Георгиевна"/>
    <x v="2"/>
  </r>
  <r>
    <n v="86"/>
    <s v="+998 169-477-8408"/>
    <s v="Гуляева Раиса Кузьминична"/>
    <x v="0"/>
    <d v="2022-05-11T00:00:00"/>
    <s v="+998"/>
    <x v="1"/>
    <d v="2025-03-22T00:00:00"/>
    <n v="2"/>
    <n v="10"/>
    <n v="11"/>
    <x v="6"/>
    <n v="1046"/>
    <s v="Гуляева"/>
    <x v="4"/>
    <s v="Кузьминична"/>
    <x v="2"/>
  </r>
  <r>
    <n v="88"/>
    <s v="+380 611-258-8704"/>
    <s v="Кузнецов Севастьян Валерьевич"/>
    <x v="0"/>
    <d v="2022-03-10T00:00:00"/>
    <s v="+380"/>
    <x v="2"/>
    <d v="2025-03-22T00:00:00"/>
    <n v="3"/>
    <n v="0"/>
    <n v="12"/>
    <x v="11"/>
    <n v="1108"/>
    <s v="Кузнецов"/>
    <x v="64"/>
    <s v="Валерьевич"/>
    <x v="0"/>
  </r>
  <r>
    <n v="91"/>
    <s v="+7 289-019-1718"/>
    <s v="Стрелкова Наина Эдуардовна"/>
    <x v="1"/>
    <d v="2022-05-06T00:00:00"/>
    <s v="+7"/>
    <x v="0"/>
    <d v="2025-03-22T00:00:00"/>
    <n v="2"/>
    <n v="10"/>
    <n v="16"/>
    <x v="6"/>
    <n v="1051"/>
    <s v="Стрелкова"/>
    <x v="65"/>
    <s v="Эдуардовна"/>
    <x v="4"/>
  </r>
  <r>
    <n v="93"/>
    <s v="+380 686-730-6702"/>
    <s v="Авдеев Олимпий Жанович"/>
    <x v="1"/>
    <d v="2022-12-10T00:00:00"/>
    <s v="+380"/>
    <x v="2"/>
    <d v="2025-03-22T00:00:00"/>
    <n v="2"/>
    <n v="3"/>
    <n v="12"/>
    <x v="4"/>
    <n v="833"/>
    <s v="Авдеев"/>
    <x v="31"/>
    <s v="Жанович"/>
    <x v="4"/>
  </r>
  <r>
    <n v="94"/>
    <s v="+380 293-011-4872"/>
    <s v="Евдокия Эдуардовна Соловьева"/>
    <x v="0"/>
    <d v="2022-06-11T00:00:00"/>
    <s v="+380"/>
    <x v="2"/>
    <d v="2025-03-22T00:00:00"/>
    <n v="2"/>
    <n v="9"/>
    <n v="11"/>
    <x v="3"/>
    <n v="1015"/>
    <s v="Соловьева"/>
    <x v="27"/>
    <s v="Эдуардовна"/>
    <x v="2"/>
  </r>
  <r>
    <n v="95"/>
    <s v="+998 662-556-3959"/>
    <s v="Белоусова Жанна Кузьминична"/>
    <x v="1"/>
    <d v="2022-05-23T00:00:00"/>
    <s v="+998"/>
    <x v="1"/>
    <d v="2025-03-22T00:00:00"/>
    <n v="2"/>
    <n v="9"/>
    <n v="27"/>
    <x v="3"/>
    <n v="1034"/>
    <s v="Белоусова"/>
    <x v="41"/>
    <s v="Кузьминична"/>
    <x v="1"/>
  </r>
  <r>
    <n v="98"/>
    <s v="+7 379-140-2865"/>
    <s v="Никита Виленович Степанов"/>
    <x v="0"/>
    <d v="2022-03-17T00:00:00"/>
    <s v="+7"/>
    <x v="0"/>
    <d v="2025-03-22T00:00:00"/>
    <n v="3"/>
    <n v="0"/>
    <n v="5"/>
    <x v="11"/>
    <n v="1101"/>
    <s v="Степанов"/>
    <x v="18"/>
    <s v="Виленович"/>
    <x v="2"/>
  </r>
  <r>
    <n v="99"/>
    <s v="+7 542-005-0327"/>
    <s v="Галина Семеновна Петухова"/>
    <x v="1"/>
    <d v="2022-11-21T00:00:00"/>
    <s v="+7"/>
    <x v="0"/>
    <d v="2025-03-22T00:00:00"/>
    <n v="2"/>
    <n v="4"/>
    <n v="1"/>
    <x v="5"/>
    <n v="852"/>
    <s v="Петухова"/>
    <x v="66"/>
    <s v="Семеновна"/>
    <x v="4"/>
  </r>
  <r>
    <n v="101"/>
    <s v="+7 173-514-9301"/>
    <s v="Михей Феликсович Лихачев"/>
    <x v="1"/>
    <d v="2022-06-15T00:00:00"/>
    <s v="+7"/>
    <x v="0"/>
    <d v="2025-03-22T00:00:00"/>
    <n v="2"/>
    <n v="9"/>
    <n v="7"/>
    <x v="3"/>
    <n v="1011"/>
    <s v="Лихачев"/>
    <x v="67"/>
    <s v="Феликсович"/>
    <x v="0"/>
  </r>
  <r>
    <n v="102"/>
    <s v="+998 087-830-4222"/>
    <s v="Галактион Жанович Новиков"/>
    <x v="1"/>
    <d v="2022-06-11T00:00:00"/>
    <s v="+998"/>
    <x v="1"/>
    <d v="2025-03-22T00:00:00"/>
    <n v="2"/>
    <n v="9"/>
    <n v="11"/>
    <x v="3"/>
    <n v="1015"/>
    <s v="Новиков"/>
    <x v="68"/>
    <s v="Жанович"/>
    <x v="0"/>
  </r>
  <r>
    <n v="103"/>
    <s v="+998 833-068-3629"/>
    <s v="Сергеев Панкратий Теймуразович"/>
    <x v="0"/>
    <d v="2022-08-14T00:00:00"/>
    <s v="+998"/>
    <x v="1"/>
    <d v="2025-03-22T00:00:00"/>
    <n v="2"/>
    <n v="7"/>
    <n v="8"/>
    <x v="1"/>
    <n v="951"/>
    <s v="Сергеев"/>
    <x v="69"/>
    <s v="Теймуразович"/>
    <x v="0"/>
  </r>
  <r>
    <n v="104"/>
    <s v="+998 583-835-9258"/>
    <s v="Елизавета Яковлевна Лапина"/>
    <x v="1"/>
    <d v="2022-07-30T00:00:00"/>
    <s v="+998"/>
    <x v="1"/>
    <d v="2025-03-22T00:00:00"/>
    <n v="2"/>
    <n v="7"/>
    <n v="20"/>
    <x v="1"/>
    <n v="966"/>
    <s v="Лапина"/>
    <x v="70"/>
    <s v="Яковлевна"/>
    <x v="2"/>
  </r>
  <r>
    <n v="105"/>
    <s v="+998 284-687-3096"/>
    <s v="Овчинникова Зоя Вячеславовна"/>
    <x v="0"/>
    <d v="2022-12-23T00:00:00"/>
    <s v="+998"/>
    <x v="1"/>
    <d v="2025-03-22T00:00:00"/>
    <n v="2"/>
    <n v="2"/>
    <n v="27"/>
    <x v="10"/>
    <n v="820"/>
    <s v="Овчинникова"/>
    <x v="71"/>
    <s v="Вячеславовна"/>
    <x v="5"/>
  </r>
  <r>
    <n v="106"/>
    <s v="+380 086-392-5406"/>
    <s v="Таисия Богдановна Якушева"/>
    <x v="0"/>
    <d v="2022-10-24T00:00:00"/>
    <s v="+380"/>
    <x v="2"/>
    <d v="2025-03-22T00:00:00"/>
    <n v="2"/>
    <n v="4"/>
    <n v="26"/>
    <x v="5"/>
    <n v="880"/>
    <s v="Якушева"/>
    <x v="72"/>
    <s v="Богдановна"/>
    <x v="2"/>
  </r>
  <r>
    <n v="107"/>
    <s v="+992 943-140-9489"/>
    <s v="Большаков Антип Тихонович"/>
    <x v="1"/>
    <d v="2022-07-02T00:00:00"/>
    <s v="+992"/>
    <x v="4"/>
    <d v="2025-03-22T00:00:00"/>
    <n v="2"/>
    <n v="8"/>
    <n v="20"/>
    <x v="12"/>
    <n v="994"/>
    <s v="Большаков"/>
    <x v="8"/>
    <s v="Тихонович"/>
    <x v="4"/>
  </r>
  <r>
    <n v="108"/>
    <s v="+998 313-336-2516"/>
    <s v="Алла Рудольфовна Сидорова"/>
    <x v="0"/>
    <d v="2022-10-01T00:00:00"/>
    <s v="+998"/>
    <x v="1"/>
    <d v="2025-03-22T00:00:00"/>
    <n v="2"/>
    <n v="5"/>
    <n v="21"/>
    <x v="7"/>
    <n v="903"/>
    <s v="Сидорова"/>
    <x v="53"/>
    <s v="Рудольфовна"/>
    <x v="5"/>
  </r>
  <r>
    <n v="109"/>
    <s v="+380 249-840-3292"/>
    <s v="Гурьева Людмила Владимировна"/>
    <x v="0"/>
    <d v="2022-06-20T00:00:00"/>
    <s v="+380"/>
    <x v="2"/>
    <d v="2025-03-22T00:00:00"/>
    <n v="2"/>
    <n v="9"/>
    <n v="2"/>
    <x v="3"/>
    <n v="1006"/>
    <s v="Гурьева"/>
    <x v="73"/>
    <s v="Владимировна"/>
    <x v="2"/>
  </r>
  <r>
    <n v="110"/>
    <s v="+998 838-480-9390"/>
    <s v="Давыд Фёдорович Белоусов"/>
    <x v="1"/>
    <d v="2022-01-19T00:00:00"/>
    <s v="+998"/>
    <x v="1"/>
    <d v="2025-03-22T00:00:00"/>
    <n v="3"/>
    <n v="2"/>
    <n v="3"/>
    <x v="8"/>
    <n v="1158"/>
    <s v="Белоусов"/>
    <x v="74"/>
    <s v="Фёдорович"/>
    <x v="4"/>
  </r>
  <r>
    <n v="111"/>
    <s v="+998 827-959-0308"/>
    <s v="Эмилия Олеговна Калинина"/>
    <x v="0"/>
    <d v="2022-08-31T00:00:00"/>
    <s v="+998"/>
    <x v="1"/>
    <d v="2025-03-22T00:00:00"/>
    <n v="2"/>
    <n v="6"/>
    <n v="19"/>
    <x v="9"/>
    <n v="934"/>
    <s v="Калинина"/>
    <x v="3"/>
    <s v="Олеговна"/>
    <x v="3"/>
  </r>
  <r>
    <n v="112"/>
    <s v="+7 592-570-4871"/>
    <s v="Майя Вадимовна Рябова"/>
    <x v="1"/>
    <d v="2022-04-01T00:00:00"/>
    <s v="+7"/>
    <x v="0"/>
    <d v="2025-03-22T00:00:00"/>
    <n v="2"/>
    <n v="11"/>
    <n v="21"/>
    <x v="2"/>
    <n v="1086"/>
    <s v="Рябова"/>
    <x v="20"/>
    <s v="Вадимовна"/>
    <x v="2"/>
  </r>
  <r>
    <n v="114"/>
    <s v="+7 393-681-6723"/>
    <s v="Прокл Тимурович Александров"/>
    <x v="0"/>
    <d v="2022-11-24T00:00:00"/>
    <s v="+7"/>
    <x v="0"/>
    <d v="2025-03-22T00:00:00"/>
    <n v="2"/>
    <n v="3"/>
    <n v="26"/>
    <x v="4"/>
    <n v="849"/>
    <s v="Александров"/>
    <x v="75"/>
    <s v="Тимурович"/>
    <x v="0"/>
  </r>
  <r>
    <n v="115"/>
    <s v="+375 523-528-4996"/>
    <s v="Галина Кирилловна Прохорова"/>
    <x v="0"/>
    <d v="2022-09-28T00:00:00"/>
    <s v="+375"/>
    <x v="3"/>
    <d v="2025-03-22T00:00:00"/>
    <n v="2"/>
    <n v="5"/>
    <n v="22"/>
    <x v="7"/>
    <n v="906"/>
    <s v="Прохорова"/>
    <x v="66"/>
    <s v="Кирилловна"/>
    <x v="4"/>
  </r>
  <r>
    <n v="116"/>
    <s v="+7 753-596-5037"/>
    <s v="Носкова Вера Федоровна"/>
    <x v="1"/>
    <d v="2022-03-23T00:00:00"/>
    <s v="+7"/>
    <x v="0"/>
    <d v="2025-03-22T00:00:00"/>
    <n v="2"/>
    <n v="11"/>
    <n v="27"/>
    <x v="2"/>
    <n v="1095"/>
    <s v="Носкова"/>
    <x v="38"/>
    <s v="Федоровна"/>
    <x v="3"/>
  </r>
  <r>
    <n v="117"/>
    <s v="+380 280-785-9631"/>
    <s v="Мирон Давидович Горбачев"/>
    <x v="0"/>
    <d v="2022-05-25T00:00:00"/>
    <s v="+380"/>
    <x v="2"/>
    <d v="2025-03-22T00:00:00"/>
    <n v="2"/>
    <n v="9"/>
    <n v="25"/>
    <x v="3"/>
    <n v="1032"/>
    <s v="Горбачев"/>
    <x v="76"/>
    <s v="Давидович"/>
    <x v="0"/>
  </r>
  <r>
    <n v="119"/>
    <s v="+7 724-995-2653"/>
    <s v="Никитин Светозар Харлампьевич"/>
    <x v="1"/>
    <d v="2022-05-09T00:00:00"/>
    <s v="+7"/>
    <x v="0"/>
    <d v="2025-03-22T00:00:00"/>
    <n v="2"/>
    <n v="10"/>
    <n v="13"/>
    <x v="6"/>
    <n v="1048"/>
    <s v="Никитин"/>
    <x v="77"/>
    <s v="Харлампьевич"/>
    <x v="4"/>
  </r>
  <r>
    <n v="120"/>
    <s v="+7 225-063-9920"/>
    <s v="Велимир Игоревич Макаров"/>
    <x v="0"/>
    <d v="2022-05-10T00:00:00"/>
    <s v="+7"/>
    <x v="0"/>
    <d v="2025-03-22T00:00:00"/>
    <n v="2"/>
    <n v="10"/>
    <n v="12"/>
    <x v="6"/>
    <n v="1047"/>
    <s v="Макаров"/>
    <x v="78"/>
    <s v="Игоревич"/>
    <x v="0"/>
  </r>
  <r>
    <n v="121"/>
    <s v="+7 925-005-3361"/>
    <s v="Сысоева Светлана Захаровна"/>
    <x v="0"/>
    <d v="2022-07-21T00:00:00"/>
    <s v="+7"/>
    <x v="0"/>
    <d v="2025-03-22T00:00:00"/>
    <n v="2"/>
    <n v="8"/>
    <n v="1"/>
    <x v="12"/>
    <n v="975"/>
    <s v="Сысоева"/>
    <x v="2"/>
    <s v="Захаровна"/>
    <x v="2"/>
  </r>
  <r>
    <n v="122"/>
    <s v="+375 165-356-7542"/>
    <s v="Максим Анатольевич Семенов"/>
    <x v="1"/>
    <d v="2022-05-02T00:00:00"/>
    <s v="+375"/>
    <x v="3"/>
    <d v="2025-03-22T00:00:00"/>
    <n v="2"/>
    <n v="10"/>
    <n v="20"/>
    <x v="6"/>
    <n v="1055"/>
    <s v="Семенов"/>
    <x v="79"/>
    <s v="Анатольевич"/>
    <x v="0"/>
  </r>
  <r>
    <n v="123"/>
    <s v="+7 755-098-2625"/>
    <s v="Ермаков Всеслав Эдуардович"/>
    <x v="1"/>
    <d v="2022-02-08T00:00:00"/>
    <s v="+7"/>
    <x v="0"/>
    <d v="2025-03-22T00:00:00"/>
    <n v="3"/>
    <n v="1"/>
    <n v="14"/>
    <x v="0"/>
    <n v="1138"/>
    <s v="Ермаков"/>
    <x v="80"/>
    <s v="Эдуардович"/>
    <x v="0"/>
  </r>
  <r>
    <n v="124"/>
    <s v="+7 559-899-4463"/>
    <s v="Ираклий Изотович Авдеев"/>
    <x v="0"/>
    <d v="2022-08-22T00:00:00"/>
    <s v="+7"/>
    <x v="0"/>
    <d v="2025-03-22T00:00:00"/>
    <n v="2"/>
    <n v="7"/>
    <n v="0"/>
    <x v="1"/>
    <n v="943"/>
    <s v="Авдеев"/>
    <x v="81"/>
    <s v="Изотович"/>
    <x v="0"/>
  </r>
  <r>
    <n v="125"/>
    <s v="+7 722-155-8660"/>
    <s v="Копылова Эмилия Тарасовна"/>
    <x v="1"/>
    <d v="2022-05-20T00:00:00"/>
    <s v="+7"/>
    <x v="0"/>
    <d v="2025-03-22T00:00:00"/>
    <n v="2"/>
    <n v="10"/>
    <n v="2"/>
    <x v="6"/>
    <n v="1037"/>
    <s v="Копылова"/>
    <x v="3"/>
    <s v="Тарасовна"/>
    <x v="3"/>
  </r>
  <r>
    <n v="126"/>
    <s v="+998 880-147-7505"/>
    <s v="тов. Копылова Жанна Архиповна"/>
    <x v="0"/>
    <d v="2022-09-18T00:00:00"/>
    <s v="+998"/>
    <x v="1"/>
    <d v="2025-03-22T00:00:00"/>
    <n v="2"/>
    <n v="6"/>
    <n v="4"/>
    <x v="9"/>
    <n v="916"/>
    <s v="Копылова"/>
    <x v="41"/>
    <s v="Архиповна"/>
    <x v="1"/>
  </r>
  <r>
    <n v="127"/>
    <s v="+380 266-548-4802"/>
    <s v="Журавлев Аристарх Евсеевич"/>
    <x v="1"/>
    <d v="2022-12-19T00:00:00"/>
    <s v="+380"/>
    <x v="2"/>
    <d v="2025-03-22T00:00:00"/>
    <n v="2"/>
    <n v="3"/>
    <n v="3"/>
    <x v="4"/>
    <n v="824"/>
    <s v="Журавлев"/>
    <x v="82"/>
    <s v="Евсеевич"/>
    <x v="0"/>
  </r>
  <r>
    <n v="129"/>
    <s v="+375 242-923-3569"/>
    <s v="Ираида Егоровна Родионова"/>
    <x v="1"/>
    <d v="2022-11-03T00:00:00"/>
    <s v="+375"/>
    <x v="3"/>
    <d v="2025-03-22T00:00:00"/>
    <n v="2"/>
    <n v="4"/>
    <n v="19"/>
    <x v="5"/>
    <n v="870"/>
    <s v="Родионова"/>
    <x v="30"/>
    <s v="Егоровна"/>
    <x v="5"/>
  </r>
  <r>
    <n v="130"/>
    <s v="+992 326-136-2416"/>
    <s v="Виктор Жанович Никифоров"/>
    <x v="1"/>
    <d v="2022-10-29T00:00:00"/>
    <s v="+992"/>
    <x v="4"/>
    <d v="2025-03-22T00:00:00"/>
    <n v="2"/>
    <n v="4"/>
    <n v="21"/>
    <x v="5"/>
    <n v="875"/>
    <s v="Никифоров"/>
    <x v="83"/>
    <s v="Жанович"/>
    <x v="4"/>
  </r>
  <r>
    <n v="131"/>
    <s v="+7 899-265-0963"/>
    <s v="Полина Николаевна Евдокимова"/>
    <x v="0"/>
    <d v="2022-05-12T00:00:00"/>
    <s v="+7"/>
    <x v="0"/>
    <d v="2025-03-22T00:00:00"/>
    <n v="2"/>
    <n v="10"/>
    <n v="10"/>
    <x v="6"/>
    <n v="1045"/>
    <s v="Евдокимова"/>
    <x v="84"/>
    <s v="Николаевна"/>
    <x v="2"/>
  </r>
  <r>
    <n v="132"/>
    <s v="+380 697-469-4252"/>
    <s v="Лазарев Софон Якубович"/>
    <x v="0"/>
    <d v="2022-02-09T00:00:00"/>
    <s v="+380"/>
    <x v="2"/>
    <d v="2025-03-22T00:00:00"/>
    <n v="3"/>
    <n v="1"/>
    <n v="13"/>
    <x v="0"/>
    <n v="1137"/>
    <s v="Лазарев"/>
    <x v="85"/>
    <s v="Якубович"/>
    <x v="4"/>
  </r>
  <r>
    <n v="133"/>
    <s v="+998 035-761-6314"/>
    <s v="Марфа Георгиевна Титова"/>
    <x v="1"/>
    <d v="2022-01-27T00:00:00"/>
    <s v="+998"/>
    <x v="1"/>
    <d v="2025-03-22T00:00:00"/>
    <n v="3"/>
    <n v="1"/>
    <n v="23"/>
    <x v="0"/>
    <n v="1150"/>
    <s v="Титова"/>
    <x v="86"/>
    <s v="Георгиевна"/>
    <x v="3"/>
  </r>
  <r>
    <n v="134"/>
    <s v="+7 288-468-9287"/>
    <s v="Регина Кирилловна Нестерова"/>
    <x v="0"/>
    <d v="2022-07-11T00:00:00"/>
    <s v="+7"/>
    <x v="0"/>
    <d v="2025-03-22T00:00:00"/>
    <n v="2"/>
    <n v="8"/>
    <n v="11"/>
    <x v="12"/>
    <n v="985"/>
    <s v="Нестерова"/>
    <x v="87"/>
    <s v="Кирилловна"/>
    <x v="2"/>
  </r>
  <r>
    <n v="135"/>
    <s v="+7 402-873-2919"/>
    <s v="Станислав Ильясович Ширяев"/>
    <x v="0"/>
    <d v="2022-02-10T00:00:00"/>
    <s v="+7"/>
    <x v="0"/>
    <d v="2025-03-22T00:00:00"/>
    <n v="3"/>
    <n v="1"/>
    <n v="12"/>
    <x v="0"/>
    <n v="1136"/>
    <s v="Ширяев"/>
    <x v="88"/>
    <s v="Ильясович"/>
    <x v="4"/>
  </r>
  <r>
    <n v="136"/>
    <s v="+380 833-248-7380"/>
    <s v="Зайцев Ефрем Даниилович"/>
    <x v="0"/>
    <d v="2022-10-26T00:00:00"/>
    <s v="+380"/>
    <x v="2"/>
    <d v="2025-03-22T00:00:00"/>
    <n v="2"/>
    <n v="4"/>
    <n v="24"/>
    <x v="5"/>
    <n v="878"/>
    <s v="Зайцев"/>
    <x v="89"/>
    <s v="Даниилович"/>
    <x v="0"/>
  </r>
  <r>
    <n v="138"/>
    <s v="+380 229-176-0124"/>
    <s v="Нинель Кузьминична Журавлева"/>
    <x v="0"/>
    <d v="2022-06-11T00:00:00"/>
    <s v="+380"/>
    <x v="2"/>
    <d v="2025-03-22T00:00:00"/>
    <n v="2"/>
    <n v="9"/>
    <n v="11"/>
    <x v="3"/>
    <n v="1015"/>
    <s v="Журавлева"/>
    <x v="90"/>
    <s v="Кузьминична"/>
    <x v="4"/>
  </r>
  <r>
    <n v="139"/>
    <s v="+375 187-052-9526"/>
    <s v="Зыкова Таисия Леонидовна"/>
    <x v="0"/>
    <d v="2022-03-28T00:00:00"/>
    <s v="+375"/>
    <x v="3"/>
    <d v="2025-03-22T00:00:00"/>
    <n v="2"/>
    <n v="11"/>
    <n v="22"/>
    <x v="2"/>
    <n v="1090"/>
    <s v="Зыкова"/>
    <x v="72"/>
    <s v="Леонидовна"/>
    <x v="2"/>
  </r>
  <r>
    <n v="140"/>
    <s v="+7 093-201-9949"/>
    <s v="Татьяна Михайловна Новикова"/>
    <x v="0"/>
    <d v="2022-03-07T00:00:00"/>
    <s v="+7"/>
    <x v="0"/>
    <d v="2025-03-22T00:00:00"/>
    <n v="3"/>
    <n v="0"/>
    <n v="15"/>
    <x v="11"/>
    <n v="1111"/>
    <s v="Новикова"/>
    <x v="25"/>
    <s v="Михайловна"/>
    <x v="5"/>
  </r>
  <r>
    <n v="141"/>
    <s v="+7 731-326-3751"/>
    <s v="Владимиров Орест Артемьевич"/>
    <x v="0"/>
    <d v="2022-07-01T00:00:00"/>
    <s v="+7"/>
    <x v="0"/>
    <d v="2025-03-22T00:00:00"/>
    <n v="2"/>
    <n v="8"/>
    <n v="21"/>
    <x v="12"/>
    <n v="995"/>
    <s v="Владимиров"/>
    <x v="16"/>
    <s v="Артемьевич"/>
    <x v="4"/>
  </r>
  <r>
    <n v="142"/>
    <s v="+7 600-803-0627"/>
    <s v="Агата Геннадьевна Колесникова"/>
    <x v="1"/>
    <d v="2022-05-02T00:00:00"/>
    <s v="+7"/>
    <x v="0"/>
    <d v="2025-03-22T00:00:00"/>
    <n v="2"/>
    <n v="10"/>
    <n v="20"/>
    <x v="6"/>
    <n v="1055"/>
    <s v="Колесникова"/>
    <x v="91"/>
    <s v="Геннадьевна"/>
    <x v="2"/>
  </r>
  <r>
    <n v="143"/>
    <s v="+7 747-226-1755"/>
    <s v="Маслов Захар Феофанович"/>
    <x v="1"/>
    <d v="2022-02-09T00:00:00"/>
    <s v="+7"/>
    <x v="0"/>
    <d v="2025-03-22T00:00:00"/>
    <n v="3"/>
    <n v="1"/>
    <n v="13"/>
    <x v="0"/>
    <n v="1137"/>
    <s v="Маслов"/>
    <x v="92"/>
    <s v="Феофанович"/>
    <x v="4"/>
  </r>
  <r>
    <n v="144"/>
    <s v="+380 960-351-2387"/>
    <s v="Анастасия Альбертовна Фролова"/>
    <x v="0"/>
    <d v="2022-05-24T00:00:00"/>
    <s v="+380"/>
    <x v="2"/>
    <d v="2025-03-22T00:00:00"/>
    <n v="2"/>
    <n v="9"/>
    <n v="26"/>
    <x v="3"/>
    <n v="1033"/>
    <s v="Фролова"/>
    <x v="93"/>
    <s v="Альбертовна"/>
    <x v="5"/>
  </r>
  <r>
    <n v="145"/>
    <s v="+380 088-024-3161"/>
    <s v="Филиппова Юлия Леоновна"/>
    <x v="1"/>
    <d v="2022-04-02T00:00:00"/>
    <s v="+380"/>
    <x v="2"/>
    <d v="2025-03-22T00:00:00"/>
    <n v="2"/>
    <n v="11"/>
    <n v="20"/>
    <x v="2"/>
    <n v="1085"/>
    <s v="Филиппова"/>
    <x v="94"/>
    <s v="Леоновна"/>
    <x v="3"/>
  </r>
  <r>
    <n v="146"/>
    <s v="+375 986-655-6691"/>
    <s v="Еремей Бориславович Воронов"/>
    <x v="1"/>
    <d v="2022-02-25T00:00:00"/>
    <s v="+375"/>
    <x v="3"/>
    <d v="2025-03-22T00:00:00"/>
    <n v="3"/>
    <n v="0"/>
    <n v="25"/>
    <x v="11"/>
    <n v="1121"/>
    <s v="Воронов"/>
    <x v="95"/>
    <s v="Бориславович"/>
    <x v="4"/>
  </r>
  <r>
    <n v="147"/>
    <s v="+7 412-542-8365"/>
    <s v="Бирюкова Агафья Артемовна"/>
    <x v="0"/>
    <d v="2022-09-23T00:00:00"/>
    <s v="+7"/>
    <x v="0"/>
    <d v="2025-03-22T00:00:00"/>
    <n v="2"/>
    <n v="5"/>
    <n v="27"/>
    <x v="7"/>
    <n v="911"/>
    <s v="Бирюкова"/>
    <x v="96"/>
    <s v="Артемовна"/>
    <x v="4"/>
  </r>
  <r>
    <n v="148"/>
    <s v="+7 730-745-5768"/>
    <s v="Феврония Антоновна Кулагина"/>
    <x v="0"/>
    <d v="2022-05-19T00:00:00"/>
    <s v="+7"/>
    <x v="0"/>
    <d v="2025-03-22T00:00:00"/>
    <n v="2"/>
    <n v="10"/>
    <n v="3"/>
    <x v="6"/>
    <n v="1038"/>
    <s v="Кулагина"/>
    <x v="1"/>
    <s v="Антоновна"/>
    <x v="1"/>
  </r>
  <r>
    <n v="149"/>
    <s v="+992 908-369-0617"/>
    <s v="Королев Феофан Бориславович"/>
    <x v="0"/>
    <d v="2022-11-17T00:00:00"/>
    <s v="+992"/>
    <x v="4"/>
    <d v="2025-03-22T00:00:00"/>
    <n v="2"/>
    <n v="4"/>
    <n v="5"/>
    <x v="5"/>
    <n v="856"/>
    <s v="Королев"/>
    <x v="97"/>
    <s v="Бориславович"/>
    <x v="4"/>
  </r>
  <r>
    <n v="150"/>
    <s v="+998 176-720-2162"/>
    <s v="Панова Евгения Викторовна"/>
    <x v="1"/>
    <d v="2022-03-02T00:00:00"/>
    <s v="+998"/>
    <x v="1"/>
    <d v="2025-03-22T00:00:00"/>
    <n v="3"/>
    <n v="0"/>
    <n v="20"/>
    <x v="11"/>
    <n v="1116"/>
    <s v="Панова"/>
    <x v="33"/>
    <s v="Викторовна"/>
    <x v="2"/>
  </r>
  <r>
    <n v="151"/>
    <s v="+375 280-614-3764"/>
    <s v="Лука Игнатьевич Власов"/>
    <x v="1"/>
    <d v="2022-12-28T00:00:00"/>
    <s v="+375"/>
    <x v="3"/>
    <d v="2025-03-22T00:00:00"/>
    <n v="2"/>
    <n v="2"/>
    <n v="22"/>
    <x v="10"/>
    <n v="815"/>
    <s v="Власов"/>
    <x v="13"/>
    <s v="Игнатьевич"/>
    <x v="2"/>
  </r>
  <r>
    <n v="152"/>
    <s v="+375 678-304-0891"/>
    <s v="Вероника Сергеевна Блинова"/>
    <x v="1"/>
    <d v="2022-08-18T00:00:00"/>
    <s v="+375"/>
    <x v="3"/>
    <d v="2025-03-22T00:00:00"/>
    <n v="2"/>
    <n v="7"/>
    <n v="4"/>
    <x v="1"/>
    <n v="947"/>
    <s v="Блинова"/>
    <x v="98"/>
    <s v="Сергеевна"/>
    <x v="5"/>
  </r>
  <r>
    <n v="153"/>
    <s v="+7 709-119-0759"/>
    <s v="Маслов Сократ Анатольевич"/>
    <x v="1"/>
    <d v="2022-08-29T00:00:00"/>
    <s v="+7"/>
    <x v="0"/>
    <d v="2025-03-22T00:00:00"/>
    <n v="2"/>
    <n v="6"/>
    <n v="21"/>
    <x v="9"/>
    <n v="936"/>
    <s v="Маслов"/>
    <x v="99"/>
    <s v="Анатольевич"/>
    <x v="2"/>
  </r>
  <r>
    <n v="155"/>
    <s v="+380 950-384-1472"/>
    <s v="Емельянов Игорь Андреевич"/>
    <x v="1"/>
    <d v="2022-01-03T00:00:00"/>
    <s v="+380"/>
    <x v="2"/>
    <d v="2025-03-22T00:00:00"/>
    <n v="3"/>
    <n v="2"/>
    <n v="19"/>
    <x v="8"/>
    <n v="1174"/>
    <s v="Емельянов"/>
    <x v="100"/>
    <s v="Андреевич"/>
    <x v="0"/>
  </r>
  <r>
    <n v="156"/>
    <s v="+380 270-120-1119"/>
    <s v="Белов Симон Иосипович"/>
    <x v="0"/>
    <d v="2022-12-10T00:00:00"/>
    <s v="+380"/>
    <x v="2"/>
    <d v="2025-03-22T00:00:00"/>
    <n v="2"/>
    <n v="3"/>
    <n v="12"/>
    <x v="4"/>
    <n v="833"/>
    <s v="Белов"/>
    <x v="101"/>
    <s v="Иосипович"/>
    <x v="0"/>
  </r>
  <r>
    <n v="157"/>
    <s v="+7 502-802-5787"/>
    <s v="Елена Эдуардовна Кудряшова"/>
    <x v="1"/>
    <d v="2022-08-10T00:00:00"/>
    <s v="+7"/>
    <x v="0"/>
    <d v="2025-03-22T00:00:00"/>
    <n v="2"/>
    <n v="7"/>
    <n v="12"/>
    <x v="1"/>
    <n v="955"/>
    <s v="Кудряшова"/>
    <x v="10"/>
    <s v="Эдуардовна"/>
    <x v="4"/>
  </r>
  <r>
    <n v="158"/>
    <s v="+998 941-560-7307"/>
    <s v="Маркова Ксения Максимовна"/>
    <x v="1"/>
    <d v="2022-07-10T00:00:00"/>
    <s v="+998"/>
    <x v="1"/>
    <d v="2025-03-22T00:00:00"/>
    <n v="2"/>
    <n v="8"/>
    <n v="12"/>
    <x v="12"/>
    <n v="986"/>
    <s v="Маркова"/>
    <x v="62"/>
    <s v="Максимовна"/>
    <x v="2"/>
  </r>
  <r>
    <n v="159"/>
    <s v="+998 608-979-4237"/>
    <s v="Марк Яковлевич Корнилов"/>
    <x v="1"/>
    <d v="2022-05-05T00:00:00"/>
    <s v="+998"/>
    <x v="1"/>
    <d v="2025-03-22T00:00:00"/>
    <n v="2"/>
    <n v="10"/>
    <n v="17"/>
    <x v="6"/>
    <n v="1052"/>
    <s v="Корнилов"/>
    <x v="102"/>
    <s v="Яковлевич"/>
    <x v="0"/>
  </r>
  <r>
    <n v="160"/>
    <s v="+998 084-412-0746"/>
    <s v="Элеонора Ивановна Королева"/>
    <x v="0"/>
    <d v="2022-03-29T00:00:00"/>
    <s v="+998"/>
    <x v="1"/>
    <d v="2025-03-22T00:00:00"/>
    <n v="2"/>
    <n v="11"/>
    <n v="21"/>
    <x v="2"/>
    <n v="1089"/>
    <s v="Королева"/>
    <x v="103"/>
    <s v="Ивановна"/>
    <x v="5"/>
  </r>
  <r>
    <n v="162"/>
    <s v="+992 086-931-5836"/>
    <s v="Соловьев Родион Данилович"/>
    <x v="1"/>
    <d v="2022-03-19T00:00:00"/>
    <s v="+992"/>
    <x v="4"/>
    <d v="2025-03-22T00:00:00"/>
    <n v="3"/>
    <n v="0"/>
    <n v="3"/>
    <x v="11"/>
    <n v="1099"/>
    <s v="Соловьев"/>
    <x v="104"/>
    <s v="Данилович"/>
    <x v="2"/>
  </r>
  <r>
    <n v="163"/>
    <s v="+998 436-367-6830"/>
    <s v="Виктория Ильинична Соколова"/>
    <x v="0"/>
    <d v="2022-01-10T00:00:00"/>
    <s v="+998"/>
    <x v="1"/>
    <d v="2025-03-22T00:00:00"/>
    <n v="3"/>
    <n v="2"/>
    <n v="12"/>
    <x v="8"/>
    <n v="1167"/>
    <s v="Соколова"/>
    <x v="105"/>
    <s v="Ильинична"/>
    <x v="4"/>
  </r>
  <r>
    <n v="164"/>
    <s v="+7 297-169-3756"/>
    <s v="Филимон Федотович Иванов"/>
    <x v="1"/>
    <d v="2022-04-27T00:00:00"/>
    <s v="+7"/>
    <x v="0"/>
    <d v="2025-03-22T00:00:00"/>
    <n v="2"/>
    <n v="10"/>
    <n v="23"/>
    <x v="6"/>
    <n v="1060"/>
    <s v="Иванов"/>
    <x v="106"/>
    <s v="Федотович"/>
    <x v="4"/>
  </r>
  <r>
    <n v="165"/>
    <s v="+992 204-182-8433"/>
    <s v="Вадим Артёмович Анисимов"/>
    <x v="0"/>
    <d v="2022-02-07T00:00:00"/>
    <s v="+992"/>
    <x v="4"/>
    <d v="2025-03-22T00:00:00"/>
    <n v="3"/>
    <n v="1"/>
    <n v="15"/>
    <x v="0"/>
    <n v="1139"/>
    <s v="Анисимов"/>
    <x v="107"/>
    <s v="Артёмович"/>
    <x v="4"/>
  </r>
  <r>
    <n v="166"/>
    <s v="+998 581-380-6694"/>
    <s v="Евдокимов Януарий Феликсович"/>
    <x v="0"/>
    <d v="2022-08-23T00:00:00"/>
    <s v="+998"/>
    <x v="1"/>
    <d v="2025-03-22T00:00:00"/>
    <n v="2"/>
    <n v="6"/>
    <n v="27"/>
    <x v="9"/>
    <n v="942"/>
    <s v="Евдокимов"/>
    <x v="108"/>
    <s v="Феликсович"/>
    <x v="0"/>
  </r>
  <r>
    <n v="167"/>
    <s v="+998 388-311-1484"/>
    <s v="Жуков Никифор Фомич"/>
    <x v="0"/>
    <d v="2022-01-02T00:00:00"/>
    <s v="+998"/>
    <x v="1"/>
    <d v="2025-03-22T00:00:00"/>
    <n v="3"/>
    <n v="2"/>
    <n v="20"/>
    <x v="8"/>
    <n v="1175"/>
    <s v="Жуков"/>
    <x v="109"/>
    <s v="Фомич"/>
    <x v="0"/>
  </r>
  <r>
    <n v="168"/>
    <s v="+998 113-461-2855"/>
    <s v="Самсонов Борислав Фролович"/>
    <x v="0"/>
    <d v="2022-05-25T00:00:00"/>
    <s v="+998"/>
    <x v="1"/>
    <d v="2025-03-22T00:00:00"/>
    <n v="2"/>
    <n v="9"/>
    <n v="25"/>
    <x v="3"/>
    <n v="1032"/>
    <s v="Самсонов"/>
    <x v="110"/>
    <s v="Фролович"/>
    <x v="0"/>
  </r>
  <r>
    <n v="171"/>
    <s v="+7 638-478-8735"/>
    <s v="Бажен Дмитриевич Исаков"/>
    <x v="0"/>
    <d v="2022-05-29T00:00:00"/>
    <s v="+7"/>
    <x v="0"/>
    <d v="2025-03-22T00:00:00"/>
    <n v="2"/>
    <n v="9"/>
    <n v="21"/>
    <x v="3"/>
    <n v="1028"/>
    <s v="Бажен"/>
    <x v="111"/>
    <s v="Исаков"/>
    <x v="0"/>
  </r>
  <r>
    <n v="172"/>
    <s v="+7 326-132-7435"/>
    <s v="Русаков Лев Тимурович"/>
    <x v="1"/>
    <d v="2022-06-25T00:00:00"/>
    <s v="+7"/>
    <x v="0"/>
    <d v="2025-03-22T00:00:00"/>
    <n v="2"/>
    <n v="8"/>
    <n v="25"/>
    <x v="12"/>
    <n v="1001"/>
    <s v="Русаков"/>
    <x v="112"/>
    <s v="Тимурович"/>
    <x v="4"/>
  </r>
  <r>
    <n v="173"/>
    <s v="+7 914-597-1350"/>
    <s v="Гаврилов Матвей Трифонович"/>
    <x v="1"/>
    <d v="2022-04-22T00:00:00"/>
    <s v="+7"/>
    <x v="0"/>
    <d v="2025-03-22T00:00:00"/>
    <n v="2"/>
    <n v="11"/>
    <n v="0"/>
    <x v="2"/>
    <n v="1065"/>
    <s v="Гаврилов"/>
    <x v="113"/>
    <s v="Трифонович"/>
    <x v="4"/>
  </r>
  <r>
    <n v="174"/>
    <s v="+992 059-483-3104"/>
    <s v="Лазарев Аникей Венедиктович"/>
    <x v="0"/>
    <d v="2022-08-06T00:00:00"/>
    <s v="+992"/>
    <x v="4"/>
    <d v="2025-03-22T00:00:00"/>
    <n v="2"/>
    <n v="7"/>
    <n v="16"/>
    <x v="1"/>
    <n v="959"/>
    <s v="Лазарев"/>
    <x v="114"/>
    <s v="Венедиктович"/>
    <x v="0"/>
  </r>
  <r>
    <n v="175"/>
    <s v="+7 670-667-8381"/>
    <s v="Валерия Семеновна Потапова"/>
    <x v="1"/>
    <d v="2022-01-04T00:00:00"/>
    <s v="+7"/>
    <x v="0"/>
    <d v="2025-03-22T00:00:00"/>
    <n v="3"/>
    <n v="2"/>
    <n v="18"/>
    <x v="8"/>
    <n v="1173"/>
    <s v="Потапова"/>
    <x v="115"/>
    <s v="Семеновна"/>
    <x v="4"/>
  </r>
  <r>
    <n v="177"/>
    <s v="+992 672-498-6349"/>
    <s v="Иванна Захаровна Сергеева"/>
    <x v="1"/>
    <d v="2022-10-23T00:00:00"/>
    <s v="+992"/>
    <x v="4"/>
    <d v="2025-03-22T00:00:00"/>
    <n v="2"/>
    <n v="4"/>
    <n v="27"/>
    <x v="5"/>
    <n v="881"/>
    <s v="Сергеева"/>
    <x v="54"/>
    <s v="Захаровна"/>
    <x v="5"/>
  </r>
  <r>
    <n v="179"/>
    <s v="+7 747-678-7543"/>
    <s v="Капустина Тамара Валериевна"/>
    <x v="0"/>
    <d v="2022-09-29T00:00:00"/>
    <s v="+7"/>
    <x v="0"/>
    <d v="2025-03-22T00:00:00"/>
    <n v="2"/>
    <n v="5"/>
    <n v="21"/>
    <x v="7"/>
    <n v="905"/>
    <s v="Капустина"/>
    <x v="116"/>
    <s v="Валериевна"/>
    <x v="0"/>
  </r>
  <r>
    <n v="180"/>
    <s v="+375 820-460-9487"/>
    <s v="Калинин Лев Феодосьевич"/>
    <x v="1"/>
    <d v="2022-02-24T00:00:00"/>
    <s v="+375"/>
    <x v="3"/>
    <d v="2025-03-22T00:00:00"/>
    <n v="3"/>
    <n v="0"/>
    <n v="26"/>
    <x v="11"/>
    <n v="1122"/>
    <s v="Калинин"/>
    <x v="112"/>
    <s v="Феодосьевич"/>
    <x v="4"/>
  </r>
  <r>
    <n v="181"/>
    <s v="+380 921-086-4453"/>
    <s v="Русаков Модест Захарьевич"/>
    <x v="0"/>
    <d v="2022-01-07T00:00:00"/>
    <s v="+380"/>
    <x v="2"/>
    <d v="2025-03-22T00:00:00"/>
    <n v="3"/>
    <n v="2"/>
    <n v="15"/>
    <x v="8"/>
    <n v="1170"/>
    <s v="Русаков"/>
    <x v="117"/>
    <s v="Захарьевич"/>
    <x v="0"/>
  </r>
  <r>
    <n v="182"/>
    <s v="+998 271-883-9995"/>
    <s v="Калинин Никита Артурович"/>
    <x v="0"/>
    <d v="2022-10-22T00:00:00"/>
    <s v="+998"/>
    <x v="1"/>
    <d v="2025-03-22T00:00:00"/>
    <n v="2"/>
    <n v="5"/>
    <n v="0"/>
    <x v="7"/>
    <n v="882"/>
    <s v="Калинин"/>
    <x v="18"/>
    <s v="Артурович"/>
    <x v="2"/>
  </r>
  <r>
    <n v="183"/>
    <s v="+992 248-066-2060"/>
    <s v="Ия Никифоровна Лапина"/>
    <x v="0"/>
    <d v="2022-12-05T00:00:00"/>
    <s v="+992"/>
    <x v="4"/>
    <d v="2025-03-22T00:00:00"/>
    <n v="2"/>
    <n v="3"/>
    <n v="17"/>
    <x v="4"/>
    <n v="838"/>
    <s v="Лапина"/>
    <x v="118"/>
    <s v="Никифоровна"/>
    <x v="5"/>
  </r>
  <r>
    <n v="185"/>
    <s v="+998 737-854-0193"/>
    <s v="Родион Яковлевич Коновалов"/>
    <x v="1"/>
    <d v="2022-05-02T00:00:00"/>
    <s v="+998"/>
    <x v="1"/>
    <d v="2025-03-22T00:00:00"/>
    <n v="2"/>
    <n v="10"/>
    <n v="20"/>
    <x v="6"/>
    <n v="1055"/>
    <s v="Коновалов"/>
    <x v="104"/>
    <s v="Яковлевич"/>
    <x v="2"/>
  </r>
  <r>
    <n v="186"/>
    <s v="+375 389-470-8585"/>
    <s v="Флорентин Демьянович Родионов"/>
    <x v="1"/>
    <d v="2022-12-19T00:00:00"/>
    <s v="+375"/>
    <x v="3"/>
    <d v="2025-03-22T00:00:00"/>
    <n v="2"/>
    <n v="3"/>
    <n v="3"/>
    <x v="4"/>
    <n v="824"/>
    <s v="Родионов"/>
    <x v="119"/>
    <s v="Демьянович"/>
    <x v="0"/>
  </r>
  <r>
    <n v="187"/>
    <s v="+7 304-758-2488"/>
    <s v="Юлия Геннадиевна Белякова"/>
    <x v="0"/>
    <d v="2022-10-14T00:00:00"/>
    <s v="+7"/>
    <x v="0"/>
    <d v="2025-03-22T00:00:00"/>
    <n v="2"/>
    <n v="5"/>
    <n v="8"/>
    <x v="7"/>
    <n v="890"/>
    <s v="Белякова"/>
    <x v="94"/>
    <s v="Геннадиевна"/>
    <x v="3"/>
  </r>
  <r>
    <n v="188"/>
    <s v="+992 000-000-7415"/>
    <s v="Харлампий Демьянович Алексеев"/>
    <x v="1"/>
    <d v="2022-08-28T00:00:00"/>
    <s v="+992"/>
    <x v="4"/>
    <d v="2025-03-22T00:00:00"/>
    <n v="2"/>
    <n v="6"/>
    <n v="22"/>
    <x v="9"/>
    <n v="937"/>
    <s v="Алексеев"/>
    <x v="37"/>
    <s v="Демьянович"/>
    <x v="4"/>
  </r>
  <r>
    <n v="190"/>
    <s v="+375 284-418-1233"/>
    <s v="Валентина Захаровна Боброва"/>
    <x v="1"/>
    <d v="2022-05-08T00:00:00"/>
    <s v="+375"/>
    <x v="3"/>
    <d v="2025-03-22T00:00:00"/>
    <n v="2"/>
    <n v="10"/>
    <n v="14"/>
    <x v="6"/>
    <n v="1049"/>
    <s v="Боброва"/>
    <x v="14"/>
    <s v="Захаровна"/>
    <x v="5"/>
  </r>
  <r>
    <n v="191"/>
    <s v="+380 728-449-1745"/>
    <s v="Матвей Адамович Богданов"/>
    <x v="0"/>
    <d v="2022-11-01T00:00:00"/>
    <s v="+380"/>
    <x v="2"/>
    <d v="2025-03-22T00:00:00"/>
    <n v="2"/>
    <n v="4"/>
    <n v="21"/>
    <x v="5"/>
    <n v="872"/>
    <s v="Богданов"/>
    <x v="113"/>
    <s v="Адамович"/>
    <x v="4"/>
  </r>
  <r>
    <n v="192"/>
    <s v="+7 572-970-7703"/>
    <s v="Устинов Евграф Исидорович"/>
    <x v="0"/>
    <d v="2022-01-11T00:00:00"/>
    <s v="+7"/>
    <x v="0"/>
    <d v="2025-03-22T00:00:00"/>
    <n v="3"/>
    <n v="2"/>
    <n v="11"/>
    <x v="8"/>
    <n v="1166"/>
    <s v="Устинов"/>
    <x v="120"/>
    <s v="Исидорович"/>
    <x v="0"/>
  </r>
  <r>
    <n v="194"/>
    <s v="+7 273-904-5457"/>
    <s v="Сила Денисович Гурьев"/>
    <x v="0"/>
    <d v="2022-12-29T00:00:00"/>
    <s v="+7"/>
    <x v="0"/>
    <d v="2025-03-22T00:00:00"/>
    <n v="2"/>
    <n v="2"/>
    <n v="21"/>
    <x v="10"/>
    <n v="814"/>
    <s v="Гурьев"/>
    <x v="44"/>
    <s v="Денисович"/>
    <x v="4"/>
  </r>
  <r>
    <n v="196"/>
    <s v="+7 352-977-7374"/>
    <s v="Петрова Майя Богдановна"/>
    <x v="0"/>
    <d v="2022-10-01T00:00:00"/>
    <s v="+7"/>
    <x v="0"/>
    <d v="2025-03-22T00:00:00"/>
    <n v="2"/>
    <n v="5"/>
    <n v="21"/>
    <x v="7"/>
    <n v="903"/>
    <s v="Петрова"/>
    <x v="20"/>
    <s v="Богдановна"/>
    <x v="2"/>
  </r>
  <r>
    <n v="197"/>
    <s v="+380 255-745-0289"/>
    <s v="г-жа Миронова Клавдия Феликсовна"/>
    <x v="1"/>
    <d v="2022-08-12T00:00:00"/>
    <s v="+380"/>
    <x v="2"/>
    <d v="2025-03-22T00:00:00"/>
    <n v="2"/>
    <n v="7"/>
    <n v="10"/>
    <x v="1"/>
    <n v="953"/>
    <s v="Миронова"/>
    <x v="51"/>
    <s v="Феликсовна"/>
    <x v="5"/>
  </r>
  <r>
    <n v="199"/>
    <s v="+998 455-746-0633"/>
    <s v="Горбунова Алевтина Максимовна"/>
    <x v="0"/>
    <d v="2022-06-03T00:00:00"/>
    <s v="+998"/>
    <x v="1"/>
    <d v="2025-03-22T00:00:00"/>
    <n v="2"/>
    <n v="9"/>
    <n v="19"/>
    <x v="3"/>
    <n v="1023"/>
    <s v="Горбунова"/>
    <x v="65"/>
    <s v="Филипповна"/>
    <x v="4"/>
  </r>
  <r>
    <n v="200"/>
    <s v="+998 342-700-2159"/>
    <s v="Воробьева Анжела Аскольдовна"/>
    <x v="0"/>
    <d v="2022-08-10T00:00:00"/>
    <s v="+998"/>
    <x v="1"/>
    <d v="2025-03-22T00:00:00"/>
    <n v="2"/>
    <n v="7"/>
    <n v="12"/>
    <x v="1"/>
    <n v="955"/>
    <s v="Воробьева"/>
    <x v="121"/>
    <s v="Аскольдовна"/>
    <x v="5"/>
  </r>
  <r>
    <n v="201"/>
    <s v="+992 994-189-2821"/>
    <s v="Новиков Ростислав Августович"/>
    <x v="0"/>
    <d v="2022-10-09T00:00:00"/>
    <s v="+992"/>
    <x v="4"/>
    <d v="2025-03-22T00:00:00"/>
    <n v="2"/>
    <n v="5"/>
    <n v="13"/>
    <x v="7"/>
    <n v="895"/>
    <s v="Новиков"/>
    <x v="122"/>
    <s v="Августович"/>
    <x v="0"/>
  </r>
  <r>
    <n v="202"/>
    <s v="+375 840-221-8767"/>
    <s v="Сазонова Оксана Александровна"/>
    <x v="1"/>
    <d v="2022-07-24T00:00:00"/>
    <s v="+375"/>
    <x v="3"/>
    <d v="2025-03-22T00:00:00"/>
    <n v="2"/>
    <n v="7"/>
    <n v="26"/>
    <x v="1"/>
    <n v="972"/>
    <s v="Сазонова"/>
    <x v="123"/>
    <s v="Александровна"/>
    <x v="0"/>
  </r>
  <r>
    <n v="203"/>
    <s v="+7 466-253-9021"/>
    <s v="Суханов Станислав Архипович"/>
    <x v="1"/>
    <d v="2022-05-04T00:00:00"/>
    <s v="+7"/>
    <x v="0"/>
    <d v="2025-03-22T00:00:00"/>
    <n v="2"/>
    <n v="10"/>
    <n v="18"/>
    <x v="6"/>
    <n v="1053"/>
    <s v="Суханов"/>
    <x v="88"/>
    <s v="Архипович"/>
    <x v="4"/>
  </r>
  <r>
    <n v="204"/>
    <s v="+7 181-799-6850"/>
    <s v="Герасимов Еремей Демидович"/>
    <x v="0"/>
    <d v="2022-11-02T00:00:00"/>
    <s v="+7"/>
    <x v="0"/>
    <d v="2025-03-22T00:00:00"/>
    <n v="2"/>
    <n v="4"/>
    <n v="20"/>
    <x v="5"/>
    <n v="871"/>
    <s v="Герасимов"/>
    <x v="95"/>
    <s v="Демидович"/>
    <x v="4"/>
  </r>
  <r>
    <n v="205"/>
    <s v="+7 689-265-9126"/>
    <s v="Назаров Пантелеймон Трофимович"/>
    <x v="0"/>
    <d v="2022-12-23T00:00:00"/>
    <s v="+7"/>
    <x v="0"/>
    <d v="2025-03-22T00:00:00"/>
    <n v="2"/>
    <n v="2"/>
    <n v="27"/>
    <x v="10"/>
    <n v="820"/>
    <s v="Назаров"/>
    <x v="124"/>
    <s v="Трофимович"/>
    <x v="0"/>
  </r>
  <r>
    <n v="206"/>
    <s v="+7 916-678-5714"/>
    <s v="Радислав Герасимович Колобов"/>
    <x v="1"/>
    <d v="2022-01-07T00:00:00"/>
    <s v="+7"/>
    <x v="0"/>
    <d v="2025-03-22T00:00:00"/>
    <n v="3"/>
    <n v="2"/>
    <n v="15"/>
    <x v="8"/>
    <n v="1170"/>
    <s v="Колобов"/>
    <x v="125"/>
    <s v="Герасимович"/>
    <x v="4"/>
  </r>
  <r>
    <n v="208"/>
    <s v="+380 004-121-0383"/>
    <s v="Эммануил Филимонович Захаров"/>
    <x v="1"/>
    <d v="2022-06-24T00:00:00"/>
    <s v="+380"/>
    <x v="2"/>
    <d v="2025-03-22T00:00:00"/>
    <n v="2"/>
    <n v="8"/>
    <n v="26"/>
    <x v="12"/>
    <n v="1002"/>
    <s v="Захаров"/>
    <x v="55"/>
    <s v="Филимонович"/>
    <x v="2"/>
  </r>
  <r>
    <n v="209"/>
    <s v="+7 816-795-8885"/>
    <s v="Ермакова Дарья Алексеевна"/>
    <x v="1"/>
    <d v="2022-03-08T00:00:00"/>
    <s v="+7"/>
    <x v="0"/>
    <d v="2025-03-22T00:00:00"/>
    <n v="3"/>
    <n v="0"/>
    <n v="14"/>
    <x v="11"/>
    <n v="1110"/>
    <s v="Ермакова"/>
    <x v="126"/>
    <s v="Алексеевна"/>
    <x v="4"/>
  </r>
  <r>
    <n v="210"/>
    <s v="+998 936-440-2703"/>
    <s v="Мартын Августович Баранов"/>
    <x v="1"/>
    <d v="2022-02-10T00:00:00"/>
    <s v="+998"/>
    <x v="1"/>
    <d v="2025-03-22T00:00:00"/>
    <n v="3"/>
    <n v="1"/>
    <n v="12"/>
    <x v="0"/>
    <n v="1136"/>
    <s v="Баранов"/>
    <x v="127"/>
    <s v="Августович"/>
    <x v="0"/>
  </r>
  <r>
    <n v="211"/>
    <s v="+380 947-602-2812"/>
    <s v="Кудряшова Василиса Болеславовна"/>
    <x v="1"/>
    <d v="2022-03-01T00:00:00"/>
    <s v="+380"/>
    <x v="2"/>
    <d v="2025-03-22T00:00:00"/>
    <n v="3"/>
    <n v="0"/>
    <n v="21"/>
    <x v="11"/>
    <n v="1117"/>
    <s v="Кудряшова"/>
    <x v="58"/>
    <s v="Болеславовна"/>
    <x v="1"/>
  </r>
  <r>
    <n v="212"/>
    <s v="+998 662-959-7800"/>
    <s v="Амос Гордеевич Евсеев"/>
    <x v="1"/>
    <d v="2022-09-11T00:00:00"/>
    <s v="+998"/>
    <x v="1"/>
    <d v="2025-03-22T00:00:00"/>
    <n v="2"/>
    <n v="6"/>
    <n v="11"/>
    <x v="9"/>
    <n v="923"/>
    <s v="Евсеев"/>
    <x v="7"/>
    <s v="Гордеевич"/>
    <x v="4"/>
  </r>
  <r>
    <n v="213"/>
    <s v="+998 437-737-9329"/>
    <s v="Власов Адриан Чеславович"/>
    <x v="1"/>
    <d v="2022-06-21T00:00:00"/>
    <s v="+998"/>
    <x v="1"/>
    <d v="2025-03-22T00:00:00"/>
    <n v="2"/>
    <n v="9"/>
    <n v="1"/>
    <x v="3"/>
    <n v="1005"/>
    <s v="Власов"/>
    <x v="128"/>
    <s v="Чеславович"/>
    <x v="4"/>
  </r>
  <r>
    <n v="214"/>
    <s v="+7 147-975-5645"/>
    <s v="Михеев Андроник Ефимьевич"/>
    <x v="0"/>
    <d v="2022-02-09T00:00:00"/>
    <s v="+7"/>
    <x v="0"/>
    <d v="2025-03-22T00:00:00"/>
    <n v="3"/>
    <n v="1"/>
    <n v="13"/>
    <x v="0"/>
    <n v="1137"/>
    <s v="Михеев"/>
    <x v="129"/>
    <s v="Ефимьевич"/>
    <x v="0"/>
  </r>
  <r>
    <n v="215"/>
    <s v="+7 191-068-2694"/>
    <s v="Корнил Адрианович Комиссаров"/>
    <x v="1"/>
    <d v="2022-08-26T00:00:00"/>
    <s v="+7"/>
    <x v="0"/>
    <d v="2025-03-22T00:00:00"/>
    <n v="2"/>
    <n v="6"/>
    <n v="24"/>
    <x v="9"/>
    <n v="939"/>
    <s v="Комиссаров"/>
    <x v="130"/>
    <s v="Адрианович"/>
    <x v="0"/>
  </r>
  <r>
    <n v="216"/>
    <s v="+992 638-430-8419"/>
    <s v="Никонов Софон Авдеевич"/>
    <x v="1"/>
    <d v="2022-04-04T00:00:00"/>
    <s v="+992"/>
    <x v="4"/>
    <d v="2025-03-22T00:00:00"/>
    <n v="2"/>
    <n v="11"/>
    <n v="18"/>
    <x v="2"/>
    <n v="1083"/>
    <s v="Никонов"/>
    <x v="85"/>
    <s v="Авдеевич"/>
    <x v="4"/>
  </r>
  <r>
    <n v="217"/>
    <s v="+7 322-163-7549"/>
    <s v="Фомичев Ипполит Артурович"/>
    <x v="1"/>
    <d v="2022-09-22T00:00:00"/>
    <s v="+7"/>
    <x v="0"/>
    <d v="2025-03-22T00:00:00"/>
    <n v="2"/>
    <n v="6"/>
    <n v="0"/>
    <x v="9"/>
    <n v="912"/>
    <s v="Фомичев"/>
    <x v="26"/>
    <s v="Артурович"/>
    <x v="4"/>
  </r>
  <r>
    <n v="218"/>
    <s v="+998 692-163-4083"/>
    <s v="Алевтина Алексеевна Исакова"/>
    <x v="1"/>
    <d v="2022-06-09T00:00:00"/>
    <s v="+998"/>
    <x v="1"/>
    <d v="2025-03-22T00:00:00"/>
    <n v="2"/>
    <n v="9"/>
    <n v="13"/>
    <x v="3"/>
    <n v="1017"/>
    <s v="Исакова"/>
    <x v="131"/>
    <s v="Алексеевна"/>
    <x v="1"/>
  </r>
  <r>
    <n v="219"/>
    <s v="+992 412-286-2797"/>
    <s v="Арсений Ермолаевич Емельянов"/>
    <x v="0"/>
    <d v="2022-01-24T00:00:00"/>
    <s v="+992"/>
    <x v="4"/>
    <d v="2025-03-22T00:00:00"/>
    <n v="3"/>
    <n v="1"/>
    <n v="26"/>
    <x v="0"/>
    <n v="1153"/>
    <s v="Емельянов"/>
    <x v="49"/>
    <s v="Ермолаевич"/>
    <x v="4"/>
  </r>
  <r>
    <n v="220"/>
    <s v="+380 169-087-4183"/>
    <s v="Николай Феоктистович Дроздов"/>
    <x v="1"/>
    <d v="2022-01-09T00:00:00"/>
    <s v="+380"/>
    <x v="2"/>
    <d v="2025-03-22T00:00:00"/>
    <n v="3"/>
    <n v="2"/>
    <n v="13"/>
    <x v="8"/>
    <n v="1168"/>
    <s v="Дроздов"/>
    <x v="132"/>
    <s v="Феоктистович"/>
    <x v="4"/>
  </r>
  <r>
    <n v="221"/>
    <s v="+992 520-869-0598"/>
    <s v="Демид Антонович Мясников"/>
    <x v="0"/>
    <d v="2022-09-16T00:00:00"/>
    <s v="+992"/>
    <x v="4"/>
    <d v="2025-03-22T00:00:00"/>
    <n v="2"/>
    <n v="6"/>
    <n v="6"/>
    <x v="9"/>
    <n v="918"/>
    <s v="Мясников"/>
    <x v="133"/>
    <s v="Антонович"/>
    <x v="4"/>
  </r>
  <r>
    <n v="222"/>
    <s v="+380 424-152-2316"/>
    <s v="Эмилия Руслановна Шарапова"/>
    <x v="0"/>
    <d v="2022-05-13T00:00:00"/>
    <s v="+380"/>
    <x v="2"/>
    <d v="2025-03-22T00:00:00"/>
    <n v="2"/>
    <n v="10"/>
    <n v="9"/>
    <x v="6"/>
    <n v="1044"/>
    <s v="Шарапова"/>
    <x v="3"/>
    <s v="Руслановна"/>
    <x v="3"/>
  </r>
  <r>
    <n v="223"/>
    <s v="+380 835-708-4433"/>
    <s v="Вероника Евгеньевна Федосеева"/>
    <x v="0"/>
    <d v="2022-11-28T00:00:00"/>
    <s v="+380"/>
    <x v="2"/>
    <d v="2025-03-22T00:00:00"/>
    <n v="2"/>
    <n v="3"/>
    <n v="22"/>
    <x v="4"/>
    <n v="845"/>
    <s v="Федосеева"/>
    <x v="98"/>
    <s v="Евгеньевна"/>
    <x v="5"/>
  </r>
  <r>
    <n v="225"/>
    <s v="+375 563-314-3708"/>
    <s v="Зоя Вячеславовна Панова"/>
    <x v="0"/>
    <d v="2022-09-23T00:00:00"/>
    <s v="+375"/>
    <x v="3"/>
    <d v="2025-03-22T00:00:00"/>
    <n v="2"/>
    <n v="5"/>
    <n v="27"/>
    <x v="7"/>
    <n v="911"/>
    <s v="Панова"/>
    <x v="71"/>
    <s v="Вячеславовна"/>
    <x v="5"/>
  </r>
  <r>
    <n v="226"/>
    <s v="+7 685-361-2926"/>
    <s v="Агап Валерьевич Логинов"/>
    <x v="0"/>
    <d v="2022-05-21T00:00:00"/>
    <s v="+7"/>
    <x v="0"/>
    <d v="2025-03-22T00:00:00"/>
    <n v="2"/>
    <n v="10"/>
    <n v="1"/>
    <x v="6"/>
    <n v="1036"/>
    <s v="Логинов"/>
    <x v="134"/>
    <s v="Валерьевич"/>
    <x v="0"/>
  </r>
  <r>
    <n v="229"/>
    <s v="+375 079-578-9874"/>
    <s v="Самойлова Татьяна Эльдаровна"/>
    <x v="1"/>
    <d v="2022-07-24T00:00:00"/>
    <s v="+375"/>
    <x v="3"/>
    <d v="2025-03-22T00:00:00"/>
    <n v="2"/>
    <n v="7"/>
    <n v="26"/>
    <x v="1"/>
    <n v="972"/>
    <s v="Самойлова"/>
    <x v="25"/>
    <s v="Эльдаровна"/>
    <x v="5"/>
  </r>
  <r>
    <n v="231"/>
    <s v="+7 212-350-2928"/>
    <s v="Ермаков Ярослав Тихонович"/>
    <x v="1"/>
    <d v="2022-07-10T00:00:00"/>
    <s v="+7"/>
    <x v="0"/>
    <d v="2025-03-22T00:00:00"/>
    <n v="2"/>
    <n v="8"/>
    <n v="12"/>
    <x v="12"/>
    <n v="986"/>
    <s v="Ермаков"/>
    <x v="24"/>
    <s v="Тихонович"/>
    <x v="4"/>
  </r>
  <r>
    <n v="232"/>
    <s v="+992 878-995-1603"/>
    <s v="Мария Анатольевна Смирнова"/>
    <x v="0"/>
    <d v="2022-12-28T00:00:00"/>
    <s v="+992"/>
    <x v="4"/>
    <d v="2025-03-22T00:00:00"/>
    <n v="2"/>
    <n v="2"/>
    <n v="22"/>
    <x v="10"/>
    <n v="815"/>
    <s v="Смирнова"/>
    <x v="135"/>
    <s v="Анатольевна"/>
    <x v="4"/>
  </r>
  <r>
    <n v="233"/>
    <s v="+992 013-075-6493"/>
    <s v="Синклитикия Никифоровна Овчинникова"/>
    <x v="0"/>
    <d v="2022-02-24T00:00:00"/>
    <s v="+992"/>
    <x v="4"/>
    <d v="2025-03-22T00:00:00"/>
    <n v="3"/>
    <n v="0"/>
    <n v="26"/>
    <x v="11"/>
    <n v="1122"/>
    <s v="Овчинникова"/>
    <x v="36"/>
    <s v="Никифоровна"/>
    <x v="4"/>
  </r>
  <r>
    <n v="235"/>
    <s v="+998 766-764-4076"/>
    <s v="Елисей Игнатович Лобанов"/>
    <x v="1"/>
    <d v="2022-03-15T00:00:00"/>
    <s v="+998"/>
    <x v="1"/>
    <d v="2025-03-22T00:00:00"/>
    <n v="3"/>
    <n v="0"/>
    <n v="7"/>
    <x v="11"/>
    <n v="1103"/>
    <s v="Лобанов"/>
    <x v="136"/>
    <s v="Игнатович"/>
    <x v="0"/>
  </r>
  <r>
    <n v="236"/>
    <s v="+998 498-706-1394"/>
    <s v="Лонгин Арсенович Никонов"/>
    <x v="0"/>
    <d v="2022-09-16T00:00:00"/>
    <s v="+998"/>
    <x v="1"/>
    <d v="2025-03-22T00:00:00"/>
    <n v="2"/>
    <n v="6"/>
    <n v="6"/>
    <x v="9"/>
    <n v="918"/>
    <s v="Никонов"/>
    <x v="137"/>
    <s v="Арсенович"/>
    <x v="0"/>
  </r>
  <r>
    <n v="237"/>
    <s v="+7 085-149-7713"/>
    <s v="Елизавета Артемовна Данилова"/>
    <x v="0"/>
    <d v="2022-11-21T00:00:00"/>
    <s v="+7"/>
    <x v="0"/>
    <d v="2025-03-22T00:00:00"/>
    <n v="2"/>
    <n v="4"/>
    <n v="1"/>
    <x v="5"/>
    <n v="852"/>
    <s v="Данилова"/>
    <x v="70"/>
    <s v="Артемовна"/>
    <x v="2"/>
  </r>
  <r>
    <n v="238"/>
    <s v="+380 245-175-6131"/>
    <s v="Григорьев Сократ Ануфриевич"/>
    <x v="0"/>
    <d v="2022-12-14T00:00:00"/>
    <s v="+380"/>
    <x v="2"/>
    <d v="2025-03-22T00:00:00"/>
    <n v="2"/>
    <n v="3"/>
    <n v="8"/>
    <x v="4"/>
    <n v="829"/>
    <s v="Григорьев"/>
    <x v="99"/>
    <s v="Ануфриевич"/>
    <x v="2"/>
  </r>
  <r>
    <n v="239"/>
    <s v="+998 053-607-1948"/>
    <s v="Иванов Христофор Ильясович"/>
    <x v="1"/>
    <d v="2022-07-25T00:00:00"/>
    <s v="+998"/>
    <x v="1"/>
    <d v="2025-03-22T00:00:00"/>
    <n v="2"/>
    <n v="7"/>
    <n v="25"/>
    <x v="1"/>
    <n v="971"/>
    <s v="Иванов"/>
    <x v="138"/>
    <s v="Ильясович"/>
    <x v="4"/>
  </r>
  <r>
    <n v="242"/>
    <s v="+7 352-652-3977"/>
    <s v="Октябрина Павловна Зимина"/>
    <x v="1"/>
    <d v="2022-07-05T00:00:00"/>
    <s v="+7"/>
    <x v="0"/>
    <d v="2025-03-22T00:00:00"/>
    <n v="2"/>
    <n v="8"/>
    <n v="17"/>
    <x v="12"/>
    <n v="991"/>
    <s v="Зимина"/>
    <x v="139"/>
    <s v="Павловна"/>
    <x v="0"/>
  </r>
  <r>
    <n v="243"/>
    <s v="+7 354-672-8947"/>
    <s v="Марфа Эдуардовна Макарова"/>
    <x v="1"/>
    <d v="2022-04-30T00:00:00"/>
    <s v="+7"/>
    <x v="0"/>
    <d v="2025-03-22T00:00:00"/>
    <n v="2"/>
    <n v="10"/>
    <n v="20"/>
    <x v="6"/>
    <n v="1057"/>
    <s v="Макарова"/>
    <x v="86"/>
    <s v="Эдуардовна"/>
    <x v="3"/>
  </r>
  <r>
    <n v="245"/>
    <s v="+998 301-225-3693"/>
    <s v="Феврония Юрьевна Шубина"/>
    <x v="1"/>
    <d v="2022-05-14T00:00:00"/>
    <s v="+998"/>
    <x v="1"/>
    <d v="2025-03-22T00:00:00"/>
    <n v="2"/>
    <n v="10"/>
    <n v="8"/>
    <x v="6"/>
    <n v="1043"/>
    <s v="Шубина"/>
    <x v="1"/>
    <s v="Юрьевна"/>
    <x v="1"/>
  </r>
  <r>
    <n v="246"/>
    <s v="+998 455-040-0995"/>
    <s v="Евфросиния Тимофеевна Миронова"/>
    <x v="1"/>
    <d v="2022-09-01T00:00:00"/>
    <s v="+998"/>
    <x v="1"/>
    <d v="2025-03-22T00:00:00"/>
    <n v="2"/>
    <n v="6"/>
    <n v="21"/>
    <x v="9"/>
    <n v="933"/>
    <s v="Миронова"/>
    <x v="140"/>
    <s v="Тимофеевна"/>
    <x v="2"/>
  </r>
  <r>
    <n v="247"/>
    <s v="+998 153-345-5047"/>
    <s v="Филиппов Павел Игнатович"/>
    <x v="0"/>
    <d v="2022-07-20T00:00:00"/>
    <s v="+998"/>
    <x v="1"/>
    <d v="2025-03-22T00:00:00"/>
    <n v="2"/>
    <n v="8"/>
    <n v="2"/>
    <x v="12"/>
    <n v="976"/>
    <s v="Филиппов"/>
    <x v="141"/>
    <s v="Игнатович"/>
    <x v="4"/>
  </r>
  <r>
    <n v="248"/>
    <s v="+7 592-632-8448"/>
    <s v="Меркушева Марина Наумовна"/>
    <x v="1"/>
    <d v="2022-05-13T00:00:00"/>
    <s v="+7"/>
    <x v="0"/>
    <d v="2025-03-22T00:00:00"/>
    <n v="2"/>
    <n v="10"/>
    <n v="9"/>
    <x v="6"/>
    <n v="1044"/>
    <s v="Меркушева"/>
    <x v="142"/>
    <s v="Наумовна"/>
    <x v="4"/>
  </r>
  <r>
    <n v="249"/>
    <s v="+7 974-088-4889"/>
    <s v="Абрамов Адриан Фролович"/>
    <x v="0"/>
    <d v="2022-08-08T00:00:00"/>
    <s v="+7"/>
    <x v="0"/>
    <d v="2025-03-22T00:00:00"/>
    <n v="2"/>
    <n v="7"/>
    <n v="14"/>
    <x v="1"/>
    <n v="957"/>
    <s v="Абрамов"/>
    <x v="128"/>
    <s v="Фролович"/>
    <x v="4"/>
  </r>
  <r>
    <n v="250"/>
    <s v="+7 981-183-3972"/>
    <s v="Копылов Лаврентий Артемьевич"/>
    <x v="0"/>
    <d v="2022-10-22T00:00:00"/>
    <s v="+7"/>
    <x v="0"/>
    <d v="2025-03-22T00:00:00"/>
    <n v="2"/>
    <n v="5"/>
    <n v="0"/>
    <x v="7"/>
    <n v="882"/>
    <s v="Копылов"/>
    <x v="143"/>
    <s v="Артемьевич"/>
    <x v="0"/>
  </r>
  <r>
    <n v="252"/>
    <s v="+7 376-172-1887"/>
    <s v="Ладимир Гурьевич Егоров"/>
    <x v="1"/>
    <d v="2022-03-23T00:00:00"/>
    <s v="+7"/>
    <x v="0"/>
    <d v="2025-03-22T00:00:00"/>
    <n v="2"/>
    <n v="11"/>
    <n v="27"/>
    <x v="2"/>
    <n v="1095"/>
    <s v="Егоров"/>
    <x v="144"/>
    <s v="Гурьевич"/>
    <x v="0"/>
  </r>
  <r>
    <n v="253"/>
    <s v="+375 796-304-7865"/>
    <s v="Вера Георгиевна Некрасова"/>
    <x v="0"/>
    <d v="2022-07-08T00:00:00"/>
    <s v="+375"/>
    <x v="3"/>
    <d v="2025-03-22T00:00:00"/>
    <n v="2"/>
    <n v="8"/>
    <n v="14"/>
    <x v="12"/>
    <n v="988"/>
    <s v="Некрасова"/>
    <x v="38"/>
    <s v="Георгиевна"/>
    <x v="3"/>
  </r>
  <r>
    <n v="254"/>
    <s v="+375 342-835-7024"/>
    <s v="Любовь Павловна Капустина"/>
    <x v="0"/>
    <d v="2022-10-28T00:00:00"/>
    <s v="+375"/>
    <x v="3"/>
    <d v="2025-03-22T00:00:00"/>
    <n v="2"/>
    <n v="4"/>
    <n v="22"/>
    <x v="5"/>
    <n v="876"/>
    <s v="Капустина"/>
    <x v="48"/>
    <s v="Павловна"/>
    <x v="3"/>
  </r>
  <r>
    <n v="255"/>
    <s v="+380 403-818-2198"/>
    <s v="Филимон Ефимьевич Беляков"/>
    <x v="0"/>
    <d v="2022-08-20T00:00:00"/>
    <s v="+380"/>
    <x v="2"/>
    <d v="2025-03-22T00:00:00"/>
    <n v="2"/>
    <n v="7"/>
    <n v="2"/>
    <x v="1"/>
    <n v="945"/>
    <s v="Беляков"/>
    <x v="106"/>
    <s v="Ефимьевич"/>
    <x v="4"/>
  </r>
  <r>
    <n v="257"/>
    <s v="+7 747-866-6152"/>
    <s v="Кононова Прасковья Павловна"/>
    <x v="1"/>
    <d v="2022-05-20T00:00:00"/>
    <s v="+7"/>
    <x v="0"/>
    <d v="2025-03-22T00:00:00"/>
    <n v="2"/>
    <n v="10"/>
    <n v="2"/>
    <x v="6"/>
    <n v="1037"/>
    <s v="Кононова"/>
    <x v="145"/>
    <s v="Павловна"/>
    <x v="2"/>
  </r>
  <r>
    <n v="258"/>
    <s v="+380 174-160-6456"/>
    <s v="Василиса Леоновна Назарова"/>
    <x v="0"/>
    <d v="2022-06-05T00:00:00"/>
    <s v="+380"/>
    <x v="2"/>
    <d v="2025-03-22T00:00:00"/>
    <n v="2"/>
    <n v="9"/>
    <n v="17"/>
    <x v="3"/>
    <n v="1021"/>
    <s v="Назарова"/>
    <x v="58"/>
    <s v="Леоновна"/>
    <x v="1"/>
  </r>
  <r>
    <n v="259"/>
    <s v="+375 890-614-0667"/>
    <s v="Алевтина Михайловна Зыкова"/>
    <x v="0"/>
    <d v="2022-05-26T00:00:00"/>
    <s v="+375"/>
    <x v="3"/>
    <d v="2025-03-22T00:00:00"/>
    <n v="2"/>
    <n v="9"/>
    <n v="24"/>
    <x v="3"/>
    <n v="1031"/>
    <s v="Зыкова"/>
    <x v="131"/>
    <s v="Михайловна"/>
    <x v="1"/>
  </r>
  <r>
    <n v="260"/>
    <s v="+380 533-078-8885"/>
    <s v="Титова Ксения Дмитриевна"/>
    <x v="0"/>
    <d v="2022-06-17T00:00:00"/>
    <s v="+380"/>
    <x v="2"/>
    <d v="2025-03-22T00:00:00"/>
    <n v="2"/>
    <n v="9"/>
    <n v="5"/>
    <x v="3"/>
    <n v="1009"/>
    <s v="Титова"/>
    <x v="62"/>
    <s v="Дмитриевна"/>
    <x v="2"/>
  </r>
  <r>
    <n v="261"/>
    <s v="+7 560-711-8976"/>
    <s v="Евсеев Ратмир Артемьевич"/>
    <x v="0"/>
    <d v="2022-10-14T00:00:00"/>
    <s v="+7"/>
    <x v="0"/>
    <d v="2025-03-22T00:00:00"/>
    <n v="2"/>
    <n v="5"/>
    <n v="8"/>
    <x v="7"/>
    <n v="890"/>
    <s v="Евсеев"/>
    <x v="146"/>
    <s v="Артемьевич"/>
    <x v="0"/>
  </r>
  <r>
    <n v="262"/>
    <s v="+992 756-085-4605"/>
    <s v="г-жа Воробьева Иванна Юрьевна"/>
    <x v="0"/>
    <d v="2022-08-05T00:00:00"/>
    <s v="+992"/>
    <x v="4"/>
    <d v="2025-03-22T00:00:00"/>
    <n v="2"/>
    <n v="7"/>
    <n v="17"/>
    <x v="1"/>
    <n v="960"/>
    <s v="Воробьева"/>
    <x v="54"/>
    <s v="Юрьевна"/>
    <x v="5"/>
  </r>
  <r>
    <n v="263"/>
    <s v="+992 980-571-8150"/>
    <s v="Шестакова Элеонора Дмитриевна"/>
    <x v="0"/>
    <d v="2022-02-20T00:00:00"/>
    <s v="+992"/>
    <x v="4"/>
    <d v="2025-03-22T00:00:00"/>
    <n v="3"/>
    <n v="1"/>
    <n v="2"/>
    <x v="0"/>
    <n v="1126"/>
    <s v="Шестакова"/>
    <x v="103"/>
    <s v="Дмитриевна"/>
    <x v="5"/>
  </r>
  <r>
    <n v="264"/>
    <s v="+375 722-671-7064"/>
    <s v="Любомир Ермолаевич Стрелков"/>
    <x v="1"/>
    <d v="2022-12-12T00:00:00"/>
    <s v="+375"/>
    <x v="3"/>
    <d v="2025-03-22T00:00:00"/>
    <n v="2"/>
    <n v="3"/>
    <n v="10"/>
    <x v="4"/>
    <n v="831"/>
    <s v="Стрелков"/>
    <x v="147"/>
    <s v="Ермолаевич"/>
    <x v="5"/>
  </r>
  <r>
    <n v="265"/>
    <s v="+998 438-329-1521"/>
    <s v="Баранов Эраст Терентьевич"/>
    <x v="1"/>
    <d v="2022-07-14T00:00:00"/>
    <s v="+998"/>
    <x v="1"/>
    <d v="2025-03-22T00:00:00"/>
    <n v="2"/>
    <n v="8"/>
    <n v="8"/>
    <x v="12"/>
    <n v="982"/>
    <s v="Баранов"/>
    <x v="148"/>
    <s v="Терентьевич"/>
    <x v="0"/>
  </r>
  <r>
    <n v="266"/>
    <s v="+7 963-508-8333"/>
    <s v="Горшкова Василиса Святославовна"/>
    <x v="1"/>
    <d v="2022-08-22T00:00:00"/>
    <s v="+7"/>
    <x v="0"/>
    <d v="2025-03-22T00:00:00"/>
    <n v="2"/>
    <n v="7"/>
    <n v="0"/>
    <x v="1"/>
    <n v="943"/>
    <s v="Горшкова"/>
    <x v="58"/>
    <s v="Святославовна"/>
    <x v="1"/>
  </r>
  <r>
    <n v="267"/>
    <s v="+7 632-222-4524"/>
    <s v="Лора Болеславовна Потапова"/>
    <x v="0"/>
    <d v="2022-12-15T00:00:00"/>
    <s v="+7"/>
    <x v="0"/>
    <d v="2025-03-22T00:00:00"/>
    <n v="2"/>
    <n v="3"/>
    <n v="7"/>
    <x v="4"/>
    <n v="828"/>
    <s v="Потапова"/>
    <x v="149"/>
    <s v="Болеславовна"/>
    <x v="5"/>
  </r>
  <r>
    <n v="269"/>
    <s v="+7 858-333-4042"/>
    <s v="Анжела Филипповна Новикова"/>
    <x v="1"/>
    <d v="2022-06-08T00:00:00"/>
    <s v="+7"/>
    <x v="0"/>
    <d v="2025-03-22T00:00:00"/>
    <n v="2"/>
    <n v="9"/>
    <n v="14"/>
    <x v="3"/>
    <n v="1018"/>
    <s v="Новикова"/>
    <x v="121"/>
    <s v="Филипповна"/>
    <x v="5"/>
  </r>
  <r>
    <n v="270"/>
    <s v="+992 110-427-6136"/>
    <s v="Дементий Антипович Мухин"/>
    <x v="0"/>
    <d v="2022-09-23T00:00:00"/>
    <s v="+992"/>
    <x v="4"/>
    <d v="2025-03-22T00:00:00"/>
    <n v="2"/>
    <n v="5"/>
    <n v="27"/>
    <x v="7"/>
    <n v="911"/>
    <s v="Мухин"/>
    <x v="150"/>
    <s v="Антипович"/>
    <x v="0"/>
  </r>
  <r>
    <n v="271"/>
    <s v="+375 972-832-7690"/>
    <s v="Ермаков Степан Егорович"/>
    <x v="1"/>
    <d v="2022-11-27T00:00:00"/>
    <s v="+375"/>
    <x v="3"/>
    <d v="2025-03-22T00:00:00"/>
    <n v="2"/>
    <n v="3"/>
    <n v="23"/>
    <x v="4"/>
    <n v="846"/>
    <s v="Ермаков"/>
    <x v="151"/>
    <s v="Егорович"/>
    <x v="0"/>
  </r>
  <r>
    <n v="272"/>
    <s v="+992 852-094-1088"/>
    <s v="Захар Артемьевич Воробьев"/>
    <x v="1"/>
    <d v="2022-04-17T00:00:00"/>
    <s v="+992"/>
    <x v="4"/>
    <d v="2025-03-22T00:00:00"/>
    <n v="2"/>
    <n v="11"/>
    <n v="5"/>
    <x v="2"/>
    <n v="1070"/>
    <s v="Воробьев"/>
    <x v="92"/>
    <s v="Артемьевич"/>
    <x v="4"/>
  </r>
  <r>
    <n v="273"/>
    <s v="+998 876-305-1700"/>
    <s v="Горбунова Наина Филипповна"/>
    <x v="1"/>
    <d v="2022-02-07T00:00:00"/>
    <s v="+998"/>
    <x v="1"/>
    <d v="2025-03-22T00:00:00"/>
    <n v="3"/>
    <n v="1"/>
    <n v="15"/>
    <x v="0"/>
    <n v="1139"/>
    <s v="Горбунова"/>
    <x v="131"/>
    <s v="Максимовна"/>
    <x v="1"/>
  </r>
  <r>
    <n v="274"/>
    <s v="+7 264-686-5607"/>
    <s v="Сорокина Феврония Геннадьевна"/>
    <x v="0"/>
    <d v="2022-02-15T00:00:00"/>
    <s v="+7"/>
    <x v="0"/>
    <d v="2025-03-22T00:00:00"/>
    <n v="3"/>
    <n v="1"/>
    <n v="7"/>
    <x v="0"/>
    <n v="1131"/>
    <s v="Сорокина"/>
    <x v="1"/>
    <s v="Геннадиевна"/>
    <x v="1"/>
  </r>
  <r>
    <n v="275"/>
    <s v="+992 403-930-8580"/>
    <s v="Андрон Валерьевич Морозов"/>
    <x v="1"/>
    <d v="2022-03-31T00:00:00"/>
    <s v="+992"/>
    <x v="4"/>
    <d v="2025-03-22T00:00:00"/>
    <n v="2"/>
    <n v="11"/>
    <n v="19"/>
    <x v="2"/>
    <n v="1087"/>
    <s v="Морозов"/>
    <x v="152"/>
    <s v="Валерьевич"/>
    <x v="0"/>
  </r>
  <r>
    <n v="276"/>
    <s v="+992 358-380-4702"/>
    <s v="Лазарев Арефий Анатольевич"/>
    <x v="1"/>
    <d v="2022-03-12T00:00:00"/>
    <s v="+992"/>
    <x v="4"/>
    <d v="2025-03-22T00:00:00"/>
    <n v="3"/>
    <n v="0"/>
    <n v="10"/>
    <x v="11"/>
    <n v="1106"/>
    <s v="Лазарев"/>
    <x v="153"/>
    <s v="Анатольевич"/>
    <x v="0"/>
  </r>
  <r>
    <n v="277"/>
    <s v="+7 052-743-8708"/>
    <s v="Любомир Архипович Пономарев"/>
    <x v="0"/>
    <d v="2022-07-08T00:00:00"/>
    <s v="+7"/>
    <x v="0"/>
    <d v="2025-03-22T00:00:00"/>
    <n v="2"/>
    <n v="8"/>
    <n v="14"/>
    <x v="12"/>
    <n v="988"/>
    <s v="Пономарев"/>
    <x v="147"/>
    <s v="Архипович"/>
    <x v="5"/>
  </r>
  <r>
    <n v="278"/>
    <s v="+998 276-111-5039"/>
    <s v="Савватий Богданович Фролов"/>
    <x v="1"/>
    <d v="2022-12-25T00:00:00"/>
    <s v="+998"/>
    <x v="1"/>
    <d v="2025-03-22T00:00:00"/>
    <n v="2"/>
    <n v="2"/>
    <n v="25"/>
    <x v="10"/>
    <n v="818"/>
    <s v="Фролов"/>
    <x v="154"/>
    <s v="Богданович"/>
    <x v="0"/>
  </r>
  <r>
    <n v="279"/>
    <s v="+998 661-487-5525"/>
    <s v="Наталья Геннадьевна Колесникова"/>
    <x v="0"/>
    <d v="2022-08-13T00:00:00"/>
    <s v="+998"/>
    <x v="1"/>
    <d v="2025-03-22T00:00:00"/>
    <n v="2"/>
    <n v="7"/>
    <n v="9"/>
    <x v="1"/>
    <n v="952"/>
    <s v="Колесникова"/>
    <x v="155"/>
    <s v="Геннадьевна"/>
    <x v="0"/>
  </r>
  <r>
    <n v="280"/>
    <s v="+7 109-995-2846"/>
    <s v="Рыбаков Автоном Антонович"/>
    <x v="1"/>
    <d v="2022-01-02T00:00:00"/>
    <s v="+7"/>
    <x v="0"/>
    <d v="2025-03-22T00:00:00"/>
    <n v="3"/>
    <n v="2"/>
    <n v="20"/>
    <x v="8"/>
    <n v="1175"/>
    <s v="Рыбаков"/>
    <x v="156"/>
    <s v="Антонович"/>
    <x v="4"/>
  </r>
  <r>
    <n v="281"/>
    <s v="+998 678-470-2329"/>
    <s v="Гурьев Евсей Гертрудович"/>
    <x v="1"/>
    <d v="2022-05-30T00:00:00"/>
    <s v="+998"/>
    <x v="1"/>
    <d v="2025-03-22T00:00:00"/>
    <n v="2"/>
    <n v="9"/>
    <n v="20"/>
    <x v="3"/>
    <n v="1027"/>
    <s v="Гурьев"/>
    <x v="157"/>
    <s v="Гертрудович"/>
    <x v="0"/>
  </r>
  <r>
    <n v="282"/>
    <s v="+998 782-759-1031"/>
    <s v="Светлана Семеновна Николаева"/>
    <x v="0"/>
    <d v="2022-06-23T00:00:00"/>
    <s v="+998"/>
    <x v="1"/>
    <d v="2025-03-22T00:00:00"/>
    <n v="2"/>
    <n v="8"/>
    <n v="27"/>
    <x v="12"/>
    <n v="1003"/>
    <s v="Николаева"/>
    <x v="2"/>
    <s v="Семеновна"/>
    <x v="2"/>
  </r>
  <r>
    <n v="283"/>
    <s v="+992 904-682-2250"/>
    <s v="Кириллов Валерьян Иосипович"/>
    <x v="1"/>
    <d v="2022-11-24T00:00:00"/>
    <s v="+992"/>
    <x v="4"/>
    <d v="2025-03-22T00:00:00"/>
    <n v="2"/>
    <n v="3"/>
    <n v="26"/>
    <x v="4"/>
    <n v="849"/>
    <s v="Кириллов"/>
    <x v="158"/>
    <s v="Иосипович"/>
    <x v="4"/>
  </r>
  <r>
    <n v="285"/>
    <s v="+992 852-358-1111"/>
    <s v="Лариса Степановна Гурьева"/>
    <x v="1"/>
    <d v="2022-12-27T00:00:00"/>
    <s v="+992"/>
    <x v="4"/>
    <d v="2025-03-22T00:00:00"/>
    <n v="2"/>
    <n v="2"/>
    <n v="23"/>
    <x v="10"/>
    <n v="816"/>
    <s v="Гурьева"/>
    <x v="159"/>
    <s v="Степановна"/>
    <x v="4"/>
  </r>
  <r>
    <n v="286"/>
    <s v="+992 292-122-7648"/>
    <s v="Савельев Федосий Феоктистович"/>
    <x v="1"/>
    <d v="2022-01-02T00:00:00"/>
    <s v="+992"/>
    <x v="4"/>
    <d v="2025-03-22T00:00:00"/>
    <n v="3"/>
    <n v="2"/>
    <n v="20"/>
    <x v="8"/>
    <n v="1175"/>
    <s v="Савельев"/>
    <x v="160"/>
    <s v="Феоктистович"/>
    <x v="0"/>
  </r>
  <r>
    <n v="287"/>
    <s v="+7 752-341-5050"/>
    <s v="Полякова Анжела Аскольдовна"/>
    <x v="0"/>
    <d v="2022-02-16T00:00:00"/>
    <s v="+7"/>
    <x v="0"/>
    <d v="2025-03-22T00:00:00"/>
    <n v="3"/>
    <n v="1"/>
    <n v="6"/>
    <x v="0"/>
    <n v="1130"/>
    <s v="Полякова"/>
    <x v="121"/>
    <s v="Аскольдовна"/>
    <x v="5"/>
  </r>
  <r>
    <n v="290"/>
    <s v="+7 244-331-6219"/>
    <s v="Николай Гавриилович Савин"/>
    <x v="0"/>
    <d v="2022-08-04T00:00:00"/>
    <s v="+7"/>
    <x v="0"/>
    <d v="2025-03-22T00:00:00"/>
    <n v="2"/>
    <n v="7"/>
    <n v="18"/>
    <x v="1"/>
    <n v="961"/>
    <s v="Савин"/>
    <x v="132"/>
    <s v="Гавриилович"/>
    <x v="4"/>
  </r>
  <r>
    <n v="291"/>
    <s v="+992 550-001-8470"/>
    <s v="Кононова Элеонора Юрьевна"/>
    <x v="0"/>
    <d v="2022-05-29T00:00:00"/>
    <s v="+992"/>
    <x v="4"/>
    <d v="2025-03-22T00:00:00"/>
    <n v="2"/>
    <n v="9"/>
    <n v="21"/>
    <x v="3"/>
    <n v="1028"/>
    <s v="Кононова"/>
    <x v="103"/>
    <s v="Юрьевна"/>
    <x v="5"/>
  </r>
  <r>
    <n v="292"/>
    <s v="+7 421-153-6302"/>
    <s v="Тимофеев Аполлинарий Фомич"/>
    <x v="1"/>
    <d v="2022-02-16T00:00:00"/>
    <s v="+7"/>
    <x v="0"/>
    <d v="2025-03-22T00:00:00"/>
    <n v="3"/>
    <n v="1"/>
    <n v="6"/>
    <x v="0"/>
    <n v="1130"/>
    <s v="Тимофеев"/>
    <x v="161"/>
    <s v="Фомич"/>
    <x v="0"/>
  </r>
  <r>
    <n v="293"/>
    <s v="+375 156-538-5529"/>
    <s v="Брагин Любомир Гертрудович"/>
    <x v="0"/>
    <d v="2022-01-12T00:00:00"/>
    <s v="+375"/>
    <x v="3"/>
    <d v="2025-03-22T00:00:00"/>
    <n v="3"/>
    <n v="2"/>
    <n v="10"/>
    <x v="8"/>
    <n v="1165"/>
    <s v="Брагин"/>
    <x v="147"/>
    <s v="Гертрудович"/>
    <x v="5"/>
  </r>
  <r>
    <n v="294"/>
    <s v="+380 363-690-1507"/>
    <s v="Давыд Филатович Мухин"/>
    <x v="0"/>
    <d v="2022-11-14T00:00:00"/>
    <s v="+380"/>
    <x v="2"/>
    <d v="2025-03-22T00:00:00"/>
    <n v="2"/>
    <n v="4"/>
    <n v="8"/>
    <x v="5"/>
    <n v="859"/>
    <s v="Мухин"/>
    <x v="74"/>
    <s v="Филатович"/>
    <x v="4"/>
  </r>
  <r>
    <n v="295"/>
    <s v="+7 616-701-4879"/>
    <s v="Конон Валентинович Владимиров"/>
    <x v="1"/>
    <d v="2022-01-27T00:00:00"/>
    <s v="+7"/>
    <x v="0"/>
    <d v="2025-03-22T00:00:00"/>
    <n v="3"/>
    <n v="1"/>
    <n v="23"/>
    <x v="0"/>
    <n v="1150"/>
    <s v="Конон"/>
    <x v="162"/>
    <s v="Владимиров"/>
    <x v="0"/>
  </r>
  <r>
    <n v="296"/>
    <s v="+998 997-462-0828"/>
    <s v="Исакова Людмила Олеговна"/>
    <x v="1"/>
    <d v="2022-07-16T00:00:00"/>
    <s v="+998"/>
    <x v="1"/>
    <d v="2025-03-22T00:00:00"/>
    <n v="2"/>
    <n v="8"/>
    <n v="6"/>
    <x v="12"/>
    <n v="980"/>
    <s v="Исакова"/>
    <x v="73"/>
    <s v="Олеговна"/>
    <x v="2"/>
  </r>
  <r>
    <n v="297"/>
    <s v="+380 802-906-1048"/>
    <s v="Нестеров Чеслав Аверьянович"/>
    <x v="1"/>
    <d v="2022-04-15T00:00:00"/>
    <s v="+380"/>
    <x v="2"/>
    <d v="2025-03-22T00:00:00"/>
    <n v="2"/>
    <n v="11"/>
    <n v="7"/>
    <x v="2"/>
    <n v="1072"/>
    <s v="Нестеров"/>
    <x v="163"/>
    <s v="Аверьянович"/>
    <x v="2"/>
  </r>
  <r>
    <n v="298"/>
    <s v="+380 349-100-4938"/>
    <s v="Трофимова Василиса Матвеевна"/>
    <x v="0"/>
    <d v="2022-09-17T00:00:00"/>
    <s v="+380"/>
    <x v="2"/>
    <d v="2025-03-22T00:00:00"/>
    <n v="2"/>
    <n v="6"/>
    <n v="5"/>
    <x v="9"/>
    <n v="917"/>
    <s v="Трофимова"/>
    <x v="58"/>
    <s v="Матвеевна"/>
    <x v="1"/>
  </r>
  <r>
    <n v="299"/>
    <s v="+380 254-333-6466"/>
    <s v="Одинцов Анисим Евсеевич"/>
    <x v="1"/>
    <d v="2022-04-15T00:00:00"/>
    <s v="+380"/>
    <x v="2"/>
    <d v="2025-03-22T00:00:00"/>
    <n v="2"/>
    <n v="11"/>
    <n v="7"/>
    <x v="2"/>
    <n v="1072"/>
    <s v="Одинцов"/>
    <x v="164"/>
    <s v="Евсеевич"/>
    <x v="0"/>
  </r>
  <r>
    <n v="300"/>
    <s v="+380 329-195-8747"/>
    <s v="Копылов Мартьян Августович"/>
    <x v="0"/>
    <d v="2022-09-20T00:00:00"/>
    <s v="+380"/>
    <x v="2"/>
    <d v="2025-03-22T00:00:00"/>
    <n v="2"/>
    <n v="6"/>
    <n v="2"/>
    <x v="9"/>
    <n v="914"/>
    <s v="Копылов"/>
    <x v="165"/>
    <s v="Августович"/>
    <x v="0"/>
  </r>
  <r>
    <n v="301"/>
    <s v="+7 727-444-8253"/>
    <s v="Николаева Зинаида Ивановна"/>
    <x v="0"/>
    <d v="2022-06-02T00:00:00"/>
    <s v="+7"/>
    <x v="0"/>
    <d v="2025-03-22T00:00:00"/>
    <n v="2"/>
    <n v="9"/>
    <n v="20"/>
    <x v="3"/>
    <n v="1024"/>
    <s v="Николаева"/>
    <x v="166"/>
    <s v="Ивановна"/>
    <x v="0"/>
  </r>
  <r>
    <n v="302"/>
    <s v="+7 449-357-2065"/>
    <s v="Журавлева Александра Валентиновна"/>
    <x v="1"/>
    <d v="2022-10-25T00:00:00"/>
    <s v="+7"/>
    <x v="0"/>
    <d v="2025-03-22T00:00:00"/>
    <n v="2"/>
    <n v="4"/>
    <n v="25"/>
    <x v="5"/>
    <n v="879"/>
    <s v="Журавлева"/>
    <x v="167"/>
    <s v="Валентиновна"/>
    <x v="5"/>
  </r>
  <r>
    <n v="303"/>
    <s v="+998 222-956-9780"/>
    <s v="Чеслав Виленович Шестаков"/>
    <x v="1"/>
    <d v="2022-05-08T00:00:00"/>
    <s v="+998"/>
    <x v="1"/>
    <d v="2025-03-22T00:00:00"/>
    <n v="2"/>
    <n v="10"/>
    <n v="14"/>
    <x v="6"/>
    <n v="1049"/>
    <s v="Шестаков"/>
    <x v="163"/>
    <s v="Виленович"/>
    <x v="2"/>
  </r>
  <r>
    <n v="304"/>
    <s v="+7 891-832-3772"/>
    <s v="Сорокина Марфа Викторовна"/>
    <x v="1"/>
    <d v="2022-11-21T00:00:00"/>
    <s v="+7"/>
    <x v="0"/>
    <d v="2025-03-22T00:00:00"/>
    <n v="2"/>
    <n v="4"/>
    <n v="1"/>
    <x v="5"/>
    <n v="852"/>
    <s v="Сорокина"/>
    <x v="86"/>
    <s v="Викторовна"/>
    <x v="3"/>
  </r>
  <r>
    <n v="306"/>
    <s v="+380 672-066-4140"/>
    <s v="Поляков Силантий Адамович"/>
    <x v="0"/>
    <d v="2022-11-07T00:00:00"/>
    <s v="+380"/>
    <x v="2"/>
    <d v="2025-03-22T00:00:00"/>
    <n v="2"/>
    <n v="4"/>
    <n v="15"/>
    <x v="5"/>
    <n v="866"/>
    <s v="Поляков"/>
    <x v="168"/>
    <s v="Адамович"/>
    <x v="0"/>
  </r>
  <r>
    <n v="307"/>
    <s v="+375 881-217-3017"/>
    <s v="Клавдия Константиновна Хохлова"/>
    <x v="0"/>
    <d v="2022-07-22T00:00:00"/>
    <s v="+375"/>
    <x v="3"/>
    <d v="2025-03-22T00:00:00"/>
    <n v="2"/>
    <n v="8"/>
    <n v="0"/>
    <x v="12"/>
    <n v="974"/>
    <s v="Хохлова"/>
    <x v="51"/>
    <s v="Константиновна"/>
    <x v="5"/>
  </r>
  <r>
    <n v="308"/>
    <s v="+375 958-521-7488"/>
    <s v="Ирина Анатольевна Васильева"/>
    <x v="0"/>
    <d v="2022-01-01T00:00:00"/>
    <s v="+375"/>
    <x v="3"/>
    <d v="2025-03-22T00:00:00"/>
    <n v="3"/>
    <n v="2"/>
    <n v="21"/>
    <x v="8"/>
    <n v="1176"/>
    <s v="Васильева"/>
    <x v="5"/>
    <s v="Анатольевна"/>
    <x v="2"/>
  </r>
  <r>
    <n v="309"/>
    <s v="+7 524-548-9435"/>
    <s v="Любомир Валерианович Туров"/>
    <x v="1"/>
    <d v="2022-05-30T00:00:00"/>
    <s v="+7"/>
    <x v="0"/>
    <d v="2025-03-22T00:00:00"/>
    <n v="2"/>
    <n v="9"/>
    <n v="20"/>
    <x v="3"/>
    <n v="1027"/>
    <s v="Туров"/>
    <x v="147"/>
    <s v="Валерианович"/>
    <x v="5"/>
  </r>
  <r>
    <n v="310"/>
    <s v="+992 349-223-5769"/>
    <s v="Феофан Гурьевич Дорофеев"/>
    <x v="1"/>
    <d v="2022-09-03T00:00:00"/>
    <s v="+992"/>
    <x v="4"/>
    <d v="2025-03-22T00:00:00"/>
    <n v="2"/>
    <n v="6"/>
    <n v="19"/>
    <x v="9"/>
    <n v="931"/>
    <s v="Дорофеев"/>
    <x v="97"/>
    <s v="Гурьевич"/>
    <x v="4"/>
  </r>
  <r>
    <n v="312"/>
    <s v="+7 844-239-9142"/>
    <s v="Савельев Климент Гурьевич"/>
    <x v="0"/>
    <d v="2022-11-21T00:00:00"/>
    <s v="+7"/>
    <x v="0"/>
    <d v="2025-03-22T00:00:00"/>
    <n v="2"/>
    <n v="4"/>
    <n v="1"/>
    <x v="5"/>
    <n v="852"/>
    <s v="Савельев"/>
    <x v="169"/>
    <s v="Гурьевич"/>
    <x v="0"/>
  </r>
  <r>
    <n v="313"/>
    <s v="+998 801-433-5842"/>
    <s v="Федотова Ангелина Максимовна"/>
    <x v="0"/>
    <d v="2022-12-01T00:00:00"/>
    <s v="+998"/>
    <x v="1"/>
    <d v="2025-03-22T00:00:00"/>
    <n v="2"/>
    <n v="3"/>
    <n v="21"/>
    <x v="4"/>
    <n v="842"/>
    <s v="Федотова"/>
    <x v="170"/>
    <s v="Максимовна"/>
    <x v="0"/>
  </r>
  <r>
    <n v="314"/>
    <s v="+7 772-932-9839"/>
    <s v="Артемьева София Ильинична"/>
    <x v="1"/>
    <d v="2022-12-04T00:00:00"/>
    <s v="+7"/>
    <x v="0"/>
    <d v="2025-03-22T00:00:00"/>
    <n v="2"/>
    <n v="3"/>
    <n v="18"/>
    <x v="4"/>
    <n v="839"/>
    <s v="Артемьева"/>
    <x v="171"/>
    <s v="Ильинична"/>
    <x v="0"/>
  </r>
  <r>
    <n v="315"/>
    <s v="+998 469-847-6587"/>
    <s v="Фадей Ефимович Калинин"/>
    <x v="0"/>
    <d v="2022-07-05T00:00:00"/>
    <s v="+998"/>
    <x v="1"/>
    <d v="2025-03-22T00:00:00"/>
    <n v="2"/>
    <n v="8"/>
    <n v="17"/>
    <x v="12"/>
    <n v="991"/>
    <s v="Калинин"/>
    <x v="172"/>
    <s v="Ефимович"/>
    <x v="0"/>
  </r>
  <r>
    <n v="316"/>
    <s v="+992 330-173-6947"/>
    <s v="Брагина Полина Евгеньевна"/>
    <x v="0"/>
    <d v="2022-08-14T00:00:00"/>
    <s v="+992"/>
    <x v="4"/>
    <d v="2025-03-22T00:00:00"/>
    <n v="2"/>
    <n v="7"/>
    <n v="8"/>
    <x v="1"/>
    <n v="951"/>
    <s v="Брагина"/>
    <x v="84"/>
    <s v="Евгеньевна"/>
    <x v="2"/>
  </r>
  <r>
    <n v="317"/>
    <s v="+7 640-461-4099"/>
    <s v="Ильина Милица Захаровна"/>
    <x v="1"/>
    <d v="2022-07-28T00:00:00"/>
    <s v="+7"/>
    <x v="0"/>
    <d v="2025-03-22T00:00:00"/>
    <n v="2"/>
    <n v="7"/>
    <n v="22"/>
    <x v="1"/>
    <n v="968"/>
    <s v="Ильина"/>
    <x v="173"/>
    <s v="Захаровна"/>
    <x v="0"/>
  </r>
  <r>
    <n v="318"/>
    <s v="+998 826-456-9884"/>
    <s v="Поляков Боян Андреевич"/>
    <x v="0"/>
    <d v="2022-11-27T00:00:00"/>
    <s v="+998"/>
    <x v="1"/>
    <d v="2025-03-22T00:00:00"/>
    <n v="2"/>
    <n v="3"/>
    <n v="23"/>
    <x v="4"/>
    <n v="846"/>
    <s v="Поляков"/>
    <x v="174"/>
    <s v="Андреевич"/>
    <x v="4"/>
  </r>
  <r>
    <n v="319"/>
    <s v="+998 213-223-6638"/>
    <s v="Маркова Василиса Юрьевна"/>
    <x v="0"/>
    <d v="2022-04-23T00:00:00"/>
    <s v="+998"/>
    <x v="1"/>
    <d v="2025-03-22T00:00:00"/>
    <n v="2"/>
    <n v="10"/>
    <n v="27"/>
    <x v="6"/>
    <n v="1064"/>
    <s v="Маркова"/>
    <x v="58"/>
    <s v="Юрьевна"/>
    <x v="1"/>
  </r>
  <r>
    <n v="320"/>
    <s v="+375 529-351-9731"/>
    <s v="Новикова Ия Рубеновна"/>
    <x v="1"/>
    <d v="2022-11-04T00:00:00"/>
    <s v="+375"/>
    <x v="3"/>
    <d v="2025-03-22T00:00:00"/>
    <n v="2"/>
    <n v="4"/>
    <n v="18"/>
    <x v="5"/>
    <n v="869"/>
    <s v="Новикова"/>
    <x v="118"/>
    <s v="Рубеновна"/>
    <x v="5"/>
  </r>
  <r>
    <n v="321"/>
    <s v="+992 861-842-9595"/>
    <s v="Блинов Натан Всеволодович"/>
    <x v="1"/>
    <d v="2022-07-14T00:00:00"/>
    <s v="+992"/>
    <x v="4"/>
    <d v="2025-03-22T00:00:00"/>
    <n v="2"/>
    <n v="8"/>
    <n v="8"/>
    <x v="12"/>
    <n v="982"/>
    <s v="Блинов"/>
    <x v="175"/>
    <s v="Всеволодович"/>
    <x v="0"/>
  </r>
  <r>
    <n v="322"/>
    <s v="+380 459-176-1508"/>
    <s v="Суханова Алла Эльдаровна"/>
    <x v="0"/>
    <d v="2022-11-21T00:00:00"/>
    <s v="+380"/>
    <x v="2"/>
    <d v="2025-03-22T00:00:00"/>
    <n v="2"/>
    <n v="4"/>
    <n v="1"/>
    <x v="5"/>
    <n v="852"/>
    <s v="Суханова"/>
    <x v="53"/>
    <s v="Эльдаровна"/>
    <x v="5"/>
  </r>
  <r>
    <n v="323"/>
    <s v="+992 647-315-8824"/>
    <s v="Прасковья Яковлевна Белоусова"/>
    <x v="0"/>
    <d v="2022-09-17T00:00:00"/>
    <s v="+992"/>
    <x v="4"/>
    <d v="2025-03-22T00:00:00"/>
    <n v="2"/>
    <n v="6"/>
    <n v="5"/>
    <x v="9"/>
    <n v="917"/>
    <s v="Белоусова"/>
    <x v="145"/>
    <s v="Яковлевна"/>
    <x v="2"/>
  </r>
  <r>
    <n v="324"/>
    <s v="+998 752-893-8536"/>
    <s v="Алексеев Касьян Ефимович"/>
    <x v="1"/>
    <d v="2022-07-19T00:00:00"/>
    <s v="+998"/>
    <x v="1"/>
    <d v="2025-03-22T00:00:00"/>
    <n v="2"/>
    <n v="8"/>
    <n v="3"/>
    <x v="12"/>
    <n v="977"/>
    <s v="Алексеев"/>
    <x v="176"/>
    <s v="Ефимович"/>
    <x v="0"/>
  </r>
  <r>
    <n v="325"/>
    <s v="+992 979-262-5049"/>
    <s v="Васильев Милован Георгиевич"/>
    <x v="1"/>
    <d v="2022-11-10T00:00:00"/>
    <s v="+992"/>
    <x v="4"/>
    <d v="2025-03-22T00:00:00"/>
    <n v="2"/>
    <n v="4"/>
    <n v="12"/>
    <x v="5"/>
    <n v="863"/>
    <s v="Васильев"/>
    <x v="177"/>
    <s v="Георгиевич"/>
    <x v="4"/>
  </r>
  <r>
    <n v="326"/>
    <s v="+7 529-529-9415"/>
    <s v="Кошелева Марина Рудольфовна"/>
    <x v="1"/>
    <d v="2022-04-04T00:00:00"/>
    <s v="+7"/>
    <x v="0"/>
    <d v="2025-03-22T00:00:00"/>
    <n v="2"/>
    <n v="11"/>
    <n v="18"/>
    <x v="2"/>
    <n v="1083"/>
    <s v="Кошелева"/>
    <x v="142"/>
    <s v="Рудольфовна"/>
    <x v="4"/>
  </r>
  <r>
    <n v="327"/>
    <s v="+992 257-520-2828"/>
    <s v="Рожкова Маргарита Артемовна"/>
    <x v="1"/>
    <d v="2022-01-04T00:00:00"/>
    <s v="+992"/>
    <x v="4"/>
    <d v="2025-03-22T00:00:00"/>
    <n v="3"/>
    <n v="2"/>
    <n v="18"/>
    <x v="8"/>
    <n v="1173"/>
    <s v="Рожкова"/>
    <x v="178"/>
    <s v="Артемовна"/>
    <x v="2"/>
  </r>
  <r>
    <n v="328"/>
    <s v="+7 425-907-2619"/>
    <s v="Регина Сергеевна Чернова"/>
    <x v="0"/>
    <d v="2022-01-07T00:00:00"/>
    <s v="+7"/>
    <x v="0"/>
    <d v="2025-03-22T00:00:00"/>
    <n v="3"/>
    <n v="2"/>
    <n v="15"/>
    <x v="8"/>
    <n v="1170"/>
    <s v="Чернова"/>
    <x v="87"/>
    <s v="Сергеевна"/>
    <x v="2"/>
  </r>
  <r>
    <n v="329"/>
    <s v="+375 285-458-8961"/>
    <s v="Маслова Агафья Юрьевна"/>
    <x v="0"/>
    <d v="2022-04-02T00:00:00"/>
    <s v="+375"/>
    <x v="3"/>
    <d v="2025-03-22T00:00:00"/>
    <n v="2"/>
    <n v="11"/>
    <n v="20"/>
    <x v="2"/>
    <n v="1085"/>
    <s v="Маслова"/>
    <x v="96"/>
    <s v="Юрьевна"/>
    <x v="4"/>
  </r>
  <r>
    <n v="330"/>
    <s v="+998 016-556-9015"/>
    <s v="Ратибор Андреевич Маслов"/>
    <x v="1"/>
    <d v="2022-09-11T00:00:00"/>
    <s v="+998"/>
    <x v="1"/>
    <d v="2025-03-22T00:00:00"/>
    <n v="2"/>
    <n v="6"/>
    <n v="11"/>
    <x v="9"/>
    <n v="923"/>
    <s v="Маслов"/>
    <x v="52"/>
    <s v="Андреевич"/>
    <x v="4"/>
  </r>
  <r>
    <n v="331"/>
    <s v="+998 856-058-2613"/>
    <s v="Мартынов Фома Гордеевич"/>
    <x v="1"/>
    <d v="2022-09-09T00:00:00"/>
    <s v="+998"/>
    <x v="1"/>
    <d v="2025-03-22T00:00:00"/>
    <n v="2"/>
    <n v="6"/>
    <n v="13"/>
    <x v="9"/>
    <n v="925"/>
    <s v="Мартынов"/>
    <x v="179"/>
    <s v="Гордеевич"/>
    <x v="2"/>
  </r>
  <r>
    <n v="332"/>
    <s v="+998 350-816-0031"/>
    <s v="Агата Юрьевна Галкина"/>
    <x v="1"/>
    <d v="2022-10-24T00:00:00"/>
    <s v="+998"/>
    <x v="1"/>
    <d v="2025-03-22T00:00:00"/>
    <n v="2"/>
    <n v="4"/>
    <n v="26"/>
    <x v="5"/>
    <n v="880"/>
    <s v="Галкина"/>
    <x v="91"/>
    <s v="Юрьевна"/>
    <x v="2"/>
  </r>
  <r>
    <n v="333"/>
    <s v="+7 962-495-5040"/>
    <s v="Бобылев Никодим Виленович"/>
    <x v="0"/>
    <d v="2022-10-23T00:00:00"/>
    <s v="+7"/>
    <x v="0"/>
    <d v="2025-03-22T00:00:00"/>
    <n v="2"/>
    <n v="4"/>
    <n v="27"/>
    <x v="5"/>
    <n v="881"/>
    <s v="Бобылев"/>
    <x v="9"/>
    <s v="Виленович"/>
    <x v="2"/>
  </r>
  <r>
    <n v="334"/>
    <s v="+380 276-157-8458"/>
    <s v="Федотов Радислав Антонович"/>
    <x v="1"/>
    <d v="2022-11-16T00:00:00"/>
    <s v="+380"/>
    <x v="2"/>
    <d v="2025-03-22T00:00:00"/>
    <n v="2"/>
    <n v="4"/>
    <n v="6"/>
    <x v="5"/>
    <n v="857"/>
    <s v="Федотов"/>
    <x v="125"/>
    <s v="Антонович"/>
    <x v="4"/>
  </r>
  <r>
    <n v="335"/>
    <s v="+998 353-736-8172"/>
    <s v="Осипов Светозар Ефремович"/>
    <x v="1"/>
    <d v="2022-02-27T00:00:00"/>
    <s v="+998"/>
    <x v="1"/>
    <d v="2025-03-22T00:00:00"/>
    <n v="3"/>
    <n v="0"/>
    <n v="23"/>
    <x v="11"/>
    <n v="1119"/>
    <s v="Осипов"/>
    <x v="77"/>
    <s v="Ефремович"/>
    <x v="4"/>
  </r>
  <r>
    <n v="336"/>
    <s v="+998 773-281-1360"/>
    <s v="Григорьева Ульяна Артемовна"/>
    <x v="1"/>
    <d v="2022-10-22T00:00:00"/>
    <s v="+998"/>
    <x v="1"/>
    <d v="2025-03-22T00:00:00"/>
    <n v="2"/>
    <n v="5"/>
    <n v="0"/>
    <x v="7"/>
    <n v="882"/>
    <s v="Григорьева"/>
    <x v="21"/>
    <s v="Артемовна"/>
    <x v="4"/>
  </r>
  <r>
    <n v="337"/>
    <s v="+7 197-654-6044"/>
    <s v="Максимова Евпраксия Ждановна"/>
    <x v="0"/>
    <d v="2022-11-10T00:00:00"/>
    <s v="+7"/>
    <x v="0"/>
    <d v="2025-03-22T00:00:00"/>
    <n v="2"/>
    <n v="4"/>
    <n v="12"/>
    <x v="5"/>
    <n v="863"/>
    <s v="Максимова"/>
    <x v="180"/>
    <s v="Ждановна"/>
    <x v="2"/>
  </r>
  <r>
    <n v="338"/>
    <s v="+992 869-966-7816"/>
    <s v="Александра Геннадиевна Филатова"/>
    <x v="1"/>
    <d v="2022-01-16T00:00:00"/>
    <s v="+992"/>
    <x v="4"/>
    <d v="2025-03-22T00:00:00"/>
    <n v="3"/>
    <n v="2"/>
    <n v="6"/>
    <x v="8"/>
    <n v="1161"/>
    <s v="Филатова"/>
    <x v="167"/>
    <s v="Геннадиевна"/>
    <x v="5"/>
  </r>
  <r>
    <n v="340"/>
    <s v="+7 091-838-5158"/>
    <s v="Леон Аверьянович Захаров"/>
    <x v="1"/>
    <d v="2022-12-01T00:00:00"/>
    <s v="+7"/>
    <x v="0"/>
    <d v="2025-03-22T00:00:00"/>
    <n v="2"/>
    <n v="3"/>
    <n v="21"/>
    <x v="4"/>
    <n v="842"/>
    <s v="Захаров"/>
    <x v="23"/>
    <s v="Аверьянович"/>
    <x v="4"/>
  </r>
  <r>
    <n v="341"/>
    <s v="+7 456-978-0873"/>
    <s v="Алевтина Архиповна Ефимова"/>
    <x v="1"/>
    <d v="2022-06-12T00:00:00"/>
    <s v="+7"/>
    <x v="0"/>
    <d v="2025-03-22T00:00:00"/>
    <n v="2"/>
    <n v="9"/>
    <n v="10"/>
    <x v="3"/>
    <n v="1014"/>
    <s v="Ефимова"/>
    <x v="131"/>
    <s v="Архиповна"/>
    <x v="1"/>
  </r>
  <r>
    <n v="342"/>
    <s v="+992 928-516-3980"/>
    <s v="Фёкла Феликсовна Харитонова"/>
    <x v="0"/>
    <d v="2022-01-09T00:00:00"/>
    <s v="+992"/>
    <x v="4"/>
    <d v="2025-03-22T00:00:00"/>
    <n v="3"/>
    <n v="2"/>
    <n v="13"/>
    <x v="8"/>
    <n v="1168"/>
    <s v="Фёкла"/>
    <x v="181"/>
    <s v="Харитонова"/>
    <x v="0"/>
  </r>
  <r>
    <n v="343"/>
    <s v="+380 606-168-8976"/>
    <s v="Абрамов Амвросий Богданович"/>
    <x v="1"/>
    <d v="2022-11-09T00:00:00"/>
    <s v="+380"/>
    <x v="2"/>
    <d v="2025-03-22T00:00:00"/>
    <n v="2"/>
    <n v="4"/>
    <n v="13"/>
    <x v="5"/>
    <n v="864"/>
    <s v="Абрамов"/>
    <x v="17"/>
    <s v="Богданович"/>
    <x v="2"/>
  </r>
  <r>
    <n v="345"/>
    <s v="+375 869-843-0628"/>
    <s v="Лыткина Ираида Александровна"/>
    <x v="0"/>
    <d v="2022-05-24T00:00:00"/>
    <s v="+375"/>
    <x v="3"/>
    <d v="2025-03-22T00:00:00"/>
    <n v="2"/>
    <n v="9"/>
    <n v="26"/>
    <x v="3"/>
    <n v="1033"/>
    <s v="Лыткина"/>
    <x v="30"/>
    <s v="Александровна"/>
    <x v="5"/>
  </r>
  <r>
    <n v="346"/>
    <s v="+7 710-415-0428"/>
    <s v="Капитон Харитонович Родионов"/>
    <x v="0"/>
    <d v="2022-03-16T00:00:00"/>
    <s v="+7"/>
    <x v="0"/>
    <d v="2025-03-22T00:00:00"/>
    <n v="3"/>
    <n v="0"/>
    <n v="6"/>
    <x v="11"/>
    <n v="1102"/>
    <s v="Родионов"/>
    <x v="182"/>
    <s v="Харитонович"/>
    <x v="4"/>
  </r>
  <r>
    <n v="347"/>
    <s v="+992 145-030-4792"/>
    <s v="Афанасьев Кузьма Исидорович"/>
    <x v="0"/>
    <d v="2022-01-27T00:00:00"/>
    <s v="+992"/>
    <x v="4"/>
    <d v="2025-03-22T00:00:00"/>
    <n v="3"/>
    <n v="1"/>
    <n v="23"/>
    <x v="0"/>
    <n v="1150"/>
    <s v="Афанасьев"/>
    <x v="183"/>
    <s v="Исидорович"/>
    <x v="0"/>
  </r>
  <r>
    <n v="348"/>
    <s v="+380 809-127-8060"/>
    <s v="Измаил Глебович Зыков"/>
    <x v="0"/>
    <d v="2022-01-08T00:00:00"/>
    <s v="+380"/>
    <x v="2"/>
    <d v="2025-03-22T00:00:00"/>
    <n v="3"/>
    <n v="2"/>
    <n v="14"/>
    <x v="8"/>
    <n v="1169"/>
    <s v="Зыков"/>
    <x v="184"/>
    <s v="Глебович"/>
    <x v="4"/>
  </r>
  <r>
    <n v="349"/>
    <s v="+7 048-020-5515"/>
    <s v="Авдеев Филипп Елисеевич"/>
    <x v="1"/>
    <d v="2022-04-22T00:00:00"/>
    <s v="+7"/>
    <x v="0"/>
    <d v="2025-03-22T00:00:00"/>
    <n v="2"/>
    <n v="11"/>
    <n v="0"/>
    <x v="2"/>
    <n v="1065"/>
    <s v="Авдеев"/>
    <x v="185"/>
    <s v="Елисеевич"/>
    <x v="0"/>
  </r>
  <r>
    <n v="350"/>
    <s v="+380 545-746-8707"/>
    <s v="Любовь Георгиевна Мамонтова"/>
    <x v="1"/>
    <d v="2022-05-03T00:00:00"/>
    <s v="+380"/>
    <x v="2"/>
    <d v="2025-03-22T00:00:00"/>
    <n v="2"/>
    <n v="10"/>
    <n v="19"/>
    <x v="6"/>
    <n v="1054"/>
    <s v="Мамонтова"/>
    <x v="48"/>
    <s v="Георгиевна"/>
    <x v="3"/>
  </r>
  <r>
    <n v="351"/>
    <s v="+7 885-064-8776"/>
    <s v="Щукина Элеонора Робертовна"/>
    <x v="0"/>
    <d v="2022-10-29T00:00:00"/>
    <s v="+7"/>
    <x v="0"/>
    <d v="2025-03-22T00:00:00"/>
    <n v="2"/>
    <n v="4"/>
    <n v="21"/>
    <x v="5"/>
    <n v="875"/>
    <s v="Щукина"/>
    <x v="103"/>
    <s v="Робертовна"/>
    <x v="5"/>
  </r>
  <r>
    <n v="352"/>
    <s v="+7 414-973-8213"/>
    <s v="Нестерова Таисия Яковлевна"/>
    <x v="1"/>
    <d v="2022-01-12T00:00:00"/>
    <s v="+7"/>
    <x v="0"/>
    <d v="2025-03-22T00:00:00"/>
    <n v="3"/>
    <n v="2"/>
    <n v="10"/>
    <x v="8"/>
    <n v="1165"/>
    <s v="Нестерова"/>
    <x v="72"/>
    <s v="Яковлевна"/>
    <x v="2"/>
  </r>
  <r>
    <n v="353"/>
    <s v="+992 863-895-4307"/>
    <s v="Гурьев Влас Юлианович"/>
    <x v="0"/>
    <d v="2022-04-05T00:00:00"/>
    <s v="+992"/>
    <x v="4"/>
    <d v="2025-03-22T00:00:00"/>
    <n v="2"/>
    <n v="11"/>
    <n v="17"/>
    <x v="2"/>
    <n v="1082"/>
    <s v="Гурьев"/>
    <x v="19"/>
    <s v="Юлианович"/>
    <x v="4"/>
  </r>
  <r>
    <n v="354"/>
    <s v="+998 777-844-5783"/>
    <s v="Анжела Ивановна Григорьева"/>
    <x v="1"/>
    <d v="2022-09-07T00:00:00"/>
    <s v="+998"/>
    <x v="1"/>
    <d v="2025-03-22T00:00:00"/>
    <n v="2"/>
    <n v="6"/>
    <n v="15"/>
    <x v="9"/>
    <n v="927"/>
    <s v="Григорьева"/>
    <x v="121"/>
    <s v="Ивановна"/>
    <x v="5"/>
  </r>
  <r>
    <n v="355"/>
    <s v="+7 181-999-1398"/>
    <s v="Назарова Ия Ивановна"/>
    <x v="1"/>
    <d v="2022-03-11T00:00:00"/>
    <s v="+7"/>
    <x v="0"/>
    <d v="2025-03-22T00:00:00"/>
    <n v="3"/>
    <n v="0"/>
    <n v="11"/>
    <x v="11"/>
    <n v="1107"/>
    <s v="Назарова"/>
    <x v="118"/>
    <s v="Ивановна"/>
    <x v="5"/>
  </r>
  <r>
    <n v="356"/>
    <s v="+992 234-736-4616"/>
    <s v="Князева Акулина Алексеевна"/>
    <x v="1"/>
    <d v="2022-01-09T00:00:00"/>
    <s v="+992"/>
    <x v="4"/>
    <d v="2025-03-22T00:00:00"/>
    <n v="3"/>
    <n v="2"/>
    <n v="13"/>
    <x v="8"/>
    <n v="1168"/>
    <s v="Князева"/>
    <x v="186"/>
    <s v="Алексеевна"/>
    <x v="0"/>
  </r>
  <r>
    <n v="357"/>
    <s v="+998 523-421-5092"/>
    <s v="Любим Зиновьевич Брагин"/>
    <x v="0"/>
    <d v="2022-12-18T00:00:00"/>
    <s v="+998"/>
    <x v="1"/>
    <d v="2025-03-22T00:00:00"/>
    <n v="2"/>
    <n v="3"/>
    <n v="4"/>
    <x v="4"/>
    <n v="825"/>
    <s v="Брагин"/>
    <x v="187"/>
    <s v="Зиновьевич"/>
    <x v="0"/>
  </r>
  <r>
    <n v="358"/>
    <s v="+380 383-190-2360"/>
    <s v="Евфросиния Петровна Чернова"/>
    <x v="0"/>
    <d v="2022-07-29T00:00:00"/>
    <s v="+380"/>
    <x v="2"/>
    <d v="2025-03-22T00:00:00"/>
    <n v="2"/>
    <n v="7"/>
    <n v="21"/>
    <x v="1"/>
    <n v="967"/>
    <s v="Чернова"/>
    <x v="140"/>
    <s v="Петровна"/>
    <x v="2"/>
  </r>
  <r>
    <n v="359"/>
    <s v="+7 219-942-5792"/>
    <s v="Дорофеев Тимур Валерьянович"/>
    <x v="1"/>
    <d v="2022-01-23T00:00:00"/>
    <s v="+7"/>
    <x v="0"/>
    <d v="2025-03-22T00:00:00"/>
    <n v="3"/>
    <n v="1"/>
    <n v="27"/>
    <x v="0"/>
    <n v="1154"/>
    <s v="Дорофеев"/>
    <x v="188"/>
    <s v="Валерьянович"/>
    <x v="0"/>
  </r>
  <r>
    <n v="360"/>
    <s v="+375 427-098-5558"/>
    <s v="Миронов Фома Вилорович"/>
    <x v="1"/>
    <d v="2022-06-16T00:00:00"/>
    <s v="+375"/>
    <x v="3"/>
    <d v="2025-03-22T00:00:00"/>
    <n v="2"/>
    <n v="9"/>
    <n v="6"/>
    <x v="3"/>
    <n v="1010"/>
    <s v="Миронов"/>
    <x v="179"/>
    <s v="Вилорович"/>
    <x v="2"/>
  </r>
  <r>
    <n v="361"/>
    <s v="+998 197-437-6957"/>
    <s v="Федорова Жанна Вадимовна"/>
    <x v="0"/>
    <d v="2022-09-27T00:00:00"/>
    <s v="+998"/>
    <x v="1"/>
    <d v="2025-03-22T00:00:00"/>
    <n v="2"/>
    <n v="5"/>
    <n v="23"/>
    <x v="7"/>
    <n v="907"/>
    <s v="Федорова"/>
    <x v="41"/>
    <s v="Вадимовна"/>
    <x v="1"/>
  </r>
  <r>
    <n v="362"/>
    <s v="+7 739-924-9444"/>
    <s v="Авдей Брониславович Владимиров"/>
    <x v="1"/>
    <d v="2022-12-21T00:00:00"/>
    <s v="+7"/>
    <x v="0"/>
    <d v="2025-03-22T00:00:00"/>
    <n v="2"/>
    <n v="3"/>
    <n v="1"/>
    <x v="4"/>
    <n v="822"/>
    <s v="Авдей"/>
    <x v="189"/>
    <s v="Владимиров"/>
    <x v="0"/>
  </r>
  <r>
    <n v="363"/>
    <s v="+998 607-517-9439"/>
    <s v="Сорокина Феврония Натановна"/>
    <x v="1"/>
    <d v="2022-04-24T00:00:00"/>
    <s v="+998"/>
    <x v="1"/>
    <d v="2025-03-22T00:00:00"/>
    <n v="2"/>
    <n v="10"/>
    <n v="26"/>
    <x v="6"/>
    <n v="1063"/>
    <s v="Сорокина"/>
    <x v="1"/>
    <s v="Натановна"/>
    <x v="1"/>
  </r>
  <r>
    <n v="364"/>
    <s v="+7 139-999-3338"/>
    <s v="Родионова Евпраксия Олеговна"/>
    <x v="0"/>
    <d v="2022-11-18T00:00:00"/>
    <s v="+7"/>
    <x v="0"/>
    <d v="2025-03-22T00:00:00"/>
    <n v="2"/>
    <n v="4"/>
    <n v="4"/>
    <x v="5"/>
    <n v="855"/>
    <s v="Родионова"/>
    <x v="180"/>
    <s v="Олеговна"/>
    <x v="2"/>
  </r>
  <r>
    <n v="365"/>
    <s v="+375 260-927-0999"/>
    <s v="Абрамова Елизавета Эдуардовна"/>
    <x v="1"/>
    <d v="2022-10-07T00:00:00"/>
    <s v="+375"/>
    <x v="3"/>
    <d v="2025-03-22T00:00:00"/>
    <n v="2"/>
    <n v="5"/>
    <n v="15"/>
    <x v="7"/>
    <n v="897"/>
    <s v="Абрамова"/>
    <x v="70"/>
    <s v="Эдуардовна"/>
    <x v="2"/>
  </r>
  <r>
    <n v="366"/>
    <s v="+998 381-147-6466"/>
    <s v="Анна Альбертовна Никифорова"/>
    <x v="1"/>
    <d v="2022-09-23T00:00:00"/>
    <s v="+998"/>
    <x v="1"/>
    <d v="2025-03-22T00:00:00"/>
    <n v="2"/>
    <n v="5"/>
    <n v="27"/>
    <x v="7"/>
    <n v="911"/>
    <s v="Никифорова"/>
    <x v="28"/>
    <s v="Альбертовна"/>
    <x v="2"/>
  </r>
  <r>
    <n v="367"/>
    <s v="+992 353-055-1290"/>
    <s v="Эмилия Вадимовна Александрова"/>
    <x v="1"/>
    <d v="2022-11-02T00:00:00"/>
    <s v="+992"/>
    <x v="4"/>
    <d v="2025-03-22T00:00:00"/>
    <n v="2"/>
    <n v="4"/>
    <n v="20"/>
    <x v="5"/>
    <n v="871"/>
    <s v="Александрова"/>
    <x v="3"/>
    <s v="Вадимовна"/>
    <x v="3"/>
  </r>
  <r>
    <n v="368"/>
    <s v="+998 481-371-2630"/>
    <s v="Никодим Арсенович Потапов"/>
    <x v="0"/>
    <d v="2022-11-07T00:00:00"/>
    <s v="+998"/>
    <x v="1"/>
    <d v="2025-03-22T00:00:00"/>
    <n v="2"/>
    <n v="4"/>
    <n v="15"/>
    <x v="5"/>
    <n v="866"/>
    <s v="Потапов"/>
    <x v="9"/>
    <s v="Арсенович"/>
    <x v="2"/>
  </r>
  <r>
    <n v="369"/>
    <s v="+7 894-629-6946"/>
    <s v="Фёкла Натановна Дементьева"/>
    <x v="0"/>
    <d v="2022-04-27T00:00:00"/>
    <s v="+7"/>
    <x v="0"/>
    <d v="2025-03-22T00:00:00"/>
    <n v="2"/>
    <n v="10"/>
    <n v="23"/>
    <x v="6"/>
    <n v="1060"/>
    <s v="Фёкла"/>
    <x v="190"/>
    <s v="Дементьева"/>
    <x v="0"/>
  </r>
  <r>
    <n v="370"/>
    <s v="+992 902-872-9763"/>
    <s v="Орехова Кира Натановна"/>
    <x v="0"/>
    <d v="2022-06-14T00:00:00"/>
    <s v="+992"/>
    <x v="4"/>
    <d v="2025-03-22T00:00:00"/>
    <n v="2"/>
    <n v="9"/>
    <n v="8"/>
    <x v="3"/>
    <n v="1012"/>
    <s v="Орехова"/>
    <x v="15"/>
    <s v="Натановна"/>
    <x v="2"/>
  </r>
  <r>
    <n v="371"/>
    <s v="+380 616-238-3294"/>
    <s v="Регина Сергеевна Ефимова"/>
    <x v="1"/>
    <d v="2022-10-10T00:00:00"/>
    <s v="+380"/>
    <x v="2"/>
    <d v="2025-03-22T00:00:00"/>
    <n v="2"/>
    <n v="5"/>
    <n v="12"/>
    <x v="7"/>
    <n v="894"/>
    <s v="Ефимова"/>
    <x v="87"/>
    <s v="Сергеевна"/>
    <x v="2"/>
  </r>
  <r>
    <n v="372"/>
    <s v="+992 841-082-9227"/>
    <s v="Эдуард Фадеевич Сергеев"/>
    <x v="1"/>
    <d v="2022-07-30T00:00:00"/>
    <s v="+992"/>
    <x v="4"/>
    <d v="2025-03-22T00:00:00"/>
    <n v="2"/>
    <n v="7"/>
    <n v="20"/>
    <x v="1"/>
    <n v="966"/>
    <s v="Сергеев"/>
    <x v="191"/>
    <s v="Фадеевич"/>
    <x v="0"/>
  </r>
  <r>
    <n v="374"/>
    <s v="+380 622-144-1703"/>
    <s v="Калинина Ирина Филипповна"/>
    <x v="1"/>
    <d v="2022-01-21T00:00:00"/>
    <s v="+380"/>
    <x v="2"/>
    <d v="2025-03-22T00:00:00"/>
    <n v="3"/>
    <n v="2"/>
    <n v="1"/>
    <x v="8"/>
    <n v="1156"/>
    <s v="Калинина"/>
    <x v="5"/>
    <s v="Филипповна"/>
    <x v="2"/>
  </r>
  <r>
    <n v="375"/>
    <s v="+7 231-022-9731"/>
    <s v="Боян Дорофеевич Калашников"/>
    <x v="0"/>
    <d v="2022-04-23T00:00:00"/>
    <s v="+7"/>
    <x v="0"/>
    <d v="2025-03-22T00:00:00"/>
    <n v="2"/>
    <n v="10"/>
    <n v="27"/>
    <x v="6"/>
    <n v="1064"/>
    <s v="Калашников"/>
    <x v="174"/>
    <s v="Дорофеевич"/>
    <x v="4"/>
  </r>
  <r>
    <n v="376"/>
    <s v="+375 690-843-0501"/>
    <s v="Лукин Борис Власович"/>
    <x v="0"/>
    <d v="2022-06-18T00:00:00"/>
    <s v="+375"/>
    <x v="3"/>
    <d v="2025-03-22T00:00:00"/>
    <n v="2"/>
    <n v="9"/>
    <n v="4"/>
    <x v="3"/>
    <n v="1008"/>
    <s v="Лукин"/>
    <x v="192"/>
    <s v="Власович"/>
    <x v="0"/>
  </r>
  <r>
    <n v="377"/>
    <s v="+998 643-985-0175"/>
    <s v="Виктория Наумовна Никитина"/>
    <x v="1"/>
    <d v="2022-08-21T00:00:00"/>
    <s v="+998"/>
    <x v="1"/>
    <d v="2025-03-22T00:00:00"/>
    <n v="2"/>
    <n v="7"/>
    <n v="1"/>
    <x v="1"/>
    <n v="944"/>
    <s v="Никитина"/>
    <x v="105"/>
    <s v="Наумовна"/>
    <x v="4"/>
  </r>
  <r>
    <n v="378"/>
    <s v="+7 322-351-7967"/>
    <s v="Сократ Юльевич Афанасьев"/>
    <x v="1"/>
    <d v="2022-05-29T00:00:00"/>
    <s v="+7"/>
    <x v="0"/>
    <d v="2025-03-22T00:00:00"/>
    <n v="2"/>
    <n v="9"/>
    <n v="21"/>
    <x v="3"/>
    <n v="1028"/>
    <s v="Афанасьев"/>
    <x v="99"/>
    <s v="Юльевич"/>
    <x v="2"/>
  </r>
  <r>
    <n v="379"/>
    <s v="+992 471-072-5643"/>
    <s v="Соколова Кира Дмитриевна"/>
    <x v="1"/>
    <d v="2022-01-20T00:00:00"/>
    <s v="+992"/>
    <x v="4"/>
    <d v="2025-03-22T00:00:00"/>
    <n v="3"/>
    <n v="2"/>
    <n v="2"/>
    <x v="8"/>
    <n v="1157"/>
    <s v="Соколова"/>
    <x v="15"/>
    <s v="Дмитриевна"/>
    <x v="2"/>
  </r>
  <r>
    <n v="380"/>
    <s v="+7 669-661-5797"/>
    <s v="Бурова Марфа Игоревна"/>
    <x v="0"/>
    <d v="2022-01-02T00:00:00"/>
    <s v="+7"/>
    <x v="0"/>
    <d v="2025-03-22T00:00:00"/>
    <n v="3"/>
    <n v="2"/>
    <n v="20"/>
    <x v="8"/>
    <n v="1175"/>
    <s v="Бурова"/>
    <x v="86"/>
    <s v="Игоревна"/>
    <x v="3"/>
  </r>
  <r>
    <n v="381"/>
    <s v="+998 583-780-6740"/>
    <s v="Раиса Станиславовна Чернова"/>
    <x v="1"/>
    <d v="2022-06-02T00:00:00"/>
    <s v="+998"/>
    <x v="1"/>
    <d v="2025-03-22T00:00:00"/>
    <n v="2"/>
    <n v="9"/>
    <n v="20"/>
    <x v="3"/>
    <n v="1024"/>
    <s v="Чернова"/>
    <x v="4"/>
    <s v="Станиславовна"/>
    <x v="2"/>
  </r>
  <r>
    <n v="382"/>
    <s v="+375 960-328-1316"/>
    <s v="Алина Михайловна Шестакова"/>
    <x v="0"/>
    <d v="2022-10-16T00:00:00"/>
    <s v="+375"/>
    <x v="3"/>
    <d v="2025-03-22T00:00:00"/>
    <n v="2"/>
    <n v="5"/>
    <n v="6"/>
    <x v="7"/>
    <n v="888"/>
    <s v="Шестакова"/>
    <x v="47"/>
    <s v="Михайловна"/>
    <x v="2"/>
  </r>
  <r>
    <n v="383"/>
    <s v="+380 959-961-5281"/>
    <s v="Герасимов Родион Харитонович"/>
    <x v="1"/>
    <d v="2022-11-11T00:00:00"/>
    <s v="+380"/>
    <x v="2"/>
    <d v="2025-03-22T00:00:00"/>
    <n v="2"/>
    <n v="4"/>
    <n v="11"/>
    <x v="5"/>
    <n v="862"/>
    <s v="Герасимов"/>
    <x v="104"/>
    <s v="Харитонович"/>
    <x v="2"/>
  </r>
  <r>
    <n v="385"/>
    <s v="+380 030-761-0677"/>
    <s v="Стрелков Геннадий Бориславович"/>
    <x v="1"/>
    <d v="2022-07-11T00:00:00"/>
    <s v="+380"/>
    <x v="2"/>
    <d v="2025-03-22T00:00:00"/>
    <n v="2"/>
    <n v="8"/>
    <n v="11"/>
    <x v="12"/>
    <n v="985"/>
    <s v="Стрелков"/>
    <x v="193"/>
    <s v="Бориславович"/>
    <x v="0"/>
  </r>
  <r>
    <n v="386"/>
    <s v="+998 241-358-6988"/>
    <s v="Маргарита Ждановна Зуева"/>
    <x v="0"/>
    <d v="2022-06-22T00:00:00"/>
    <s v="+998"/>
    <x v="1"/>
    <d v="2025-03-22T00:00:00"/>
    <n v="2"/>
    <n v="9"/>
    <n v="0"/>
    <x v="3"/>
    <n v="1004"/>
    <s v="Зуева"/>
    <x v="178"/>
    <s v="Ждановна"/>
    <x v="2"/>
  </r>
  <r>
    <n v="388"/>
    <s v="+7 892-625-6649"/>
    <s v="Тимофеева Анастасия Натановна"/>
    <x v="0"/>
    <d v="2022-01-20T00:00:00"/>
    <s v="+7"/>
    <x v="0"/>
    <d v="2025-03-22T00:00:00"/>
    <n v="3"/>
    <n v="2"/>
    <n v="2"/>
    <x v="8"/>
    <n v="1157"/>
    <s v="Тимофеева"/>
    <x v="93"/>
    <s v="Натановна"/>
    <x v="5"/>
  </r>
  <r>
    <n v="389"/>
    <s v="+7 524-093-8464"/>
    <s v="Автоном Терентьевич Филиппов"/>
    <x v="0"/>
    <d v="2022-11-11T00:00:00"/>
    <s v="+7"/>
    <x v="0"/>
    <d v="2025-03-22T00:00:00"/>
    <n v="2"/>
    <n v="4"/>
    <n v="11"/>
    <x v="5"/>
    <n v="862"/>
    <s v="Филиппов"/>
    <x v="156"/>
    <s v="Терентьевич"/>
    <x v="4"/>
  </r>
  <r>
    <n v="391"/>
    <s v="+992 638-653-7931"/>
    <s v="Вероника Геннадьевна Воронова"/>
    <x v="0"/>
    <d v="2022-04-24T00:00:00"/>
    <s v="+992"/>
    <x v="4"/>
    <d v="2025-03-22T00:00:00"/>
    <n v="2"/>
    <n v="10"/>
    <n v="26"/>
    <x v="6"/>
    <n v="1063"/>
    <s v="Воронова"/>
    <x v="98"/>
    <s v="Геннадьевна"/>
    <x v="5"/>
  </r>
  <r>
    <n v="392"/>
    <s v="+7 894-900-2879"/>
    <s v="Эммануил Ааронович Кошелев"/>
    <x v="1"/>
    <d v="2022-12-24T00:00:00"/>
    <s v="+7"/>
    <x v="0"/>
    <d v="2025-03-22T00:00:00"/>
    <n v="2"/>
    <n v="2"/>
    <n v="26"/>
    <x v="10"/>
    <n v="819"/>
    <s v="Кошелев"/>
    <x v="55"/>
    <s v="Ааронович"/>
    <x v="2"/>
  </r>
  <r>
    <n v="394"/>
    <s v="+7 450-475-2540"/>
    <s v="Князев Платон Андреевич"/>
    <x v="0"/>
    <d v="2022-05-27T00:00:00"/>
    <s v="+7"/>
    <x v="0"/>
    <d v="2025-03-22T00:00:00"/>
    <n v="2"/>
    <n v="9"/>
    <n v="23"/>
    <x v="3"/>
    <n v="1030"/>
    <s v="Князев"/>
    <x v="194"/>
    <s v="Андреевич"/>
    <x v="0"/>
  </r>
  <r>
    <n v="395"/>
    <s v="+998 914-522-1318"/>
    <s v="Якушев Мина Гавриилович"/>
    <x v="1"/>
    <d v="2022-11-25T00:00:00"/>
    <s v="+998"/>
    <x v="1"/>
    <d v="2025-03-22T00:00:00"/>
    <n v="2"/>
    <n v="3"/>
    <n v="25"/>
    <x v="4"/>
    <n v="848"/>
    <s v="Якушев"/>
    <x v="195"/>
    <s v="Гавриилович"/>
    <x v="0"/>
  </r>
  <r>
    <n v="396"/>
    <s v="+380 667-385-3298"/>
    <s v="Ермаков Вадим Юлианович"/>
    <x v="1"/>
    <d v="2022-11-06T00:00:00"/>
    <s v="+380"/>
    <x v="2"/>
    <d v="2025-03-22T00:00:00"/>
    <n v="2"/>
    <n v="4"/>
    <n v="16"/>
    <x v="5"/>
    <n v="867"/>
    <s v="Ермаков"/>
    <x v="107"/>
    <s v="Юлианович"/>
    <x v="4"/>
  </r>
  <r>
    <n v="397"/>
    <s v="+375 372-396-9651"/>
    <s v="Нинель Натановна Лазарева"/>
    <x v="1"/>
    <d v="2022-06-16T00:00:00"/>
    <s v="+375"/>
    <x v="3"/>
    <d v="2025-03-22T00:00:00"/>
    <n v="2"/>
    <n v="9"/>
    <n v="6"/>
    <x v="3"/>
    <n v="1010"/>
    <s v="Лазарева"/>
    <x v="90"/>
    <s v="Натановна"/>
    <x v="4"/>
  </r>
  <r>
    <n v="400"/>
    <s v="+375 933-846-4405"/>
    <s v="Константинов Милован Денисович"/>
    <x v="0"/>
    <d v="2022-07-23T00:00:00"/>
    <s v="+375"/>
    <x v="3"/>
    <d v="2025-03-22T00:00:00"/>
    <n v="2"/>
    <n v="7"/>
    <n v="27"/>
    <x v="1"/>
    <n v="973"/>
    <s v="Константинов"/>
    <x v="177"/>
    <s v="Денисович"/>
    <x v="4"/>
  </r>
  <r>
    <n v="401"/>
    <s v="+7 411-180-0061"/>
    <s v="Екатерина Рудольфовна Кулакова"/>
    <x v="1"/>
    <d v="2022-10-22T00:00:00"/>
    <s v="+7"/>
    <x v="0"/>
    <d v="2025-03-22T00:00:00"/>
    <n v="2"/>
    <n v="5"/>
    <n v="0"/>
    <x v="7"/>
    <n v="882"/>
    <s v="Кулакова"/>
    <x v="196"/>
    <s v="Рудольфовна"/>
    <x v="4"/>
  </r>
  <r>
    <n v="402"/>
    <s v="+998 999-821-3025"/>
    <s v="Пахом Даниилович Кузьмин"/>
    <x v="0"/>
    <d v="2022-06-30T00:00:00"/>
    <s v="+998"/>
    <x v="1"/>
    <d v="2025-03-22T00:00:00"/>
    <n v="2"/>
    <n v="8"/>
    <n v="20"/>
    <x v="12"/>
    <n v="996"/>
    <s v="Кузьмин"/>
    <x v="197"/>
    <s v="Даниилович"/>
    <x v="0"/>
  </r>
  <r>
    <n v="403"/>
    <s v="+7 762-296-2673"/>
    <s v="Фаина Аркадьевна Веселова"/>
    <x v="1"/>
    <d v="2022-02-02T00:00:00"/>
    <s v="+7"/>
    <x v="0"/>
    <d v="2025-03-22T00:00:00"/>
    <n v="3"/>
    <n v="1"/>
    <n v="20"/>
    <x v="0"/>
    <n v="1144"/>
    <s v="Веселова"/>
    <x v="198"/>
    <s v="Аркадьевна"/>
    <x v="0"/>
  </r>
  <r>
    <n v="404"/>
    <s v="+380 265-102-2104"/>
    <s v="Кириллова Пелагея Юльевна"/>
    <x v="1"/>
    <d v="2022-12-18T00:00:00"/>
    <s v="+380"/>
    <x v="2"/>
    <d v="2025-03-22T00:00:00"/>
    <n v="2"/>
    <n v="3"/>
    <n v="4"/>
    <x v="4"/>
    <n v="825"/>
    <s v="Кириллова"/>
    <x v="45"/>
    <s v="Юльевна"/>
    <x v="4"/>
  </r>
  <r>
    <n v="405"/>
    <s v="+380 524-191-7258"/>
    <s v="Ия Робертовна Белова"/>
    <x v="1"/>
    <d v="2022-08-25T00:00:00"/>
    <s v="+380"/>
    <x v="2"/>
    <d v="2025-03-22T00:00:00"/>
    <n v="2"/>
    <n v="6"/>
    <n v="25"/>
    <x v="9"/>
    <n v="940"/>
    <s v="Белова"/>
    <x v="118"/>
    <s v="Робертовна"/>
    <x v="5"/>
  </r>
  <r>
    <n v="406"/>
    <s v="+380 469-601-0972"/>
    <s v="Дмитрий Трифонович Денисов"/>
    <x v="0"/>
    <d v="2022-11-30T00:00:00"/>
    <s v="+380"/>
    <x v="2"/>
    <d v="2025-03-22T00:00:00"/>
    <n v="2"/>
    <n v="3"/>
    <n v="20"/>
    <x v="4"/>
    <n v="843"/>
    <s v="Денисов"/>
    <x v="199"/>
    <s v="Трифонович"/>
    <x v="0"/>
  </r>
  <r>
    <n v="407"/>
    <s v="+375 205-037-7882"/>
    <s v="Карп Афанасьевич Фомичев"/>
    <x v="0"/>
    <d v="2022-03-01T00:00:00"/>
    <s v="+375"/>
    <x v="3"/>
    <d v="2025-03-22T00:00:00"/>
    <n v="3"/>
    <n v="0"/>
    <n v="21"/>
    <x v="11"/>
    <n v="1117"/>
    <s v="Фомичев"/>
    <x v="200"/>
    <s v="Афанасьевич"/>
    <x v="0"/>
  </r>
  <r>
    <n v="408"/>
    <s v="+7 630-977-5834"/>
    <s v="Юлия Вячеславовна Журавлева"/>
    <x v="1"/>
    <d v="2022-10-23T00:00:00"/>
    <s v="+7"/>
    <x v="0"/>
    <d v="2025-03-22T00:00:00"/>
    <n v="2"/>
    <n v="4"/>
    <n v="27"/>
    <x v="5"/>
    <n v="881"/>
    <s v="Журавлева"/>
    <x v="94"/>
    <s v="Вячеславовна"/>
    <x v="3"/>
  </r>
  <r>
    <n v="409"/>
    <s v="+380 916-341-6028"/>
    <s v="Лаврентьева Маргарита Артемовна"/>
    <x v="1"/>
    <d v="2022-11-04T00:00:00"/>
    <s v="+380"/>
    <x v="2"/>
    <d v="2025-03-22T00:00:00"/>
    <n v="2"/>
    <n v="4"/>
    <n v="18"/>
    <x v="5"/>
    <n v="869"/>
    <s v="Лаврентьева"/>
    <x v="178"/>
    <s v="Артемовна"/>
    <x v="2"/>
  </r>
  <r>
    <n v="411"/>
    <s v="+992 587-542-2147"/>
    <s v="Спиридон Владленович Воронцов"/>
    <x v="1"/>
    <d v="2022-04-22T00:00:00"/>
    <s v="+992"/>
    <x v="4"/>
    <d v="2025-03-22T00:00:00"/>
    <n v="2"/>
    <n v="11"/>
    <n v="0"/>
    <x v="2"/>
    <n v="1065"/>
    <s v="Воронцов"/>
    <x v="39"/>
    <s v="Владленович"/>
    <x v="4"/>
  </r>
  <r>
    <n v="413"/>
    <s v="+7 063-931-5918"/>
    <s v="Август Вячеславович Брагин"/>
    <x v="1"/>
    <d v="2022-05-18T00:00:00"/>
    <s v="+7"/>
    <x v="0"/>
    <d v="2025-03-22T00:00:00"/>
    <n v="2"/>
    <n v="10"/>
    <n v="4"/>
    <x v="6"/>
    <n v="1039"/>
    <s v="Брагин"/>
    <x v="201"/>
    <s v="Вячеславович"/>
    <x v="0"/>
  </r>
  <r>
    <n v="414"/>
    <s v="+375 435-951-1995"/>
    <s v="Юлия Леоновна Наумова"/>
    <x v="1"/>
    <d v="2022-08-21T00:00:00"/>
    <s v="+375"/>
    <x v="3"/>
    <d v="2025-03-22T00:00:00"/>
    <n v="2"/>
    <n v="7"/>
    <n v="1"/>
    <x v="1"/>
    <n v="944"/>
    <s v="Наумова"/>
    <x v="94"/>
    <s v="Леоновна"/>
    <x v="3"/>
  </r>
  <r>
    <n v="415"/>
    <s v="+380 465-945-6481"/>
    <s v="Капитон Феликсович Кабанов"/>
    <x v="0"/>
    <d v="2022-04-10T00:00:00"/>
    <s v="+380"/>
    <x v="2"/>
    <d v="2025-03-22T00:00:00"/>
    <n v="2"/>
    <n v="11"/>
    <n v="12"/>
    <x v="2"/>
    <n v="1077"/>
    <s v="Кабанов"/>
    <x v="182"/>
    <s v="Феликсович"/>
    <x v="4"/>
  </r>
  <r>
    <n v="416"/>
    <s v="+992 906-130-4174"/>
    <s v="Зуев Гостомысл Игоревич"/>
    <x v="1"/>
    <d v="2022-05-22T00:00:00"/>
    <s v="+992"/>
    <x v="4"/>
    <d v="2025-03-22T00:00:00"/>
    <n v="2"/>
    <n v="10"/>
    <n v="0"/>
    <x v="6"/>
    <n v="1035"/>
    <s v="Зуев"/>
    <x v="40"/>
    <s v="Игоревич"/>
    <x v="4"/>
  </r>
  <r>
    <n v="417"/>
    <s v="+992 772-470-1976"/>
    <s v="Игнатова Вера Вячеславовна"/>
    <x v="1"/>
    <d v="2022-02-16T00:00:00"/>
    <s v="+992"/>
    <x v="4"/>
    <d v="2025-03-22T00:00:00"/>
    <n v="3"/>
    <n v="1"/>
    <n v="6"/>
    <x v="0"/>
    <n v="1130"/>
    <s v="Игнатова"/>
    <x v="38"/>
    <s v="Вячеславовна"/>
    <x v="3"/>
  </r>
  <r>
    <n v="418"/>
    <s v="+375 253-379-5656"/>
    <s v="Любовь Богдановна Новикова"/>
    <x v="0"/>
    <d v="2022-05-19T00:00:00"/>
    <s v="+375"/>
    <x v="3"/>
    <d v="2025-03-22T00:00:00"/>
    <n v="2"/>
    <n v="10"/>
    <n v="3"/>
    <x v="6"/>
    <n v="1038"/>
    <s v="Новикова"/>
    <x v="48"/>
    <s v="Богдановна"/>
    <x v="3"/>
  </r>
  <r>
    <n v="419"/>
    <s v="+992 908-969-9000"/>
    <s v="Жданов Аверьян Валерьевич"/>
    <x v="0"/>
    <d v="2022-11-04T00:00:00"/>
    <s v="+992"/>
    <x v="4"/>
    <d v="2025-03-22T00:00:00"/>
    <n v="2"/>
    <n v="4"/>
    <n v="18"/>
    <x v="5"/>
    <n v="869"/>
    <s v="Жданов"/>
    <x v="202"/>
    <s v="Валерьевич"/>
    <x v="0"/>
  </r>
  <r>
    <n v="420"/>
    <s v="+380 992-850-2292"/>
    <s v="Тихонова Евфросиния Феликсовна"/>
    <x v="1"/>
    <d v="2022-05-17T00:00:00"/>
    <s v="+380"/>
    <x v="2"/>
    <d v="2025-03-22T00:00:00"/>
    <n v="2"/>
    <n v="10"/>
    <n v="5"/>
    <x v="6"/>
    <n v="1040"/>
    <s v="Тихонова"/>
    <x v="140"/>
    <s v="Феликсовна"/>
    <x v="2"/>
  </r>
  <r>
    <n v="421"/>
    <s v="+7 362-778-4019"/>
    <s v="Красильников Павел Ермилович"/>
    <x v="1"/>
    <d v="2022-02-28T00:00:00"/>
    <s v="+7"/>
    <x v="0"/>
    <d v="2025-03-22T00:00:00"/>
    <n v="3"/>
    <n v="0"/>
    <n v="22"/>
    <x v="11"/>
    <n v="1118"/>
    <s v="Красильников"/>
    <x v="141"/>
    <s v="Ермилович"/>
    <x v="4"/>
  </r>
  <r>
    <n v="422"/>
    <s v="+380 633-205-1404"/>
    <s v="Виноградов Карл Алексеевич"/>
    <x v="1"/>
    <d v="2022-08-11T00:00:00"/>
    <s v="+380"/>
    <x v="2"/>
    <d v="2025-03-22T00:00:00"/>
    <n v="2"/>
    <n v="7"/>
    <n v="11"/>
    <x v="1"/>
    <n v="954"/>
    <s v="Виноградов"/>
    <x v="203"/>
    <s v="Алексеевич"/>
    <x v="0"/>
  </r>
  <r>
    <n v="423"/>
    <s v="+375 074-074-0170"/>
    <s v="Виктор Марсович Игнатов"/>
    <x v="1"/>
    <d v="2022-10-07T00:00:00"/>
    <s v="+375"/>
    <x v="3"/>
    <d v="2025-03-22T00:00:00"/>
    <n v="2"/>
    <n v="5"/>
    <n v="15"/>
    <x v="7"/>
    <n v="897"/>
    <s v="Игнатов"/>
    <x v="83"/>
    <s v="Марсович"/>
    <x v="4"/>
  </r>
  <r>
    <n v="424"/>
    <s v="+7 833-884-1180"/>
    <s v="Ефремов Епифан Ильич"/>
    <x v="0"/>
    <d v="2022-01-24T00:00:00"/>
    <s v="+7"/>
    <x v="0"/>
    <d v="2025-03-22T00:00:00"/>
    <n v="3"/>
    <n v="1"/>
    <n v="26"/>
    <x v="0"/>
    <n v="1153"/>
    <s v="Ефремов"/>
    <x v="204"/>
    <s v="Ильич"/>
    <x v="0"/>
  </r>
  <r>
    <n v="425"/>
    <s v="+998 965-511-3258"/>
    <s v="Алевтина Ефимовна Белякова"/>
    <x v="1"/>
    <d v="2022-08-09T00:00:00"/>
    <s v="+998"/>
    <x v="1"/>
    <d v="2025-03-22T00:00:00"/>
    <n v="2"/>
    <n v="7"/>
    <n v="13"/>
    <x v="1"/>
    <n v="956"/>
    <s v="Белякова"/>
    <x v="131"/>
    <s v="Ефимовна"/>
    <x v="1"/>
  </r>
  <r>
    <n v="426"/>
    <s v="+992 253-231-6427"/>
    <s v="Лыткина Вера Ждановна"/>
    <x v="0"/>
    <d v="2022-07-26T00:00:00"/>
    <s v="+992"/>
    <x v="4"/>
    <d v="2025-03-22T00:00:00"/>
    <n v="2"/>
    <n v="7"/>
    <n v="24"/>
    <x v="1"/>
    <n v="970"/>
    <s v="Лыткина"/>
    <x v="38"/>
    <s v="Ждановна"/>
    <x v="3"/>
  </r>
  <r>
    <n v="427"/>
    <s v="+7 630-011-3417"/>
    <s v="Лидия Андреевна Крюкова"/>
    <x v="1"/>
    <d v="2022-09-30T00:00:00"/>
    <s v="+7"/>
    <x v="0"/>
    <d v="2025-03-22T00:00:00"/>
    <n v="2"/>
    <n v="5"/>
    <n v="20"/>
    <x v="7"/>
    <n v="904"/>
    <s v="Крюкова"/>
    <x v="205"/>
    <s v="Андреевна"/>
    <x v="4"/>
  </r>
  <r>
    <n v="428"/>
    <s v="+375 844-419-2850"/>
    <s v="Лавр Харлампович Беляков"/>
    <x v="1"/>
    <d v="2022-10-14T00:00:00"/>
    <s v="+375"/>
    <x v="3"/>
    <d v="2025-03-22T00:00:00"/>
    <n v="2"/>
    <n v="5"/>
    <n v="8"/>
    <x v="7"/>
    <n v="890"/>
    <s v="Беляков"/>
    <x v="206"/>
    <s v="Харлампович"/>
    <x v="0"/>
  </r>
  <r>
    <n v="429"/>
    <s v="+992 266-513-0456"/>
    <s v="Цветков Лука Витальевич"/>
    <x v="0"/>
    <d v="2022-03-05T00:00:00"/>
    <s v="+992"/>
    <x v="4"/>
    <d v="2025-03-22T00:00:00"/>
    <n v="3"/>
    <n v="0"/>
    <n v="17"/>
    <x v="11"/>
    <n v="1113"/>
    <s v="Цветков"/>
    <x v="13"/>
    <s v="Витальевич"/>
    <x v="2"/>
  </r>
  <r>
    <n v="430"/>
    <s v="+992 570-665-8734"/>
    <s v="Любосмысл Тихонович Веселов"/>
    <x v="1"/>
    <d v="2022-08-26T00:00:00"/>
    <s v="+992"/>
    <x v="4"/>
    <d v="2025-03-22T00:00:00"/>
    <n v="2"/>
    <n v="6"/>
    <n v="24"/>
    <x v="9"/>
    <n v="939"/>
    <s v="Веселов"/>
    <x v="207"/>
    <s v="Тихонович"/>
    <x v="0"/>
  </r>
  <r>
    <n v="431"/>
    <s v="+7 869-111-2094"/>
    <s v="Мясников Зосима Якубович"/>
    <x v="1"/>
    <d v="2022-03-03T00:00:00"/>
    <s v="+7"/>
    <x v="0"/>
    <d v="2025-03-22T00:00:00"/>
    <n v="3"/>
    <n v="0"/>
    <n v="19"/>
    <x v="11"/>
    <n v="1115"/>
    <s v="Мясников"/>
    <x v="208"/>
    <s v="Якубович"/>
    <x v="0"/>
  </r>
  <r>
    <n v="432"/>
    <s v="+992 976-290-1474"/>
    <s v="Анастасия Игоревна Белова"/>
    <x v="1"/>
    <d v="2022-06-06T00:00:00"/>
    <s v="+992"/>
    <x v="4"/>
    <d v="2025-03-22T00:00:00"/>
    <n v="2"/>
    <n v="9"/>
    <n v="16"/>
    <x v="3"/>
    <n v="1020"/>
    <s v="Белова"/>
    <x v="93"/>
    <s v="Игоревна"/>
    <x v="5"/>
  </r>
  <r>
    <n v="433"/>
    <s v="+992 614-322-7161"/>
    <s v="Людмила Борисовна Иванова"/>
    <x v="0"/>
    <d v="2022-09-28T00:00:00"/>
    <s v="+992"/>
    <x v="4"/>
    <d v="2025-03-22T00:00:00"/>
    <n v="2"/>
    <n v="5"/>
    <n v="22"/>
    <x v="7"/>
    <n v="906"/>
    <s v="Иванова"/>
    <x v="73"/>
    <s v="Борисовна"/>
    <x v="2"/>
  </r>
  <r>
    <n v="434"/>
    <s v="+380 705-295-2201"/>
    <s v="Христофор Авдеевич Щукин"/>
    <x v="1"/>
    <d v="2022-06-18T00:00:00"/>
    <s v="+380"/>
    <x v="2"/>
    <d v="2025-03-22T00:00:00"/>
    <n v="2"/>
    <n v="9"/>
    <n v="4"/>
    <x v="3"/>
    <n v="1008"/>
    <s v="Щукин"/>
    <x v="138"/>
    <s v="Авдеевич"/>
    <x v="4"/>
  </r>
  <r>
    <n v="435"/>
    <s v="+998 946-408-1930"/>
    <s v="Тихонова Ираида Ефимовна"/>
    <x v="1"/>
    <d v="2022-02-26T00:00:00"/>
    <s v="+998"/>
    <x v="1"/>
    <d v="2025-03-22T00:00:00"/>
    <n v="3"/>
    <n v="0"/>
    <n v="24"/>
    <x v="11"/>
    <n v="1120"/>
    <s v="Тихонова"/>
    <x v="30"/>
    <s v="Ефимовна"/>
    <x v="5"/>
  </r>
  <r>
    <n v="436"/>
    <s v="+7 613-538-5501"/>
    <s v="Миронов Аверкий Зиновьевич"/>
    <x v="1"/>
    <d v="2022-05-02T00:00:00"/>
    <s v="+7"/>
    <x v="0"/>
    <d v="2025-03-22T00:00:00"/>
    <n v="2"/>
    <n v="10"/>
    <n v="20"/>
    <x v="6"/>
    <n v="1055"/>
    <s v="Миронов"/>
    <x v="209"/>
    <s v="Зиновьевич"/>
    <x v="0"/>
  </r>
  <r>
    <n v="437"/>
    <s v="+998 049-489-2171"/>
    <s v="Мария Кузьминична Борисова"/>
    <x v="1"/>
    <d v="2022-01-15T00:00:00"/>
    <s v="+998"/>
    <x v="1"/>
    <d v="2025-03-22T00:00:00"/>
    <n v="3"/>
    <n v="2"/>
    <n v="7"/>
    <x v="8"/>
    <n v="1162"/>
    <s v="Борисова"/>
    <x v="135"/>
    <s v="Кузьминична"/>
    <x v="4"/>
  </r>
  <r>
    <n v="438"/>
    <s v="+998 225-019-2493"/>
    <s v="Прасковья Петровна Дементьева"/>
    <x v="0"/>
    <d v="2022-05-12T00:00:00"/>
    <s v="+998"/>
    <x v="1"/>
    <d v="2025-03-22T00:00:00"/>
    <n v="2"/>
    <n v="10"/>
    <n v="10"/>
    <x v="6"/>
    <n v="1045"/>
    <s v="Дементьева"/>
    <x v="145"/>
    <s v="Петровна"/>
    <x v="2"/>
  </r>
  <r>
    <n v="441"/>
    <s v="+998 286-143-0624"/>
    <s v="Силина Татьяна Аркадьевна"/>
    <x v="1"/>
    <d v="2022-11-02T00:00:00"/>
    <s v="+998"/>
    <x v="1"/>
    <d v="2025-03-22T00:00:00"/>
    <n v="2"/>
    <n v="4"/>
    <n v="20"/>
    <x v="5"/>
    <n v="871"/>
    <s v="Силина"/>
    <x v="25"/>
    <s v="Аркадьевна"/>
    <x v="5"/>
  </r>
  <r>
    <n v="442"/>
    <s v="+992 774-047-4624"/>
    <s v="Гордей Матвеевич Медведев"/>
    <x v="1"/>
    <d v="2022-07-04T00:00:00"/>
    <s v="+992"/>
    <x v="4"/>
    <d v="2025-03-22T00:00:00"/>
    <n v="2"/>
    <n v="8"/>
    <n v="18"/>
    <x v="12"/>
    <n v="992"/>
    <s v="Медведев "/>
    <x v="210"/>
    <s v="Матвеевич"/>
    <x v="0"/>
  </r>
  <r>
    <n v="443"/>
    <s v="+7 210-575-0459"/>
    <s v="Агата Олеговна Мартынова"/>
    <x v="0"/>
    <d v="2022-03-29T00:00:00"/>
    <s v="+7"/>
    <x v="0"/>
    <d v="2025-03-22T00:00:00"/>
    <n v="2"/>
    <n v="11"/>
    <n v="21"/>
    <x v="2"/>
    <n v="1089"/>
    <s v="Мартынова"/>
    <x v="91"/>
    <s v="Олеговна"/>
    <x v="2"/>
  </r>
  <r>
    <n v="444"/>
    <s v="+7 729-805-4220"/>
    <s v="Маслова Анастасия Станиславовна"/>
    <x v="0"/>
    <d v="2022-05-07T00:00:00"/>
    <s v="+7"/>
    <x v="0"/>
    <d v="2025-03-22T00:00:00"/>
    <n v="2"/>
    <n v="10"/>
    <n v="15"/>
    <x v="6"/>
    <n v="1050"/>
    <s v="Маслова"/>
    <x v="93"/>
    <s v="Станиславовна"/>
    <x v="5"/>
  </r>
  <r>
    <n v="445"/>
    <s v="+7 975-515-1931"/>
    <s v="Марфа Архиповна Белоусова"/>
    <x v="1"/>
    <d v="2022-04-25T00:00:00"/>
    <s v="+7"/>
    <x v="0"/>
    <d v="2025-03-22T00:00:00"/>
    <n v="2"/>
    <n v="10"/>
    <n v="25"/>
    <x v="6"/>
    <n v="1062"/>
    <s v="Белоусова"/>
    <x v="86"/>
    <s v="Архиповна"/>
    <x v="3"/>
  </r>
  <r>
    <n v="446"/>
    <s v="+992 028-876-8250"/>
    <s v="Лора Вадимовна Турова"/>
    <x v="0"/>
    <d v="2022-04-20T00:00:00"/>
    <s v="+992"/>
    <x v="4"/>
    <d v="2025-03-22T00:00:00"/>
    <n v="2"/>
    <n v="11"/>
    <n v="2"/>
    <x v="2"/>
    <n v="1067"/>
    <s v="Турова"/>
    <x v="149"/>
    <s v="Вадимовна"/>
    <x v="5"/>
  </r>
  <r>
    <n v="447"/>
    <s v="+992 443-164-9246"/>
    <s v="Жанна Станиславовна Семенова"/>
    <x v="0"/>
    <d v="2022-12-03T00:00:00"/>
    <s v="+992"/>
    <x v="4"/>
    <d v="2025-03-22T00:00:00"/>
    <n v="2"/>
    <n v="3"/>
    <n v="19"/>
    <x v="4"/>
    <n v="840"/>
    <s v="Семенова"/>
    <x v="41"/>
    <s v="Станиславовна"/>
    <x v="1"/>
  </r>
  <r>
    <n v="448"/>
    <s v="+7 984-361-4421"/>
    <s v="Анжелика Валериевна Рожкова"/>
    <x v="1"/>
    <d v="2022-07-28T00:00:00"/>
    <s v="+7"/>
    <x v="0"/>
    <d v="2025-03-22T00:00:00"/>
    <n v="2"/>
    <n v="7"/>
    <n v="22"/>
    <x v="1"/>
    <n v="968"/>
    <s v="Рожкова"/>
    <x v="60"/>
    <s v="Валериевна"/>
    <x v="4"/>
  </r>
  <r>
    <n v="449"/>
    <s v="+992 314-900-5858"/>
    <s v="Пестов Измаил Глебович"/>
    <x v="1"/>
    <d v="2022-03-25T00:00:00"/>
    <s v="+992"/>
    <x v="4"/>
    <d v="2025-03-22T00:00:00"/>
    <n v="2"/>
    <n v="11"/>
    <n v="25"/>
    <x v="2"/>
    <n v="1093"/>
    <s v="Пестов"/>
    <x v="184"/>
    <s v="Глебович"/>
    <x v="4"/>
  </r>
  <r>
    <n v="450"/>
    <s v="+7 038-725-7867"/>
    <s v="Самуил Зиновьевич Фокин"/>
    <x v="0"/>
    <d v="2022-02-27T00:00:00"/>
    <s v="+7"/>
    <x v="0"/>
    <d v="2025-03-22T00:00:00"/>
    <n v="3"/>
    <n v="0"/>
    <n v="23"/>
    <x v="11"/>
    <n v="1119"/>
    <s v="Фокин"/>
    <x v="211"/>
    <s v="Зиновьевич"/>
    <x v="0"/>
  </r>
  <r>
    <n v="451"/>
    <s v="+7 321-005-5110"/>
    <s v="Лукия Ефимовна Тимофеева"/>
    <x v="0"/>
    <d v="2022-01-23T00:00:00"/>
    <s v="+7"/>
    <x v="0"/>
    <d v="2025-03-22T00:00:00"/>
    <n v="3"/>
    <n v="1"/>
    <n v="27"/>
    <x v="0"/>
    <n v="1154"/>
    <s v="Тимофеева"/>
    <x v="212"/>
    <s v="Ефимовна"/>
    <x v="0"/>
  </r>
  <r>
    <n v="452"/>
    <s v="+7 356-385-2881"/>
    <s v="Чеслав Бориславович Мамонтов"/>
    <x v="0"/>
    <d v="2022-07-27T00:00:00"/>
    <s v="+7"/>
    <x v="0"/>
    <d v="2025-03-22T00:00:00"/>
    <n v="2"/>
    <n v="7"/>
    <n v="23"/>
    <x v="1"/>
    <n v="969"/>
    <s v="Мамонтов"/>
    <x v="163"/>
    <s v="Бориславович"/>
    <x v="2"/>
  </r>
  <r>
    <n v="453"/>
    <s v="+7 648-807-1917"/>
    <s v="Никифоров Богдан Харитонович"/>
    <x v="0"/>
    <d v="2022-03-15T00:00:00"/>
    <s v="+7"/>
    <x v="0"/>
    <d v="2025-03-22T00:00:00"/>
    <n v="3"/>
    <n v="0"/>
    <n v="7"/>
    <x v="11"/>
    <n v="1103"/>
    <s v="Никифоров"/>
    <x v="213"/>
    <s v="Харитонович"/>
    <x v="0"/>
  </r>
  <r>
    <n v="455"/>
    <s v="+380 315-815-3268"/>
    <s v="Герман Арсеньевич Калинин"/>
    <x v="0"/>
    <d v="2022-09-16T00:00:00"/>
    <s v="+380"/>
    <x v="2"/>
    <d v="2025-03-22T00:00:00"/>
    <n v="2"/>
    <n v="6"/>
    <n v="6"/>
    <x v="9"/>
    <n v="918"/>
    <s v="Калинин"/>
    <x v="214"/>
    <s v="Арсеньевич"/>
    <x v="0"/>
  </r>
  <r>
    <n v="456"/>
    <s v="+7 584-823-9648"/>
    <s v="Муравьева Алла Петровна"/>
    <x v="0"/>
    <d v="2022-02-26T00:00:00"/>
    <s v="+7"/>
    <x v="0"/>
    <d v="2025-03-22T00:00:00"/>
    <n v="3"/>
    <n v="0"/>
    <n v="24"/>
    <x v="11"/>
    <n v="1120"/>
    <s v="Муравьева"/>
    <x v="53"/>
    <s v="Петровна"/>
    <x v="5"/>
  </r>
  <r>
    <n v="457"/>
    <s v="+992 644-743-9326"/>
    <s v="Валерия Владимировна Медведева"/>
    <x v="1"/>
    <d v="2022-02-03T00:00:00"/>
    <s v="+992"/>
    <x v="4"/>
    <d v="2025-03-22T00:00:00"/>
    <n v="3"/>
    <n v="1"/>
    <n v="19"/>
    <x v="0"/>
    <n v="1143"/>
    <s v="Медведева"/>
    <x v="115"/>
    <s v="Владимировна"/>
    <x v="4"/>
  </r>
  <r>
    <n v="458"/>
    <s v="+7 089-779-0837"/>
    <s v="Зоя Егоровна Третьякова"/>
    <x v="0"/>
    <d v="2022-05-13T00:00:00"/>
    <s v="+7"/>
    <x v="0"/>
    <d v="2025-03-22T00:00:00"/>
    <n v="2"/>
    <n v="10"/>
    <n v="9"/>
    <x v="6"/>
    <n v="1044"/>
    <s v="Третьякова"/>
    <x v="71"/>
    <s v="Егоровна"/>
    <x v="5"/>
  </r>
  <r>
    <n v="459"/>
    <s v="+7 007-157-8873"/>
    <s v="Назар Августович Назаров"/>
    <x v="0"/>
    <d v="2022-07-01T00:00:00"/>
    <s v="+7"/>
    <x v="0"/>
    <d v="2025-03-22T00:00:00"/>
    <n v="2"/>
    <n v="8"/>
    <n v="21"/>
    <x v="12"/>
    <n v="995"/>
    <s v="Назаров"/>
    <x v="215"/>
    <s v="Августович"/>
    <x v="0"/>
  </r>
  <r>
    <n v="460"/>
    <s v="+7 981-245-0102"/>
    <s v="Алевтина Егоровна Кузнецова"/>
    <x v="1"/>
    <d v="2022-09-17T00:00:00"/>
    <s v="+7"/>
    <x v="0"/>
    <d v="2025-03-22T00:00:00"/>
    <n v="2"/>
    <n v="6"/>
    <n v="5"/>
    <x v="9"/>
    <n v="917"/>
    <s v="Кузнецова"/>
    <x v="131"/>
    <s v="Егоровна"/>
    <x v="1"/>
  </r>
  <r>
    <n v="461"/>
    <s v="+998 087-023-3754"/>
    <s v="Олимпиада Львовна Михайлова"/>
    <x v="0"/>
    <d v="2022-04-16T00:00:00"/>
    <s v="+998"/>
    <x v="1"/>
    <d v="2025-03-22T00:00:00"/>
    <n v="2"/>
    <n v="11"/>
    <n v="6"/>
    <x v="2"/>
    <n v="1071"/>
    <s v="Михайлова"/>
    <x v="216"/>
    <s v="Львовна"/>
    <x v="0"/>
  </r>
  <r>
    <n v="462"/>
    <s v="+7 915-487-8205"/>
    <s v="Владилен Иосифович Третьяков"/>
    <x v="0"/>
    <d v="2022-07-09T00:00:00"/>
    <s v="+7"/>
    <x v="0"/>
    <d v="2025-03-22T00:00:00"/>
    <n v="2"/>
    <n v="8"/>
    <n v="13"/>
    <x v="12"/>
    <n v="987"/>
    <s v="Третьяков"/>
    <x v="217"/>
    <s v="Иосифович"/>
    <x v="0"/>
  </r>
  <r>
    <n v="463"/>
    <s v="+380 286-003-5332"/>
    <s v="Вероника Руслановна Ефремова"/>
    <x v="1"/>
    <d v="2022-11-04T00:00:00"/>
    <s v="+380"/>
    <x v="2"/>
    <d v="2025-03-22T00:00:00"/>
    <n v="2"/>
    <n v="4"/>
    <n v="18"/>
    <x v="5"/>
    <n v="869"/>
    <s v="Ефремова"/>
    <x v="98"/>
    <s v="Руслановна"/>
    <x v="5"/>
  </r>
  <r>
    <n v="464"/>
    <s v="+7 260-379-8995"/>
    <s v="Носкова Ольга Ждановна"/>
    <x v="1"/>
    <d v="2022-09-23T00:00:00"/>
    <s v="+7"/>
    <x v="0"/>
    <d v="2025-03-22T00:00:00"/>
    <n v="2"/>
    <n v="5"/>
    <n v="27"/>
    <x v="7"/>
    <n v="911"/>
    <s v="Носкова"/>
    <x v="218"/>
    <s v="Ждановна"/>
    <x v="4"/>
  </r>
  <r>
    <n v="465"/>
    <s v="+998 955-643-6256"/>
    <s v="Евдокия Ефимовна Карпова"/>
    <x v="1"/>
    <d v="2022-04-20T00:00:00"/>
    <s v="+998"/>
    <x v="1"/>
    <d v="2025-03-22T00:00:00"/>
    <n v="2"/>
    <n v="11"/>
    <n v="2"/>
    <x v="2"/>
    <n v="1067"/>
    <s v="Карпова"/>
    <x v="27"/>
    <s v="Ефимовна"/>
    <x v="2"/>
  </r>
  <r>
    <n v="466"/>
    <s v="+375 956-020-3484"/>
    <s v="Никитина Лора Георгиевна"/>
    <x v="0"/>
    <d v="2022-07-30T00:00:00"/>
    <s v="+375"/>
    <x v="3"/>
    <d v="2025-03-22T00:00:00"/>
    <n v="2"/>
    <n v="7"/>
    <n v="20"/>
    <x v="1"/>
    <n v="966"/>
    <s v="Никитина"/>
    <x v="149"/>
    <s v="Георгиевна"/>
    <x v="5"/>
  </r>
  <r>
    <n v="468"/>
    <s v="+998 783-609-3463"/>
    <s v="Дарья Степановна Потапова"/>
    <x v="0"/>
    <d v="2022-02-27T00:00:00"/>
    <s v="+998"/>
    <x v="1"/>
    <d v="2025-03-22T00:00:00"/>
    <n v="3"/>
    <n v="0"/>
    <n v="23"/>
    <x v="11"/>
    <n v="1119"/>
    <s v="Потапова"/>
    <x v="126"/>
    <s v="Степановна"/>
    <x v="4"/>
  </r>
  <r>
    <n v="469"/>
    <s v="+7 997-792-5112"/>
    <s v="Лариса Романовна Крюкова"/>
    <x v="0"/>
    <d v="2022-04-08T00:00:00"/>
    <s v="+7"/>
    <x v="0"/>
    <d v="2025-03-22T00:00:00"/>
    <n v="2"/>
    <n v="11"/>
    <n v="14"/>
    <x v="2"/>
    <n v="1079"/>
    <s v="Крюкова"/>
    <x v="159"/>
    <s v="Романовна"/>
    <x v="4"/>
  </r>
  <r>
    <n v="470"/>
    <s v="+992 544-936-8109"/>
    <s v="Русакова Полина Михайловна"/>
    <x v="0"/>
    <d v="2022-05-09T00:00:00"/>
    <s v="+992"/>
    <x v="4"/>
    <d v="2025-03-22T00:00:00"/>
    <n v="2"/>
    <n v="10"/>
    <n v="13"/>
    <x v="6"/>
    <n v="1048"/>
    <s v="Русакова"/>
    <x v="84"/>
    <s v="Михайловна"/>
    <x v="2"/>
  </r>
  <r>
    <n v="471"/>
    <s v="+380 669-437-2066"/>
    <s v="Александра Матвеевна Артемьева"/>
    <x v="0"/>
    <d v="2022-01-16T00:00:00"/>
    <s v="+380"/>
    <x v="2"/>
    <d v="2025-03-22T00:00:00"/>
    <n v="3"/>
    <n v="2"/>
    <n v="6"/>
    <x v="8"/>
    <n v="1161"/>
    <s v="Артемьева"/>
    <x v="167"/>
    <s v="Матвеевна"/>
    <x v="5"/>
  </r>
  <r>
    <n v="472"/>
    <s v="+380 435-435-7454"/>
    <s v="Фрол Авдеевич Фадеев"/>
    <x v="1"/>
    <d v="2022-12-06T00:00:00"/>
    <s v="+380"/>
    <x v="2"/>
    <d v="2025-03-22T00:00:00"/>
    <n v="2"/>
    <n v="3"/>
    <n v="16"/>
    <x v="4"/>
    <n v="837"/>
    <s v="Фадеев"/>
    <x v="219"/>
    <s v="Авдеевич"/>
    <x v="0"/>
  </r>
  <r>
    <n v="473"/>
    <s v="+7 571-938-4741"/>
    <s v="Ипат Дмитриевич Панов"/>
    <x v="0"/>
    <d v="2022-08-26T00:00:00"/>
    <s v="+7"/>
    <x v="0"/>
    <d v="2025-03-22T00:00:00"/>
    <n v="2"/>
    <n v="6"/>
    <n v="24"/>
    <x v="9"/>
    <n v="939"/>
    <s v="Панов"/>
    <x v="220"/>
    <s v="Дмитриевич"/>
    <x v="0"/>
  </r>
  <r>
    <n v="474"/>
    <s v="+7 430-487-6579"/>
    <s v="Александра Владиславовна Беляева"/>
    <x v="1"/>
    <d v="2022-02-13T00:00:00"/>
    <s v="+7"/>
    <x v="0"/>
    <d v="2025-03-22T00:00:00"/>
    <n v="3"/>
    <n v="1"/>
    <n v="9"/>
    <x v="0"/>
    <n v="1133"/>
    <s v="Беляева"/>
    <x v="167"/>
    <s v="Владиславовна"/>
    <x v="5"/>
  </r>
  <r>
    <n v="476"/>
    <s v="+380 737-667-7208"/>
    <s v="Дьячков Серафим Дорофеевич"/>
    <x v="0"/>
    <d v="2022-05-22T00:00:00"/>
    <s v="+380"/>
    <x v="2"/>
    <d v="2025-03-22T00:00:00"/>
    <n v="2"/>
    <n v="10"/>
    <n v="0"/>
    <x v="6"/>
    <n v="1035"/>
    <s v="Дьячков"/>
    <x v="221"/>
    <s v="Дорофеевич"/>
    <x v="0"/>
  </r>
  <r>
    <n v="477"/>
    <s v="+998 591-865-8342"/>
    <s v="Зоя Кирилловна Брагина"/>
    <x v="0"/>
    <d v="2022-06-26T00:00:00"/>
    <s v="+998"/>
    <x v="1"/>
    <d v="2025-03-22T00:00:00"/>
    <n v="2"/>
    <n v="8"/>
    <n v="24"/>
    <x v="12"/>
    <n v="1000"/>
    <s v="Брагина"/>
    <x v="71"/>
    <s v="Кирилловна"/>
    <x v="5"/>
  </r>
  <r>
    <n v="478"/>
    <s v="+380 260-756-9533"/>
    <s v="Шарова Екатерина Леоновна"/>
    <x v="1"/>
    <d v="2022-06-14T00:00:00"/>
    <s v="+380"/>
    <x v="2"/>
    <d v="2025-03-22T00:00:00"/>
    <n v="2"/>
    <n v="9"/>
    <n v="8"/>
    <x v="3"/>
    <n v="1012"/>
    <s v="Шарова"/>
    <x v="196"/>
    <s v="Леоновна"/>
    <x v="4"/>
  </r>
  <r>
    <n v="479"/>
    <s v="+7 836-233-8115"/>
    <s v="Евпраксия Федоровна Фомина"/>
    <x v="0"/>
    <d v="2022-08-20T00:00:00"/>
    <s v="+7"/>
    <x v="0"/>
    <d v="2025-03-22T00:00:00"/>
    <n v="2"/>
    <n v="7"/>
    <n v="2"/>
    <x v="1"/>
    <n v="945"/>
    <s v="Фомина"/>
    <x v="180"/>
    <s v="Федоровна"/>
    <x v="2"/>
  </r>
  <r>
    <n v="480"/>
    <s v="+998 697-530-0958"/>
    <s v="Юлия Кузьминична Капустина"/>
    <x v="0"/>
    <d v="2022-01-07T00:00:00"/>
    <s v="+998"/>
    <x v="1"/>
    <d v="2025-03-22T00:00:00"/>
    <n v="3"/>
    <n v="2"/>
    <n v="15"/>
    <x v="8"/>
    <n v="1170"/>
    <s v="Капустина"/>
    <x v="94"/>
    <s v="Кузьминична"/>
    <x v="3"/>
  </r>
  <r>
    <n v="481"/>
    <s v="+375 743-922-4671"/>
    <s v="Новикова Лидия Павловна"/>
    <x v="0"/>
    <d v="2022-07-14T00:00:00"/>
    <s v="+375"/>
    <x v="3"/>
    <d v="2025-03-22T00:00:00"/>
    <n v="2"/>
    <n v="8"/>
    <n v="8"/>
    <x v="12"/>
    <n v="982"/>
    <s v="Новикова"/>
    <x v="205"/>
    <s v="Павловна"/>
    <x v="4"/>
  </r>
  <r>
    <n v="482"/>
    <s v="+380 958-231-6305"/>
    <s v="Творимир Артурович Гришин"/>
    <x v="1"/>
    <d v="2022-04-28T00:00:00"/>
    <s v="+380"/>
    <x v="2"/>
    <d v="2025-03-22T00:00:00"/>
    <n v="2"/>
    <n v="10"/>
    <n v="22"/>
    <x v="6"/>
    <n v="1059"/>
    <s v="Гришин"/>
    <x v="222"/>
    <s v="Артурович"/>
    <x v="4"/>
  </r>
  <r>
    <n v="483"/>
    <s v="+7 319-073-7259"/>
    <s v="Александр Архипович Гущин"/>
    <x v="0"/>
    <d v="2022-10-21T00:00:00"/>
    <s v="+7"/>
    <x v="0"/>
    <d v="2025-03-22T00:00:00"/>
    <n v="2"/>
    <n v="5"/>
    <n v="1"/>
    <x v="7"/>
    <n v="883"/>
    <s v="Гущин"/>
    <x v="223"/>
    <s v="Архипович"/>
    <x v="0"/>
  </r>
  <r>
    <n v="485"/>
    <s v="+7 927-005-2176"/>
    <s v="Пономарев Творимир Демидович"/>
    <x v="1"/>
    <d v="2022-06-11T00:00:00"/>
    <s v="+7"/>
    <x v="0"/>
    <d v="2025-03-22T00:00:00"/>
    <n v="2"/>
    <n v="9"/>
    <n v="11"/>
    <x v="3"/>
    <n v="1015"/>
    <s v="Пономарев"/>
    <x v="222"/>
    <s v="Демидович"/>
    <x v="4"/>
  </r>
  <r>
    <n v="486"/>
    <s v="+7 056-712-2591"/>
    <s v="Волков Викентий Герасимович"/>
    <x v="0"/>
    <d v="2022-06-11T00:00:00"/>
    <s v="+7"/>
    <x v="0"/>
    <d v="2025-03-22T00:00:00"/>
    <n v="2"/>
    <n v="9"/>
    <n v="11"/>
    <x v="3"/>
    <n v="1015"/>
    <s v="Волков"/>
    <x v="224"/>
    <s v="Герасимович"/>
    <x v="0"/>
  </r>
  <r>
    <n v="487"/>
    <s v="+7 263-859-8875"/>
    <s v="Сидор Вячеславович Зиновьев"/>
    <x v="0"/>
    <d v="2022-09-11T00:00:00"/>
    <s v="+7"/>
    <x v="0"/>
    <d v="2025-03-22T00:00:00"/>
    <n v="2"/>
    <n v="6"/>
    <n v="11"/>
    <x v="9"/>
    <n v="923"/>
    <s v="Зиновьев"/>
    <x v="225"/>
    <s v="Вячеславович"/>
    <x v="0"/>
  </r>
  <r>
    <n v="488"/>
    <s v="+375 477-336-9780"/>
    <s v="Ольга Аскольдовна Данилова"/>
    <x v="0"/>
    <d v="2022-06-26T00:00:00"/>
    <s v="+375"/>
    <x v="3"/>
    <d v="2025-03-22T00:00:00"/>
    <n v="2"/>
    <n v="8"/>
    <n v="24"/>
    <x v="12"/>
    <n v="1000"/>
    <s v="Данилова"/>
    <x v="218"/>
    <s v="Аскольдовна"/>
    <x v="4"/>
  </r>
  <r>
    <n v="489"/>
    <s v="+7 778-043-0691"/>
    <s v="Никанор Феодосьевич Воронов"/>
    <x v="0"/>
    <d v="2022-01-26T00:00:00"/>
    <s v="+7"/>
    <x v="0"/>
    <d v="2025-03-22T00:00:00"/>
    <n v="3"/>
    <n v="1"/>
    <n v="24"/>
    <x v="0"/>
    <n v="1151"/>
    <s v="Воронов"/>
    <x v="226"/>
    <s v="Феодосьевич"/>
    <x v="0"/>
  </r>
  <r>
    <n v="490"/>
    <s v="+7 454-941-1729"/>
    <s v="Кудрявцев Демид Ерофеевич"/>
    <x v="1"/>
    <d v="2022-02-11T00:00:00"/>
    <s v="+7"/>
    <x v="0"/>
    <d v="2025-03-22T00:00:00"/>
    <n v="3"/>
    <n v="1"/>
    <n v="11"/>
    <x v="0"/>
    <n v="1135"/>
    <s v="Кудрявцев"/>
    <x v="133"/>
    <s v="Ерофеевич"/>
    <x v="4"/>
  </r>
  <r>
    <n v="491"/>
    <s v="+7 411-977-9395"/>
    <s v="Михайлова Лора Наумовна"/>
    <x v="0"/>
    <d v="2022-07-10T00:00:00"/>
    <s v="+7"/>
    <x v="0"/>
    <d v="2025-03-22T00:00:00"/>
    <n v="2"/>
    <n v="8"/>
    <n v="12"/>
    <x v="12"/>
    <n v="986"/>
    <s v="Михайлова"/>
    <x v="149"/>
    <s v="Наумовна"/>
    <x v="5"/>
  </r>
  <r>
    <n v="492"/>
    <s v="+380 537-432-3099"/>
    <s v="Феликс Ааронович Яковлев"/>
    <x v="0"/>
    <d v="2022-05-07T00:00:00"/>
    <s v="+380"/>
    <x v="2"/>
    <d v="2025-03-22T00:00:00"/>
    <n v="2"/>
    <n v="10"/>
    <n v="15"/>
    <x v="6"/>
    <n v="1050"/>
    <s v="Феликс"/>
    <x v="227"/>
    <s v="Яковлев"/>
    <x v="0"/>
  </r>
  <r>
    <n v="493"/>
    <s v="+380 076-252-5210"/>
    <s v="Кондратьева Валентина Львовна"/>
    <x v="0"/>
    <d v="2022-10-21T00:00:00"/>
    <s v="+380"/>
    <x v="2"/>
    <d v="2025-03-22T00:00:00"/>
    <n v="2"/>
    <n v="5"/>
    <n v="1"/>
    <x v="7"/>
    <n v="883"/>
    <s v="Кондратьева"/>
    <x v="14"/>
    <s v="Львовна"/>
    <x v="5"/>
  </r>
  <r>
    <n v="494"/>
    <s v="+375 268-005-4917"/>
    <s v="г-жа Ефимова Анна Филипповна"/>
    <x v="1"/>
    <d v="2022-06-26T00:00:00"/>
    <s v="+375"/>
    <x v="3"/>
    <d v="2025-03-22T00:00:00"/>
    <n v="2"/>
    <n v="8"/>
    <n v="24"/>
    <x v="12"/>
    <n v="1000"/>
    <s v="Ефимова"/>
    <x v="28"/>
    <s v="Филипповна"/>
    <x v="2"/>
  </r>
  <r>
    <n v="495"/>
    <s v="+998 006-788-9211"/>
    <s v="Мефодий Филиппович Воробьев"/>
    <x v="0"/>
    <d v="2022-04-03T00:00:00"/>
    <s v="+998"/>
    <x v="1"/>
    <d v="2025-03-22T00:00:00"/>
    <n v="2"/>
    <n v="11"/>
    <n v="19"/>
    <x v="2"/>
    <n v="1084"/>
    <s v="Воробьев"/>
    <x v="228"/>
    <s v="Филиппович"/>
    <x v="0"/>
  </r>
  <r>
    <n v="496"/>
    <s v="+380 030-138-6532"/>
    <s v="Вишняков Фома Викентьевич"/>
    <x v="0"/>
    <d v="2022-11-02T00:00:00"/>
    <s v="+380"/>
    <x v="2"/>
    <d v="2025-03-22T00:00:00"/>
    <n v="2"/>
    <n v="4"/>
    <n v="20"/>
    <x v="5"/>
    <n v="871"/>
    <s v="Вишняков"/>
    <x v="179"/>
    <s v="Викентьевич"/>
    <x v="2"/>
  </r>
  <r>
    <n v="497"/>
    <s v="+998 247-862-3690"/>
    <s v="Валерьян Федосеевич Цветков"/>
    <x v="1"/>
    <d v="2022-09-22T00:00:00"/>
    <s v="+998"/>
    <x v="1"/>
    <d v="2025-03-22T00:00:00"/>
    <n v="2"/>
    <n v="6"/>
    <n v="0"/>
    <x v="9"/>
    <n v="912"/>
    <s v="Цветков"/>
    <x v="158"/>
    <s v="Федосеевич"/>
    <x v="4"/>
  </r>
  <r>
    <n v="498"/>
    <s v="+380 971-032-0139"/>
    <s v="Моисеев Евстафий Чеславович"/>
    <x v="0"/>
    <d v="2022-06-09T00:00:00"/>
    <s v="+380"/>
    <x v="2"/>
    <d v="2025-03-22T00:00:00"/>
    <n v="2"/>
    <n v="9"/>
    <n v="13"/>
    <x v="3"/>
    <n v="1017"/>
    <s v="Моисеев"/>
    <x v="229"/>
    <s v="Чеславович"/>
    <x v="0"/>
  </r>
  <r>
    <n v="499"/>
    <s v="+375 877-885-2826"/>
    <s v="Якуб Филатович Молчанов"/>
    <x v="0"/>
    <d v="2022-08-25T00:00:00"/>
    <s v="+375"/>
    <x v="3"/>
    <d v="2025-03-22T00:00:00"/>
    <n v="2"/>
    <n v="6"/>
    <n v="25"/>
    <x v="9"/>
    <n v="940"/>
    <s v="Молчанов"/>
    <x v="230"/>
    <s v="Филатович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3F5FF82-FD98-CF4D-9989-F9FB4AC8B4FC}" name="Сводная таблица30" cacheId="5" applyNumberFormats="0" applyBorderFormats="0" applyFontFormats="0" applyPatternFormats="0" applyAlignmentFormats="0" applyWidthHeightFormats="1" dataCaption="Значения" updatedVersion="8" minRefreshableVersion="3" useAutoFormatting="1" rowGrandTotals="0" colGrandTotals="0" itemPrintTitles="1" createdVersion="8" indent="0" multipleFieldFilters="0" chartFormat="9" rowHeaderCaption="Имя">
  <location ref="A3:B27" firstHeaderRow="1" firstDataRow="1" firstDataCol="1" rowPageCount="1" colPageCount="1"/>
  <pivotFields count="17">
    <pivotField showAll="0"/>
    <pivotField showAll="0"/>
    <pivotField showAll="0"/>
    <pivotField showAll="0"/>
    <pivotField numFmtId="14" showAll="0"/>
    <pivotField showAll="0"/>
    <pivotField showAll="0"/>
    <pivotField numFmtId="14" showAll="0"/>
    <pivotField showAll="0"/>
    <pivotField showAll="0"/>
    <pivotField showAll="0"/>
    <pivotField showAll="0"/>
    <pivotField showAll="0"/>
    <pivotField showAll="0"/>
    <pivotField axis="axisRow" showAll="0" sortType="descending">
      <items count="233">
        <item x="201"/>
        <item x="227"/>
        <item x="209"/>
        <item x="202"/>
        <item x="156"/>
        <item x="134"/>
        <item x="91"/>
        <item x="96"/>
        <item x="22"/>
        <item x="128"/>
        <item x="186"/>
        <item x="131"/>
        <item x="223"/>
        <item x="167"/>
        <item x="12"/>
        <item x="47"/>
        <item x="53"/>
        <item x="17"/>
        <item x="7"/>
        <item x="93"/>
        <item x="170"/>
        <item x="152"/>
        <item x="129"/>
        <item x="121"/>
        <item x="60"/>
        <item x="114"/>
        <item x="164"/>
        <item x="28"/>
        <item x="8"/>
        <item x="43"/>
        <item x="161"/>
        <item x="153"/>
        <item x="82"/>
        <item x="49"/>
        <item x="213"/>
        <item x="192"/>
        <item x="110"/>
        <item x="174"/>
        <item x="189"/>
        <item x="107"/>
        <item x="14"/>
        <item x="162"/>
        <item x="115"/>
        <item x="158"/>
        <item x="58"/>
        <item x="78"/>
        <item x="38"/>
        <item x="98"/>
        <item x="224"/>
        <item x="83"/>
        <item x="105"/>
        <item x="217"/>
        <item x="19"/>
        <item x="80"/>
        <item x="68"/>
        <item x="66"/>
        <item x="193"/>
        <item x="214"/>
        <item x="42"/>
        <item x="59"/>
        <item x="210"/>
        <item x="40"/>
        <item x="74"/>
        <item x="126"/>
        <item x="150"/>
        <item x="133"/>
        <item x="111"/>
        <item x="199"/>
        <item x="33"/>
        <item x="120"/>
        <item x="27"/>
        <item x="180"/>
        <item x="157"/>
        <item x="229"/>
        <item x="140"/>
        <item x="196"/>
        <item x="10"/>
        <item x="70"/>
        <item x="35"/>
        <item x="136"/>
        <item x="204"/>
        <item x="95"/>
        <item x="89"/>
        <item x="41"/>
        <item x="92"/>
        <item x="166"/>
        <item x="208"/>
        <item x="71"/>
        <item x="54"/>
        <item x="100"/>
        <item x="184"/>
        <item x="220"/>
        <item x="11"/>
        <item x="26"/>
        <item x="30"/>
        <item x="81"/>
        <item x="5"/>
        <item x="118"/>
        <item x="182"/>
        <item x="203"/>
        <item x="200"/>
        <item x="176"/>
        <item x="34"/>
        <item x="15"/>
        <item x="51"/>
        <item x="169"/>
        <item x="46"/>
        <item x="130"/>
        <item x="62"/>
        <item x="183"/>
        <item x="206"/>
        <item x="143"/>
        <item x="144"/>
        <item x="159"/>
        <item x="112"/>
        <item x="23"/>
        <item x="57"/>
        <item x="205"/>
        <item x="137"/>
        <item x="149"/>
        <item x="13"/>
        <item x="212"/>
        <item x="187"/>
        <item x="48"/>
        <item x="147"/>
        <item x="207"/>
        <item x="73"/>
        <item x="20"/>
        <item x="79"/>
        <item x="178"/>
        <item x="142"/>
        <item x="135"/>
        <item x="102"/>
        <item x="127"/>
        <item x="165"/>
        <item x="86"/>
        <item x="113"/>
        <item x="228"/>
        <item x="6"/>
        <item x="173"/>
        <item x="177"/>
        <item x="195"/>
        <item x="76"/>
        <item x="67"/>
        <item x="117"/>
        <item x="215"/>
        <item x="65"/>
        <item x="155"/>
        <item x="175"/>
        <item x="190"/>
        <item x="226"/>
        <item x="18"/>
        <item x="109"/>
        <item x="9"/>
        <item x="132"/>
        <item x="29"/>
        <item x="90"/>
        <item x="123"/>
        <item x="139"/>
        <item x="216"/>
        <item x="31"/>
        <item x="218"/>
        <item x="16"/>
        <item x="141"/>
        <item x="69"/>
        <item x="124"/>
        <item x="32"/>
        <item x="197"/>
        <item x="45"/>
        <item x="194"/>
        <item x="84"/>
        <item x="0"/>
        <item x="145"/>
        <item x="75"/>
        <item x="125"/>
        <item x="4"/>
        <item x="52"/>
        <item x="146"/>
        <item x="87"/>
        <item x="104"/>
        <item x="122"/>
        <item x="61"/>
        <item x="154"/>
        <item x="211"/>
        <item x="2"/>
        <item x="77"/>
        <item x="64"/>
        <item x="221"/>
        <item x="225"/>
        <item x="44"/>
        <item x="168"/>
        <item x="101"/>
        <item x="36"/>
        <item x="99"/>
        <item x="171"/>
        <item x="85"/>
        <item x="39"/>
        <item x="88"/>
        <item x="151"/>
        <item x="72"/>
        <item x="116"/>
        <item x="25"/>
        <item x="222"/>
        <item x="188"/>
        <item x="63"/>
        <item x="21"/>
        <item x="172"/>
        <item x="198"/>
        <item x="1"/>
        <item x="160"/>
        <item x="181"/>
        <item x="97"/>
        <item x="106"/>
        <item x="185"/>
        <item x="119"/>
        <item x="179"/>
        <item x="219"/>
        <item x="37"/>
        <item x="138"/>
        <item x="163"/>
        <item x="191"/>
        <item x="103"/>
        <item x="3"/>
        <item x="55"/>
        <item x="148"/>
        <item x="56"/>
        <item x="94"/>
        <item x="50"/>
        <item x="230"/>
        <item x="108"/>
        <item x="24"/>
        <item m="1" x="23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axis="axisPage" dataField="1" multipleItemSelectionAllowed="1" showAll="0">
      <items count="7">
        <item h="1" x="0"/>
        <item h="1" x="4"/>
        <item h="1" x="2"/>
        <item x="5"/>
        <item x="3"/>
        <item x="1"/>
        <item t="default"/>
      </items>
    </pivotField>
  </pivotFields>
  <rowFields count="1">
    <field x="14"/>
  </rowFields>
  <rowItems count="24">
    <i>
      <x v="208"/>
    </i>
    <i>
      <x v="83"/>
    </i>
    <i>
      <x v="44"/>
    </i>
    <i>
      <x v="11"/>
    </i>
    <i>
      <x v="123"/>
    </i>
    <i>
      <x v="226"/>
    </i>
    <i>
      <x v="135"/>
    </i>
    <i>
      <x v="46"/>
    </i>
    <i>
      <x v="222"/>
    </i>
    <i>
      <x v="40"/>
    </i>
    <i>
      <x v="19"/>
    </i>
    <i>
      <x v="47"/>
    </i>
    <i>
      <x v="87"/>
    </i>
    <i>
      <x v="119"/>
    </i>
    <i>
      <x v="13"/>
    </i>
    <i>
      <x v="124"/>
    </i>
    <i>
      <x v="221"/>
    </i>
    <i>
      <x v="201"/>
    </i>
    <i>
      <x v="23"/>
    </i>
    <i>
      <x v="16"/>
    </i>
    <i>
      <x v="104"/>
    </i>
    <i>
      <x v="94"/>
    </i>
    <i>
      <x v="97"/>
    </i>
    <i>
      <x v="88"/>
    </i>
  </rowItems>
  <colItems count="1">
    <i/>
  </colItems>
  <pageFields count="1">
    <pageField fld="16" hier="-1"/>
  </pageFields>
  <dataFields count="1">
    <dataField name="Количество по полю Частота имен для рекламы" fld="16" subtotal="countNums" baseField="0" baseItem="0"/>
  </dataField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11"/>
          </reference>
        </references>
      </pivotArea>
    </chartFormat>
    <chartFormat chart="6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F819263-802D-864E-B238-6CB6BB5980AE}" name="Сводная таблица23" cacheId="4" applyNumberFormats="0" applyBorderFormats="0" applyFontFormats="0" applyPatternFormats="0" applyAlignmentFormats="0" applyWidthHeightFormats="1" dataCaption="Значения" updatedVersion="8" minRefreshableVersion="3" useAutoFormatting="1" itemPrintTitles="1" createdVersion="8" indent="0" multipleFieldFilters="0" chartFormat="4">
  <location ref="A3:B9" firstHeaderRow="1" firstDataRow="1" firstDataCol="1"/>
  <pivotFields count="20">
    <pivotField showAll="0"/>
    <pivotField showAll="0"/>
    <pivotField showAll="0"/>
    <pivotField showAll="0">
      <items count="6">
        <item x="3"/>
        <item x="0"/>
        <item x="2"/>
        <item x="1"/>
        <item x="4"/>
        <item t="default"/>
      </items>
    </pivotField>
    <pivotField dataField="1" showAll="0">
      <items count="687">
        <item x="182"/>
        <item x="575"/>
        <item x="481"/>
        <item x="678"/>
        <item x="648"/>
        <item x="168"/>
        <item x="71"/>
        <item x="193"/>
        <item x="86"/>
        <item x="497"/>
        <item x="187"/>
        <item x="456"/>
        <item x="363"/>
        <item x="261"/>
        <item x="504"/>
        <item x="495"/>
        <item x="338"/>
        <item x="645"/>
        <item x="321"/>
        <item x="612"/>
        <item x="460"/>
        <item x="510"/>
        <item x="267"/>
        <item x="129"/>
        <item x="288"/>
        <item x="492"/>
        <item x="611"/>
        <item x="562"/>
        <item x="476"/>
        <item x="448"/>
        <item x="91"/>
        <item x="664"/>
        <item x="369"/>
        <item x="449"/>
        <item x="355"/>
        <item x="14"/>
        <item x="538"/>
        <item x="423"/>
        <item x="152"/>
        <item x="104"/>
        <item x="609"/>
        <item x="42"/>
        <item x="240"/>
        <item x="330"/>
        <item x="149"/>
        <item x="371"/>
        <item x="335"/>
        <item x="24"/>
        <item x="674"/>
        <item x="332"/>
        <item x="519"/>
        <item x="619"/>
        <item x="100"/>
        <item x="328"/>
        <item x="76"/>
        <item x="6"/>
        <item x="83"/>
        <item x="376"/>
        <item x="135"/>
        <item x="427"/>
        <item x="12"/>
        <item x="603"/>
        <item x="40"/>
        <item x="445"/>
        <item x="470"/>
        <item x="16"/>
        <item x="143"/>
        <item x="304"/>
        <item x="249"/>
        <item x="424"/>
        <item x="62"/>
        <item x="298"/>
        <item x="250"/>
        <item x="685"/>
        <item x="216"/>
        <item x="179"/>
        <item x="87"/>
        <item x="592"/>
        <item x="434"/>
        <item x="28"/>
        <item x="297"/>
        <item x="218"/>
        <item x="642"/>
        <item x="360"/>
        <item x="93"/>
        <item x="681"/>
        <item x="252"/>
        <item x="450"/>
        <item x="115"/>
        <item x="535"/>
        <item x="370"/>
        <item x="164"/>
        <item x="432"/>
        <item x="180"/>
        <item x="61"/>
        <item x="109"/>
        <item x="227"/>
        <item x="117"/>
        <item x="399"/>
        <item x="668"/>
        <item x="435"/>
        <item x="436"/>
        <item x="501"/>
        <item x="112"/>
        <item x="341"/>
        <item x="308"/>
        <item x="670"/>
        <item x="59"/>
        <item x="114"/>
        <item x="388"/>
        <item x="54"/>
        <item x="171"/>
        <item x="643"/>
        <item x="627"/>
        <item x="277"/>
        <item x="577"/>
        <item x="375"/>
        <item x="378"/>
        <item x="368"/>
        <item x="310"/>
        <item x="666"/>
        <item x="351"/>
        <item x="350"/>
        <item x="546"/>
        <item x="513"/>
        <item x="174"/>
        <item x="85"/>
        <item x="491"/>
        <item x="263"/>
        <item x="652"/>
        <item x="400"/>
        <item x="440"/>
        <item x="163"/>
        <item x="235"/>
        <item x="265"/>
        <item x="49"/>
        <item x="589"/>
        <item x="430"/>
        <item x="124"/>
        <item x="51"/>
        <item x="390"/>
        <item x="571"/>
        <item x="243"/>
        <item x="29"/>
        <item x="30"/>
        <item x="309"/>
        <item x="581"/>
        <item x="488"/>
        <item x="359"/>
        <item x="595"/>
        <item x="573"/>
        <item x="684"/>
        <item x="39"/>
        <item x="356"/>
        <item x="337"/>
        <item x="493"/>
        <item x="79"/>
        <item x="147"/>
        <item x="241"/>
        <item x="484"/>
        <item x="155"/>
        <item x="278"/>
        <item x="650"/>
        <item x="358"/>
        <item x="159"/>
        <item x="198"/>
        <item x="616"/>
        <item x="521"/>
        <item x="441"/>
        <item x="73"/>
        <item x="305"/>
        <item x="284"/>
        <item x="420"/>
        <item x="291"/>
        <item x="208"/>
        <item x="405"/>
        <item x="379"/>
        <item x="47"/>
        <item x="156"/>
        <item x="296"/>
        <item x="560"/>
        <item x="600"/>
        <item x="215"/>
        <item x="455"/>
        <item x="570"/>
        <item x="188"/>
        <item x="186"/>
        <item x="259"/>
        <item x="245"/>
        <item x="524"/>
        <item x="26"/>
        <item x="613"/>
        <item x="18"/>
        <item x="324"/>
        <item x="137"/>
        <item x="325"/>
        <item x="239"/>
        <item x="543"/>
        <item x="323"/>
        <item x="486"/>
        <item x="496"/>
        <item x="389"/>
        <item x="478"/>
        <item x="604"/>
        <item x="411"/>
        <item x="534"/>
        <item x="48"/>
        <item x="385"/>
        <item x="339"/>
        <item x="374"/>
        <item x="22"/>
        <item x="367"/>
        <item x="225"/>
        <item x="459"/>
        <item x="629"/>
        <item x="157"/>
        <item x="95"/>
        <item x="631"/>
        <item x="210"/>
        <item x="443"/>
        <item x="517"/>
        <item x="107"/>
        <item x="191"/>
        <item x="463"/>
        <item x="125"/>
        <item x="17"/>
        <item x="15"/>
        <item x="327"/>
        <item x="1"/>
        <item x="11"/>
        <item x="285"/>
        <item x="268"/>
        <item x="214"/>
        <item x="303"/>
        <item x="38"/>
        <item x="270"/>
        <item x="65"/>
        <item x="594"/>
        <item x="526"/>
        <item x="584"/>
        <item x="97"/>
        <item x="582"/>
        <item x="203"/>
        <item x="396"/>
        <item x="242"/>
        <item x="110"/>
        <item x="307"/>
        <item x="425"/>
        <item x="537"/>
        <item x="184"/>
        <item x="398"/>
        <item x="260"/>
        <item x="679"/>
        <item x="178"/>
        <item x="530"/>
        <item x="139"/>
        <item x="552"/>
        <item x="667"/>
        <item x="347"/>
        <item x="340"/>
        <item x="55"/>
        <item x="387"/>
        <item x="209"/>
        <item x="511"/>
        <item x="162"/>
        <item x="253"/>
        <item x="27"/>
        <item x="682"/>
        <item x="361"/>
        <item x="271"/>
        <item x="490"/>
        <item x="50"/>
        <item x="545"/>
        <item x="232"/>
        <item x="357"/>
        <item x="421"/>
        <item x="516"/>
        <item x="410"/>
        <item x="2"/>
        <item x="320"/>
        <item x="299"/>
        <item x="672"/>
        <item x="98"/>
        <item x="301"/>
        <item x="518"/>
        <item x="176"/>
        <item x="302"/>
        <item x="131"/>
        <item x="628"/>
        <item x="289"/>
        <item x="266"/>
        <item x="224"/>
        <item x="529"/>
        <item x="365"/>
        <item x="442"/>
        <item x="311"/>
        <item x="205"/>
        <item x="418"/>
        <item x="194"/>
        <item x="41"/>
        <item x="326"/>
        <item x="211"/>
        <item x="69"/>
        <item x="392"/>
        <item x="474"/>
        <item x="8"/>
        <item x="251"/>
        <item x="144"/>
        <item x="121"/>
        <item x="25"/>
        <item x="607"/>
        <item x="275"/>
        <item x="591"/>
        <item x="407"/>
        <item x="433"/>
        <item x="219"/>
        <item x="661"/>
        <item x="234"/>
        <item x="183"/>
        <item x="383"/>
        <item x="602"/>
        <item x="406"/>
        <item x="274"/>
        <item x="540"/>
        <item x="653"/>
        <item x="77"/>
        <item x="525"/>
        <item x="88"/>
        <item x="316"/>
        <item x="172"/>
        <item x="647"/>
        <item x="160"/>
        <item x="352"/>
        <item x="397"/>
        <item x="63"/>
        <item x="20"/>
        <item x="465"/>
        <item x="569"/>
        <item x="404"/>
        <item x="213"/>
        <item x="660"/>
        <item x="381"/>
        <item x="60"/>
        <item x="669"/>
        <item x="566"/>
        <item x="44"/>
        <item x="197"/>
        <item x="533"/>
        <item x="287"/>
        <item x="101"/>
        <item x="336"/>
        <item x="226"/>
        <item x="196"/>
        <item x="195"/>
        <item x="457"/>
        <item x="3"/>
        <item x="635"/>
        <item x="165"/>
        <item x="181"/>
        <item x="558"/>
        <item x="10"/>
        <item x="318"/>
        <item x="475"/>
        <item x="505"/>
        <item x="585"/>
        <item x="403"/>
        <item x="246"/>
        <item x="36"/>
        <item x="151"/>
        <item x="229"/>
        <item x="334"/>
        <item x="498"/>
        <item x="257"/>
        <item x="555"/>
        <item x="656"/>
        <item x="173"/>
        <item x="391"/>
        <item x="444"/>
        <item x="74"/>
        <item x="428"/>
        <item x="659"/>
        <item x="677"/>
        <item x="206"/>
        <item x="64"/>
        <item x="190"/>
        <item x="634"/>
        <item x="622"/>
        <item x="462"/>
        <item x="66"/>
        <item x="89"/>
        <item x="68"/>
        <item x="166"/>
        <item x="158"/>
        <item x="244"/>
        <item x="272"/>
        <item x="5"/>
        <item x="273"/>
        <item x="0"/>
        <item x="353"/>
        <item x="509"/>
        <item x="466"/>
        <item x="553"/>
        <item x="230"/>
        <item x="119"/>
        <item x="663"/>
        <item x="207"/>
        <item x="469"/>
        <item x="548"/>
        <item x="169"/>
        <item x="596"/>
        <item x="138"/>
        <item x="248"/>
        <item x="587"/>
        <item x="80"/>
        <item x="415"/>
        <item x="9"/>
        <item x="393"/>
        <item x="32"/>
        <item x="329"/>
        <item x="314"/>
        <item x="408"/>
        <item x="75"/>
        <item x="480"/>
        <item x="103"/>
        <item x="269"/>
        <item x="94"/>
        <item x="319"/>
        <item x="431"/>
        <item x="655"/>
        <item x="290"/>
        <item x="364"/>
        <item x="394"/>
        <item x="146"/>
        <item x="348"/>
        <item x="567"/>
        <item x="313"/>
        <item x="574"/>
        <item x="148"/>
        <item x="514"/>
        <item x="317"/>
        <item x="52"/>
        <item x="177"/>
        <item x="500"/>
        <item x="576"/>
        <item x="608"/>
        <item x="34"/>
        <item x="81"/>
        <item x="556"/>
        <item x="237"/>
        <item x="633"/>
        <item x="105"/>
        <item x="675"/>
        <item x="31"/>
        <item x="544"/>
        <item x="58"/>
        <item x="140"/>
        <item x="414"/>
        <item x="638"/>
        <item x="559"/>
        <item x="212"/>
        <item x="43"/>
        <item x="204"/>
        <item x="522"/>
        <item x="201"/>
        <item x="221"/>
        <item x="362"/>
        <item x="437"/>
        <item x="568"/>
        <item x="78"/>
        <item x="438"/>
        <item x="413"/>
        <item x="384"/>
        <item x="349"/>
        <item x="547"/>
        <item x="487"/>
        <item x="416"/>
        <item x="572"/>
        <item x="446"/>
        <item x="282"/>
        <item x="597"/>
        <item x="617"/>
        <item x="127"/>
        <item x="236"/>
        <item x="238"/>
        <item x="295"/>
        <item x="536"/>
        <item x="528"/>
        <item x="477"/>
        <item x="262"/>
        <item x="662"/>
        <item x="649"/>
        <item x="565"/>
        <item x="658"/>
        <item x="53"/>
        <item x="417"/>
        <item x="447"/>
        <item x="247"/>
        <item x="345"/>
        <item x="90"/>
        <item x="550"/>
        <item x="92"/>
        <item x="118"/>
        <item x="256"/>
        <item x="167"/>
        <item x="439"/>
        <item x="123"/>
        <item x="120"/>
        <item x="280"/>
        <item x="382"/>
        <item x="136"/>
        <item x="624"/>
        <item x="377"/>
        <item x="199"/>
        <item x="671"/>
        <item x="454"/>
        <item x="4"/>
        <item x="508"/>
        <item x="551"/>
        <item x="401"/>
        <item x="646"/>
        <item x="614"/>
        <item x="588"/>
        <item x="111"/>
        <item x="84"/>
        <item x="102"/>
        <item x="343"/>
        <item x="458"/>
        <item x="605"/>
        <item x="13"/>
        <item x="598"/>
        <item x="258"/>
        <item x="264"/>
        <item x="625"/>
        <item x="673"/>
        <item x="637"/>
        <item x="593"/>
        <item x="665"/>
        <item x="255"/>
        <item x="134"/>
        <item x="170"/>
        <item x="315"/>
        <item x="680"/>
        <item x="451"/>
        <item x="72"/>
        <item x="626"/>
        <item x="21"/>
        <item x="620"/>
        <item x="293"/>
        <item x="56"/>
        <item x="373"/>
        <item x="499"/>
        <item x="640"/>
        <item x="527"/>
        <item x="549"/>
        <item x="520"/>
        <item x="223"/>
        <item x="344"/>
        <item x="483"/>
        <item x="132"/>
        <item x="33"/>
        <item x="512"/>
        <item x="503"/>
        <item x="113"/>
        <item x="254"/>
        <item x="106"/>
        <item x="372"/>
        <item x="471"/>
        <item x="161"/>
        <item x="531"/>
        <item x="322"/>
        <item x="419"/>
        <item x="644"/>
        <item x="126"/>
        <item x="200"/>
        <item x="579"/>
        <item x="133"/>
        <item x="175"/>
        <item x="281"/>
        <item x="485"/>
        <item x="583"/>
        <item x="515"/>
        <item x="630"/>
        <item x="300"/>
        <item x="276"/>
        <item x="606"/>
        <item x="523"/>
        <item x="202"/>
        <item x="222"/>
        <item x="623"/>
        <item x="294"/>
        <item x="141"/>
        <item x="426"/>
        <item x="539"/>
        <item x="472"/>
        <item x="122"/>
        <item x="306"/>
        <item x="409"/>
        <item x="563"/>
        <item x="412"/>
        <item x="217"/>
        <item x="532"/>
        <item x="128"/>
        <item x="333"/>
        <item x="386"/>
        <item x="192"/>
        <item x="601"/>
        <item x="37"/>
        <item x="489"/>
        <item x="286"/>
        <item x="542"/>
        <item x="185"/>
        <item x="639"/>
        <item x="586"/>
        <item x="506"/>
        <item x="429"/>
        <item x="380"/>
        <item x="578"/>
        <item x="57"/>
        <item x="67"/>
        <item x="220"/>
        <item x="561"/>
        <item x="479"/>
        <item x="366"/>
        <item x="599"/>
        <item x="130"/>
        <item x="610"/>
        <item x="70"/>
        <item x="590"/>
        <item x="96"/>
        <item x="82"/>
        <item x="189"/>
        <item x="554"/>
        <item x="150"/>
        <item x="621"/>
        <item x="654"/>
        <item x="618"/>
        <item x="464"/>
        <item x="108"/>
        <item x="657"/>
        <item x="422"/>
        <item x="636"/>
        <item x="154"/>
        <item x="452"/>
        <item x="461"/>
        <item x="395"/>
        <item x="145"/>
        <item x="402"/>
        <item x="467"/>
        <item x="641"/>
        <item x="473"/>
        <item x="651"/>
        <item x="292"/>
        <item x="541"/>
        <item x="346"/>
        <item x="507"/>
        <item x="283"/>
        <item x="45"/>
        <item x="228"/>
        <item x="632"/>
        <item x="482"/>
        <item x="615"/>
        <item x="683"/>
        <item x="564"/>
        <item x="580"/>
        <item x="279"/>
        <item x="153"/>
        <item x="494"/>
        <item x="354"/>
        <item x="453"/>
        <item x="35"/>
        <item x="557"/>
        <item x="312"/>
        <item x="7"/>
        <item x="46"/>
        <item x="99"/>
        <item x="502"/>
        <item x="331"/>
        <item x="342"/>
        <item x="23"/>
        <item x="142"/>
        <item x="231"/>
        <item x="233"/>
        <item x="116"/>
        <item x="468"/>
        <item x="676"/>
        <item x="19"/>
        <item t="default"/>
      </items>
    </pivotField>
    <pivotField numFmtId="164" showAll="0">
      <items count="437">
        <item x="156"/>
        <item x="410"/>
        <item x="340"/>
        <item x="173"/>
        <item x="200"/>
        <item x="87"/>
        <item x="341"/>
        <item x="352"/>
        <item x="268"/>
        <item x="81"/>
        <item x="409"/>
        <item x="411"/>
        <item x="246"/>
        <item x="361"/>
        <item x="19"/>
        <item x="43"/>
        <item x="321"/>
        <item x="135"/>
        <item x="308"/>
        <item x="50"/>
        <item x="242"/>
        <item x="29"/>
        <item x="261"/>
        <item x="80"/>
        <item x="372"/>
        <item x="113"/>
        <item x="290"/>
        <item x="245"/>
        <item x="85"/>
        <item x="357"/>
        <item x="256"/>
        <item x="285"/>
        <item x="46"/>
        <item x="189"/>
        <item x="345"/>
        <item x="369"/>
        <item x="273"/>
        <item x="270"/>
        <item x="213"/>
        <item x="300"/>
        <item x="392"/>
        <item x="48"/>
        <item x="334"/>
        <item x="228"/>
        <item x="387"/>
        <item x="379"/>
        <item x="98"/>
        <item x="420"/>
        <item x="160"/>
        <item x="66"/>
        <item x="193"/>
        <item x="55"/>
        <item x="218"/>
        <item x="165"/>
        <item x="78"/>
        <item x="241"/>
        <item x="362"/>
        <item x="155"/>
        <item x="337"/>
        <item x="416"/>
        <item x="147"/>
        <item x="222"/>
        <item x="319"/>
        <item x="191"/>
        <item x="121"/>
        <item x="170"/>
        <item x="215"/>
        <item x="318"/>
        <item x="198"/>
        <item x="49"/>
        <item x="36"/>
        <item x="423"/>
        <item x="313"/>
        <item x="363"/>
        <item x="302"/>
        <item x="283"/>
        <item x="210"/>
        <item x="214"/>
        <item x="312"/>
        <item x="33"/>
        <item x="167"/>
        <item x="122"/>
        <item x="92"/>
        <item x="114"/>
        <item x="418"/>
        <item x="1"/>
        <item x="398"/>
        <item x="25"/>
        <item x="316"/>
        <item x="371"/>
        <item x="250"/>
        <item x="100"/>
        <item x="317"/>
        <item x="296"/>
        <item x="0"/>
        <item x="20"/>
        <item x="82"/>
        <item x="44"/>
        <item x="276"/>
        <item x="186"/>
        <item x="360"/>
        <item x="364"/>
        <item x="133"/>
        <item x="71"/>
        <item x="161"/>
        <item x="351"/>
        <item x="356"/>
        <item x="102"/>
        <item x="311"/>
        <item x="344"/>
        <item x="282"/>
        <item x="148"/>
        <item x="125"/>
        <item x="34"/>
        <item x="412"/>
        <item x="427"/>
        <item x="265"/>
        <item x="271"/>
        <item x="370"/>
        <item x="199"/>
        <item x="31"/>
        <item x="310"/>
        <item x="177"/>
        <item x="130"/>
        <item x="226"/>
        <item x="306"/>
        <item x="343"/>
        <item x="224"/>
        <item x="41"/>
        <item x="2"/>
        <item x="143"/>
        <item x="5"/>
        <item x="212"/>
        <item x="322"/>
        <item x="99"/>
        <item x="257"/>
        <item x="107"/>
        <item x="428"/>
        <item x="309"/>
        <item x="432"/>
        <item x="240"/>
        <item x="22"/>
        <item x="9"/>
        <item x="380"/>
        <item x="424"/>
        <item x="11"/>
        <item x="333"/>
        <item x="63"/>
        <item x="126"/>
        <item x="108"/>
        <item x="120"/>
        <item x="211"/>
        <item x="144"/>
        <item x="115"/>
        <item x="301"/>
        <item x="324"/>
        <item x="413"/>
        <item x="223"/>
        <item x="298"/>
        <item x="346"/>
        <item x="272"/>
        <item x="229"/>
        <item x="106"/>
        <item x="414"/>
        <item x="205"/>
        <item x="12"/>
        <item x="235"/>
        <item x="307"/>
        <item x="185"/>
        <item x="274"/>
        <item x="430"/>
        <item x="88"/>
        <item x="231"/>
        <item x="174"/>
        <item x="119"/>
        <item x="275"/>
        <item x="408"/>
        <item x="192"/>
        <item x="394"/>
        <item x="269"/>
        <item x="6"/>
        <item x="426"/>
        <item x="96"/>
        <item x="61"/>
        <item x="335"/>
        <item x="162"/>
        <item x="7"/>
        <item x="40"/>
        <item x="97"/>
        <item x="396"/>
        <item x="58"/>
        <item x="24"/>
        <item x="16"/>
        <item x="129"/>
        <item x="134"/>
        <item x="60"/>
        <item x="75"/>
        <item x="286"/>
        <item x="163"/>
        <item x="425"/>
        <item x="366"/>
        <item x="377"/>
        <item x="297"/>
        <item x="248"/>
        <item x="141"/>
        <item x="54"/>
        <item x="37"/>
        <item x="139"/>
        <item x="56"/>
        <item x="57"/>
        <item x="38"/>
        <item x="403"/>
        <item x="253"/>
        <item x="233"/>
        <item x="166"/>
        <item x="65"/>
        <item x="243"/>
        <item x="169"/>
        <item x="381"/>
        <item x="45"/>
        <item x="225"/>
        <item x="194"/>
        <item x="323"/>
        <item x="208"/>
        <item x="86"/>
        <item x="77"/>
        <item x="232"/>
        <item x="154"/>
        <item x="262"/>
        <item x="292"/>
        <item x="332"/>
        <item x="258"/>
        <item x="289"/>
        <item x="386"/>
        <item x="359"/>
        <item x="164"/>
        <item x="219"/>
        <item x="116"/>
        <item x="254"/>
        <item x="406"/>
        <item x="84"/>
        <item x="227"/>
        <item x="111"/>
        <item x="303"/>
        <item x="373"/>
        <item x="429"/>
        <item x="221"/>
        <item x="142"/>
        <item x="90"/>
        <item x="395"/>
        <item x="70"/>
        <item x="266"/>
        <item x="400"/>
        <item x="136"/>
        <item x="151"/>
        <item x="284"/>
        <item x="190"/>
        <item x="336"/>
        <item x="314"/>
        <item x="158"/>
        <item x="217"/>
        <item x="326"/>
        <item x="182"/>
        <item x="259"/>
        <item x="64"/>
        <item x="131"/>
        <item x="146"/>
        <item x="123"/>
        <item x="140"/>
        <item x="35"/>
        <item x="375"/>
        <item x="385"/>
        <item x="39"/>
        <item x="145"/>
        <item x="327"/>
        <item x="435"/>
        <item x="118"/>
        <item x="89"/>
        <item x="383"/>
        <item x="374"/>
        <item x="168"/>
        <item x="153"/>
        <item x="178"/>
        <item x="281"/>
        <item x="184"/>
        <item x="15"/>
        <item x="376"/>
        <item x="291"/>
        <item x="260"/>
        <item x="51"/>
        <item x="252"/>
        <item x="355"/>
        <item x="342"/>
        <item x="382"/>
        <item x="264"/>
        <item x="101"/>
        <item x="390"/>
        <item x="159"/>
        <item x="23"/>
        <item x="73"/>
        <item x="52"/>
        <item x="204"/>
        <item x="14"/>
        <item x="105"/>
        <item x="181"/>
        <item x="176"/>
        <item x="202"/>
        <item x="195"/>
        <item x="287"/>
        <item x="393"/>
        <item x="76"/>
        <item x="47"/>
        <item x="187"/>
        <item x="295"/>
        <item x="104"/>
        <item x="175"/>
        <item x="354"/>
        <item x="280"/>
        <item x="127"/>
        <item x="68"/>
        <item x="179"/>
        <item x="365"/>
        <item x="69"/>
        <item x="72"/>
        <item x="401"/>
        <item x="172"/>
        <item x="91"/>
        <item x="353"/>
        <item x="93"/>
        <item x="3"/>
        <item x="67"/>
        <item x="349"/>
        <item x="74"/>
        <item x="299"/>
        <item x="150"/>
        <item x="216"/>
        <item x="422"/>
        <item x="237"/>
        <item x="247"/>
        <item x="21"/>
        <item x="236"/>
        <item x="203"/>
        <item x="138"/>
        <item x="305"/>
        <item x="331"/>
        <item x="79"/>
        <item x="83"/>
        <item x="431"/>
        <item x="17"/>
        <item x="4"/>
        <item x="320"/>
        <item x="95"/>
        <item x="404"/>
        <item x="30"/>
        <item x="434"/>
        <item x="367"/>
        <item x="277"/>
        <item x="59"/>
        <item x="358"/>
        <item x="350"/>
        <item x="13"/>
        <item x="197"/>
        <item x="325"/>
        <item x="405"/>
        <item x="137"/>
        <item x="399"/>
        <item x="239"/>
        <item x="128"/>
        <item x="10"/>
        <item x="294"/>
        <item x="348"/>
        <item x="220"/>
        <item x="157"/>
        <item x="397"/>
        <item x="180"/>
        <item x="388"/>
        <item x="378"/>
        <item x="132"/>
        <item x="110"/>
        <item x="267"/>
        <item x="112"/>
        <item x="330"/>
        <item x="368"/>
        <item x="207"/>
        <item x="263"/>
        <item x="206"/>
        <item x="103"/>
        <item x="238"/>
        <item x="279"/>
        <item x="328"/>
        <item x="124"/>
        <item x="109"/>
        <item x="433"/>
        <item x="201"/>
        <item x="384"/>
        <item x="94"/>
        <item x="278"/>
        <item x="415"/>
        <item x="62"/>
        <item x="183"/>
        <item x="293"/>
        <item x="209"/>
        <item x="196"/>
        <item x="419"/>
        <item x="27"/>
        <item x="288"/>
        <item x="152"/>
        <item x="251"/>
        <item x="417"/>
        <item x="421"/>
        <item x="42"/>
        <item x="338"/>
        <item x="329"/>
        <item x="171"/>
        <item x="149"/>
        <item x="26"/>
        <item x="315"/>
        <item x="117"/>
        <item x="304"/>
        <item x="255"/>
        <item x="249"/>
        <item x="391"/>
        <item x="28"/>
        <item x="347"/>
        <item x="389"/>
        <item x="407"/>
        <item x="234"/>
        <item x="32"/>
        <item x="230"/>
        <item x="244"/>
        <item x="188"/>
        <item x="8"/>
        <item x="18"/>
        <item x="402"/>
        <item x="339"/>
        <item x="53"/>
        <item t="default"/>
      </items>
    </pivotField>
    <pivotField showAll="0">
      <items count="21">
        <item x="13"/>
        <item x="9"/>
        <item x="16"/>
        <item x="19"/>
        <item x="7"/>
        <item x="15"/>
        <item x="2"/>
        <item x="5"/>
        <item x="18"/>
        <item x="17"/>
        <item x="1"/>
        <item x="12"/>
        <item x="0"/>
        <item x="4"/>
        <item x="11"/>
        <item x="3"/>
        <item x="10"/>
        <item x="14"/>
        <item x="6"/>
        <item x="8"/>
        <item t="default"/>
      </items>
    </pivotField>
    <pivotField showAll="0"/>
    <pivotField showAll="0">
      <items count="21">
        <item x="9"/>
        <item x="16"/>
        <item x="0"/>
        <item x="5"/>
        <item x="11"/>
        <item x="2"/>
        <item x="7"/>
        <item x="6"/>
        <item x="10"/>
        <item x="8"/>
        <item x="4"/>
        <item x="14"/>
        <item x="12"/>
        <item x="13"/>
        <item x="18"/>
        <item x="1"/>
        <item x="17"/>
        <item x="19"/>
        <item x="3"/>
        <item x="15"/>
        <item t="default"/>
      </items>
    </pivotField>
    <pivotField numFmtId="165" showAll="0">
      <items count="21">
        <item x="5"/>
        <item x="10"/>
        <item x="12"/>
        <item x="11"/>
        <item x="4"/>
        <item x="14"/>
        <item x="1"/>
        <item x="9"/>
        <item x="18"/>
        <item x="2"/>
        <item x="0"/>
        <item x="13"/>
        <item x="3"/>
        <item x="6"/>
        <item x="15"/>
        <item x="17"/>
        <item x="8"/>
        <item x="16"/>
        <item x="7"/>
        <item x="19"/>
        <item t="default"/>
      </items>
    </pivotField>
    <pivotField numFmtId="9" showAll="0">
      <items count="937">
        <item x="427"/>
        <item x="190"/>
        <item x="925"/>
        <item x="748"/>
        <item x="244"/>
        <item x="597"/>
        <item x="324"/>
        <item x="861"/>
        <item x="855"/>
        <item x="527"/>
        <item x="820"/>
        <item x="728"/>
        <item x="86"/>
        <item x="353"/>
        <item x="95"/>
        <item x="434"/>
        <item x="701"/>
        <item x="592"/>
        <item x="629"/>
        <item x="89"/>
        <item x="934"/>
        <item x="412"/>
        <item x="293"/>
        <item x="624"/>
        <item x="819"/>
        <item x="435"/>
        <item x="173"/>
        <item x="73"/>
        <item x="716"/>
        <item x="117"/>
        <item x="90"/>
        <item x="30"/>
        <item x="621"/>
        <item x="752"/>
        <item x="522"/>
        <item x="920"/>
        <item x="724"/>
        <item x="530"/>
        <item x="55"/>
        <item x="839"/>
        <item x="288"/>
        <item x="197"/>
        <item x="202"/>
        <item x="727"/>
        <item x="109"/>
        <item x="933"/>
        <item x="387"/>
        <item x="536"/>
        <item x="559"/>
        <item x="153"/>
        <item x="699"/>
        <item x="591"/>
        <item x="445"/>
        <item x="320"/>
        <item x="142"/>
        <item x="790"/>
        <item x="425"/>
        <item x="255"/>
        <item x="379"/>
        <item x="615"/>
        <item x="120"/>
        <item x="858"/>
        <item x="24"/>
        <item x="870"/>
        <item x="390"/>
        <item x="603"/>
        <item x="395"/>
        <item x="105"/>
        <item x="631"/>
        <item x="913"/>
        <item x="129"/>
        <item x="801"/>
        <item x="50"/>
        <item x="617"/>
        <item x="287"/>
        <item x="770"/>
        <item x="169"/>
        <item x="262"/>
        <item x="16"/>
        <item x="720"/>
        <item x="208"/>
        <item x="628"/>
        <item x="582"/>
        <item x="167"/>
        <item x="416"/>
        <item x="901"/>
        <item x="781"/>
        <item x="351"/>
        <item x="114"/>
        <item x="567"/>
        <item x="438"/>
        <item x="369"/>
        <item x="417"/>
        <item x="512"/>
        <item x="610"/>
        <item x="376"/>
        <item x="312"/>
        <item x="112"/>
        <item x="474"/>
        <item x="460"/>
        <item x="689"/>
        <item x="444"/>
        <item x="809"/>
        <item x="26"/>
        <item x="297"/>
        <item x="868"/>
        <item x="632"/>
        <item x="335"/>
        <item x="639"/>
        <item x="168"/>
        <item x="274"/>
        <item x="63"/>
        <item x="134"/>
        <item x="247"/>
        <item x="458"/>
        <item x="49"/>
        <item x="696"/>
        <item x="166"/>
        <item x="807"/>
        <item x="232"/>
        <item x="338"/>
        <item x="352"/>
        <item x="429"/>
        <item x="486"/>
        <item x="575"/>
        <item x="517"/>
        <item x="544"/>
        <item x="499"/>
        <item x="609"/>
        <item x="838"/>
        <item x="29"/>
        <item x="574"/>
        <item x="642"/>
        <item x="729"/>
        <item x="498"/>
        <item x="489"/>
        <item x="28"/>
        <item x="97"/>
        <item x="484"/>
        <item x="342"/>
        <item x="546"/>
        <item x="477"/>
        <item x="649"/>
        <item x="251"/>
        <item x="667"/>
        <item x="411"/>
        <item x="277"/>
        <item x="151"/>
        <item x="545"/>
        <item x="823"/>
        <item x="162"/>
        <item x="895"/>
        <item x="840"/>
        <item x="654"/>
        <item x="430"/>
        <item x="506"/>
        <item x="225"/>
        <item x="17"/>
        <item x="14"/>
        <item x="894"/>
        <item x="529"/>
        <item x="156"/>
        <item x="222"/>
        <item x="178"/>
        <item x="777"/>
        <item x="675"/>
        <item x="886"/>
        <item x="550"/>
        <item x="42"/>
        <item x="394"/>
        <item x="690"/>
        <item x="511"/>
        <item x="336"/>
        <item x="800"/>
        <item x="879"/>
        <item x="738"/>
        <item x="804"/>
        <item x="62"/>
        <item x="462"/>
        <item x="745"/>
        <item x="275"/>
        <item x="119"/>
        <item x="833"/>
        <item x="43"/>
        <item x="276"/>
        <item x="177"/>
        <item x="734"/>
        <item x="368"/>
        <item x="747"/>
        <item x="64"/>
        <item x="307"/>
        <item x="261"/>
        <item x="454"/>
        <item x="467"/>
        <item x="242"/>
        <item x="214"/>
        <item x="782"/>
        <item x="341"/>
        <item x="721"/>
        <item x="602"/>
        <item x="102"/>
        <item x="386"/>
        <item x="226"/>
        <item x="61"/>
        <item x="414"/>
        <item x="183"/>
        <item x="828"/>
        <item x="180"/>
        <item x="497"/>
        <item x="296"/>
        <item x="436"/>
        <item x="873"/>
        <item x="608"/>
        <item x="381"/>
        <item x="301"/>
        <item x="469"/>
        <item x="867"/>
        <item x="246"/>
        <item x="616"/>
        <item x="917"/>
        <item x="534"/>
        <item x="562"/>
        <item x="640"/>
        <item x="418"/>
        <item x="888"/>
        <item x="464"/>
        <item x="363"/>
        <item x="584"/>
        <item x="808"/>
        <item x="106"/>
        <item x="478"/>
        <item x="456"/>
        <item x="384"/>
        <item x="492"/>
        <item x="170"/>
        <item x="219"/>
        <item x="672"/>
        <item x="8"/>
        <item x="760"/>
        <item x="561"/>
        <item x="496"/>
        <item x="830"/>
        <item x="740"/>
        <item x="230"/>
        <item x="459"/>
        <item x="291"/>
        <item x="377"/>
        <item x="79"/>
        <item x="656"/>
        <item x="926"/>
        <item x="493"/>
        <item x="710"/>
        <item x="750"/>
        <item x="171"/>
        <item x="227"/>
        <item x="36"/>
        <item x="235"/>
        <item x="659"/>
        <item x="6"/>
        <item x="92"/>
        <item x="466"/>
        <item x="344"/>
        <item x="702"/>
        <item x="638"/>
        <item x="20"/>
        <item x="278"/>
        <item x="515"/>
        <item x="915"/>
        <item x="140"/>
        <item x="442"/>
        <item x="668"/>
        <item x="82"/>
        <item x="577"/>
        <item x="165"/>
        <item x="932"/>
        <item x="192"/>
        <item x="303"/>
        <item x="465"/>
        <item x="318"/>
        <item x="539"/>
        <item x="848"/>
        <item x="755"/>
        <item x="680"/>
        <item x="175"/>
        <item x="371"/>
        <item x="930"/>
        <item x="12"/>
        <item x="27"/>
        <item x="540"/>
        <item x="375"/>
        <item x="48"/>
        <item x="793"/>
        <item x="388"/>
        <item x="148"/>
        <item x="283"/>
        <item x="786"/>
        <item x="531"/>
        <item x="310"/>
        <item x="41"/>
        <item x="910"/>
        <item x="300"/>
        <item x="660"/>
        <item x="159"/>
        <item x="799"/>
        <item x="160"/>
        <item x="210"/>
        <item x="596"/>
        <item x="607"/>
        <item x="554"/>
        <item x="566"/>
        <item x="84"/>
        <item x="9"/>
        <item x="634"/>
        <item x="372"/>
        <item x="803"/>
        <item x="306"/>
        <item x="325"/>
        <item x="273"/>
        <item x="18"/>
        <item x="136"/>
        <item x="490"/>
        <item x="285"/>
        <item x="558"/>
        <item x="854"/>
        <item x="294"/>
        <item x="911"/>
        <item x="422"/>
        <item x="645"/>
        <item x="502"/>
        <item x="200"/>
        <item x="59"/>
        <item x="532"/>
        <item x="767"/>
        <item x="199"/>
        <item x="249"/>
        <item x="570"/>
        <item x="924"/>
        <item x="98"/>
        <item x="400"/>
        <item x="360"/>
        <item x="912"/>
        <item x="899"/>
        <item x="655"/>
        <item x="576"/>
        <item x="374"/>
        <item x="314"/>
        <item x="359"/>
        <item x="674"/>
        <item x="700"/>
        <item x="373"/>
        <item x="406"/>
        <item x="641"/>
        <item x="769"/>
        <item x="651"/>
        <item x="761"/>
        <item x="776"/>
        <item x="723"/>
        <item x="766"/>
        <item x="683"/>
        <item x="302"/>
        <item x="228"/>
        <item x="778"/>
        <item x="77"/>
        <item x="594"/>
        <item x="589"/>
        <item x="451"/>
        <item x="308"/>
        <item x="115"/>
        <item x="587"/>
        <item x="289"/>
        <item x="45"/>
        <item x="187"/>
        <item x="71"/>
        <item x="304"/>
        <item x="452"/>
        <item x="471"/>
        <item x="853"/>
        <item x="419"/>
        <item x="604"/>
        <item x="91"/>
        <item x="891"/>
        <item x="504"/>
        <item x="626"/>
        <item x="463"/>
        <item x="286"/>
        <item x="103"/>
        <item x="333"/>
        <item x="149"/>
        <item x="217"/>
        <item x="280"/>
        <item x="928"/>
        <item x="432"/>
        <item x="110"/>
        <item x="94"/>
        <item x="663"/>
        <item x="337"/>
        <item x="96"/>
        <item x="884"/>
        <item x="671"/>
        <item x="697"/>
        <item x="772"/>
        <item x="847"/>
        <item x="271"/>
        <item x="362"/>
        <item x="1"/>
        <item x="581"/>
        <item x="396"/>
        <item x="234"/>
        <item x="922"/>
        <item x="817"/>
        <item x="355"/>
        <item x="860"/>
        <item x="548"/>
        <item x="677"/>
        <item x="420"/>
        <item x="863"/>
        <item x="684"/>
        <item x="193"/>
        <item x="439"/>
        <item x="722"/>
        <item x="711"/>
        <item x="476"/>
        <item x="108"/>
        <item x="897"/>
        <item x="757"/>
        <item x="172"/>
        <item x="205"/>
        <item x="391"/>
        <item x="633"/>
        <item x="223"/>
        <item x="329"/>
        <item x="267"/>
        <item x="243"/>
        <item x="347"/>
        <item x="299"/>
        <item x="509"/>
        <item x="67"/>
        <item x="525"/>
        <item x="549"/>
        <item x="528"/>
        <item x="101"/>
        <item x="676"/>
        <item x="703"/>
        <item x="686"/>
        <item x="644"/>
        <item x="902"/>
        <item x="513"/>
        <item x="751"/>
        <item x="397"/>
        <item x="719"/>
        <item x="367"/>
        <item x="625"/>
        <item x="746"/>
        <item x="564"/>
        <item x="56"/>
        <item x="461"/>
        <item x="188"/>
        <item x="398"/>
        <item x="122"/>
        <item x="903"/>
        <item x="905"/>
        <item x="535"/>
        <item x="785"/>
        <item x="765"/>
        <item x="877"/>
        <item x="505"/>
        <item x="519"/>
        <item x="927"/>
        <item x="547"/>
        <item x="139"/>
        <item x="906"/>
        <item x="421"/>
        <item x="733"/>
        <item x="405"/>
        <item x="402"/>
        <item x="780"/>
        <item x="457"/>
        <item x="176"/>
        <item x="673"/>
        <item x="93"/>
        <item x="588"/>
        <item x="311"/>
        <item x="797"/>
        <item x="481"/>
        <item x="650"/>
        <item x="825"/>
        <item x="349"/>
        <item x="572"/>
        <item x="292"/>
        <item x="13"/>
        <item x="698"/>
        <item x="756"/>
        <item x="433"/>
        <item x="593"/>
        <item x="137"/>
        <item x="239"/>
        <item x="521"/>
        <item x="51"/>
        <item x="874"/>
        <item x="399"/>
        <item x="590"/>
        <item x="763"/>
        <item x="428"/>
        <item x="573"/>
        <item x="60"/>
        <item x="256"/>
        <item x="2"/>
        <item x="779"/>
        <item x="447"/>
        <item x="612"/>
        <item x="340"/>
        <item x="331"/>
        <item x="685"/>
        <item x="164"/>
        <item x="236"/>
        <item x="295"/>
        <item x="658"/>
        <item x="646"/>
        <item x="583"/>
        <item x="732"/>
        <item x="241"/>
        <item x="921"/>
        <item x="290"/>
        <item x="695"/>
        <item x="221"/>
        <item x="449"/>
        <item x="618"/>
        <item x="125"/>
        <item x="316"/>
        <item x="441"/>
        <item x="88"/>
        <item x="503"/>
        <item x="5"/>
        <item x="426"/>
        <item x="240"/>
        <item x="543"/>
        <item x="827"/>
        <item x="150"/>
        <item x="182"/>
        <item x="194"/>
        <item x="174"/>
        <item x="794"/>
        <item x="480"/>
        <item x="378"/>
        <item x="146"/>
        <item x="537"/>
        <item x="233"/>
        <item x="694"/>
        <item x="282"/>
        <item x="881"/>
        <item x="366"/>
        <item x="762"/>
        <item x="792"/>
        <item x="611"/>
        <item x="309"/>
        <item x="25"/>
        <item x="837"/>
        <item x="83"/>
        <item x="708"/>
        <item x="783"/>
        <item x="184"/>
        <item x="518"/>
        <item x="806"/>
        <item x="257"/>
        <item x="773"/>
        <item x="370"/>
        <item x="213"/>
        <item x="482"/>
        <item x="662"/>
        <item x="65"/>
        <item x="126"/>
        <item x="346"/>
        <item x="209"/>
        <item x="127"/>
        <item x="557"/>
        <item x="52"/>
        <item x="935"/>
        <item x="31"/>
        <item x="76"/>
        <item x="191"/>
        <item x="533"/>
        <item x="813"/>
        <item x="163"/>
        <item x="279"/>
        <item x="254"/>
        <item x="637"/>
        <item x="771"/>
        <item x="203"/>
        <item x="264"/>
        <item x="859"/>
        <item x="259"/>
        <item x="491"/>
        <item x="916"/>
        <item x="889"/>
        <item x="40"/>
        <item x="661"/>
        <item x="892"/>
        <item x="4"/>
        <item x="605"/>
        <item x="356"/>
        <item x="345"/>
        <item x="284"/>
        <item x="759"/>
        <item x="743"/>
        <item x="664"/>
        <item x="81"/>
        <item x="361"/>
        <item x="145"/>
        <item x="741"/>
        <item x="501"/>
        <item x="647"/>
        <item x="791"/>
        <item x="323"/>
        <item x="753"/>
        <item x="53"/>
        <item x="389"/>
        <item x="692"/>
        <item x="526"/>
        <item x="424"/>
        <item x="80"/>
        <item x="739"/>
        <item x="822"/>
        <item x="404"/>
        <item x="737"/>
        <item x="896"/>
        <item x="864"/>
        <item x="670"/>
        <item x="453"/>
        <item x="407"/>
        <item x="882"/>
        <item x="415"/>
        <item x="652"/>
        <item x="850"/>
        <item x="908"/>
        <item x="693"/>
        <item x="116"/>
        <item x="281"/>
        <item x="831"/>
        <item x="472"/>
        <item x="821"/>
        <item x="510"/>
        <item x="707"/>
        <item x="298"/>
        <item x="918"/>
        <item x="768"/>
        <item x="857"/>
        <item x="844"/>
        <item x="189"/>
        <item x="553"/>
        <item x="334"/>
        <item x="258"/>
        <item x="606"/>
        <item x="725"/>
        <item x="437"/>
        <item x="487"/>
        <item x="448"/>
        <item x="212"/>
        <item x="473"/>
        <item x="560"/>
        <item x="541"/>
        <item x="893"/>
        <item x="613"/>
        <item x="413"/>
        <item x="742"/>
        <item x="514"/>
        <item x="69"/>
        <item x="688"/>
        <item x="75"/>
        <item x="326"/>
        <item x="313"/>
        <item x="630"/>
        <item x="3"/>
        <item x="789"/>
        <item x="678"/>
        <item x="332"/>
        <item x="66"/>
        <item x="883"/>
        <item x="207"/>
        <item x="206"/>
        <item x="327"/>
        <item x="133"/>
        <item x="350"/>
        <item x="132"/>
        <item x="470"/>
        <item x="10"/>
        <item x="131"/>
        <item x="128"/>
        <item x="485"/>
        <item x="904"/>
        <item x="431"/>
        <item x="542"/>
        <item x="365"/>
        <item x="231"/>
        <item x="224"/>
        <item x="229"/>
        <item x="814"/>
        <item x="495"/>
        <item x="620"/>
        <item x="898"/>
        <item x="268"/>
        <item x="339"/>
        <item x="270"/>
        <item x="118"/>
        <item x="330"/>
        <item x="713"/>
        <item x="818"/>
        <item x="787"/>
        <item x="714"/>
        <item x="900"/>
        <item x="718"/>
        <item x="648"/>
        <item x="392"/>
        <item x="54"/>
        <item x="666"/>
        <item x="845"/>
        <item x="826"/>
        <item x="408"/>
        <item x="744"/>
        <item x="100"/>
        <item x="155"/>
        <item x="508"/>
        <item x="204"/>
        <item x="196"/>
        <item x="216"/>
        <item x="507"/>
        <item x="758"/>
        <item x="775"/>
        <item x="754"/>
        <item x="665"/>
        <item x="260"/>
        <item x="38"/>
        <item x="141"/>
        <item x="245"/>
        <item x="815"/>
        <item x="810"/>
        <item x="253"/>
        <item x="123"/>
        <item x="328"/>
        <item x="795"/>
        <item x="516"/>
        <item x="22"/>
        <item x="179"/>
        <item x="563"/>
        <item x="72"/>
        <item x="385"/>
        <item x="401"/>
        <item x="68"/>
        <item x="161"/>
        <item x="601"/>
        <item x="802"/>
        <item x="201"/>
        <item x="157"/>
        <item x="669"/>
        <item x="622"/>
        <item x="37"/>
        <item x="319"/>
        <item x="709"/>
        <item x="580"/>
        <item x="679"/>
        <item x="220"/>
        <item x="46"/>
        <item x="99"/>
        <item x="619"/>
        <item x="812"/>
        <item x="878"/>
        <item x="704"/>
        <item x="455"/>
        <item x="7"/>
        <item x="907"/>
        <item x="305"/>
        <item x="383"/>
        <item x="248"/>
        <item x="195"/>
        <item x="523"/>
        <item x="0"/>
        <item x="70"/>
        <item x="735"/>
        <item x="585"/>
        <item x="843"/>
        <item x="315"/>
        <item x="876"/>
        <item x="749"/>
        <item x="687"/>
        <item x="568"/>
        <item x="841"/>
        <item x="869"/>
        <item x="875"/>
        <item x="450"/>
        <item x="565"/>
        <item x="74"/>
        <item x="643"/>
        <item x="443"/>
        <item x="393"/>
        <item x="682"/>
        <item x="811"/>
        <item x="322"/>
        <item x="269"/>
        <item x="796"/>
        <item x="798"/>
        <item x="614"/>
        <item x="931"/>
        <item x="87"/>
        <item x="520"/>
        <item x="11"/>
        <item x="107"/>
        <item x="85"/>
        <item x="887"/>
        <item x="500"/>
        <item x="555"/>
        <item x="731"/>
        <item x="410"/>
        <item x="58"/>
        <item x="919"/>
        <item x="265"/>
        <item x="343"/>
        <item x="124"/>
        <item x="143"/>
        <item x="39"/>
        <item x="829"/>
        <item x="836"/>
        <item x="494"/>
        <item x="705"/>
        <item x="272"/>
        <item x="636"/>
        <item x="923"/>
        <item x="121"/>
        <item x="34"/>
        <item x="866"/>
        <item x="440"/>
        <item x="880"/>
        <item x="357"/>
        <item x="846"/>
        <item x="33"/>
        <item x="32"/>
        <item x="598"/>
        <item x="538"/>
        <item x="57"/>
        <item x="317"/>
        <item x="78"/>
        <item x="851"/>
        <item x="409"/>
        <item x="21"/>
        <item x="784"/>
        <item x="468"/>
        <item x="252"/>
        <item x="130"/>
        <item x="890"/>
        <item x="635"/>
        <item x="653"/>
        <item x="358"/>
        <item x="726"/>
        <item x="266"/>
        <item x="788"/>
        <item x="403"/>
        <item x="551"/>
        <item x="717"/>
        <item x="446"/>
        <item x="834"/>
        <item x="556"/>
        <item x="104"/>
        <item x="524"/>
        <item x="47"/>
        <item x="423"/>
        <item x="152"/>
        <item x="805"/>
        <item x="569"/>
        <item x="599"/>
        <item x="832"/>
        <item x="35"/>
        <item x="198"/>
        <item x="483"/>
        <item x="835"/>
        <item x="730"/>
        <item x="595"/>
        <item x="706"/>
        <item x="909"/>
        <item x="816"/>
        <item x="552"/>
        <item x="354"/>
        <item x="862"/>
        <item x="774"/>
        <item x="135"/>
        <item x="364"/>
        <item x="623"/>
        <item x="15"/>
        <item x="250"/>
        <item x="23"/>
        <item x="186"/>
        <item x="237"/>
        <item x="380"/>
        <item x="929"/>
        <item x="321"/>
        <item x="736"/>
        <item x="382"/>
        <item x="147"/>
        <item x="479"/>
        <item x="111"/>
        <item x="856"/>
        <item x="871"/>
        <item x="681"/>
        <item x="600"/>
        <item x="715"/>
        <item x="872"/>
        <item x="691"/>
        <item x="849"/>
        <item x="263"/>
        <item x="185"/>
        <item x="764"/>
        <item x="113"/>
        <item x="348"/>
        <item x="19"/>
        <item x="488"/>
        <item x="914"/>
        <item x="181"/>
        <item x="865"/>
        <item x="657"/>
        <item x="211"/>
        <item x="44"/>
        <item x="154"/>
        <item x="824"/>
        <item x="218"/>
        <item x="712"/>
        <item x="627"/>
        <item x="885"/>
        <item x="578"/>
        <item x="586"/>
        <item x="842"/>
        <item x="138"/>
        <item x="579"/>
        <item x="852"/>
        <item x="215"/>
        <item x="475"/>
        <item x="144"/>
        <item x="158"/>
        <item x="571"/>
        <item x="238"/>
        <item t="default"/>
      </items>
    </pivotField>
    <pivotField showAll="0">
      <items count="79">
        <item x="62"/>
        <item x="39"/>
        <item x="44"/>
        <item x="67"/>
        <item x="35"/>
        <item x="13"/>
        <item x="59"/>
        <item x="28"/>
        <item x="53"/>
        <item x="4"/>
        <item x="2"/>
        <item x="72"/>
        <item x="32"/>
        <item x="43"/>
        <item x="40"/>
        <item x="7"/>
        <item x="22"/>
        <item x="37"/>
        <item x="31"/>
        <item x="56"/>
        <item x="1"/>
        <item x="10"/>
        <item x="58"/>
        <item x="49"/>
        <item x="23"/>
        <item x="77"/>
        <item x="29"/>
        <item x="14"/>
        <item x="52"/>
        <item x="12"/>
        <item x="61"/>
        <item x="63"/>
        <item x="26"/>
        <item x="15"/>
        <item x="38"/>
        <item x="17"/>
        <item x="11"/>
        <item x="0"/>
        <item x="46"/>
        <item x="36"/>
        <item x="69"/>
        <item x="70"/>
        <item x="6"/>
        <item x="60"/>
        <item x="54"/>
        <item x="18"/>
        <item x="25"/>
        <item x="68"/>
        <item x="55"/>
        <item x="57"/>
        <item x="9"/>
        <item x="21"/>
        <item x="74"/>
        <item x="48"/>
        <item x="33"/>
        <item x="16"/>
        <item x="27"/>
        <item x="50"/>
        <item x="65"/>
        <item x="30"/>
        <item x="51"/>
        <item x="24"/>
        <item x="45"/>
        <item x="47"/>
        <item x="71"/>
        <item x="41"/>
        <item x="64"/>
        <item x="73"/>
        <item x="20"/>
        <item x="75"/>
        <item x="8"/>
        <item x="19"/>
        <item x="3"/>
        <item x="5"/>
        <item x="34"/>
        <item x="42"/>
        <item x="66"/>
        <item x="76"/>
        <item t="default"/>
      </items>
    </pivotField>
    <pivotField numFmtId="1" showAll="0">
      <items count="81">
        <item x="79"/>
        <item x="77"/>
        <item x="37"/>
        <item x="76"/>
        <item x="38"/>
        <item x="78"/>
        <item x="73"/>
        <item x="25"/>
        <item x="6"/>
        <item x="45"/>
        <item x="18"/>
        <item x="30"/>
        <item x="72"/>
        <item x="17"/>
        <item x="2"/>
        <item x="56"/>
        <item x="31"/>
        <item x="34"/>
        <item x="58"/>
        <item x="15"/>
        <item x="47"/>
        <item x="41"/>
        <item x="35"/>
        <item x="32"/>
        <item x="48"/>
        <item x="54"/>
        <item x="13"/>
        <item x="14"/>
        <item x="49"/>
        <item x="42"/>
        <item x="24"/>
        <item x="61"/>
        <item x="5"/>
        <item x="11"/>
        <item x="33"/>
        <item x="3"/>
        <item x="23"/>
        <item x="44"/>
        <item x="65"/>
        <item x="69"/>
        <item x="4"/>
        <item x="21"/>
        <item x="67"/>
        <item x="9"/>
        <item x="62"/>
        <item x="59"/>
        <item x="55"/>
        <item x="53"/>
        <item x="7"/>
        <item x="8"/>
        <item x="64"/>
        <item x="43"/>
        <item x="27"/>
        <item x="51"/>
        <item x="75"/>
        <item x="16"/>
        <item x="52"/>
        <item x="0"/>
        <item x="60"/>
        <item x="20"/>
        <item x="71"/>
        <item x="36"/>
        <item x="68"/>
        <item x="12"/>
        <item x="40"/>
        <item x="1"/>
        <item x="22"/>
        <item x="29"/>
        <item x="70"/>
        <item x="63"/>
        <item x="39"/>
        <item x="66"/>
        <item x="19"/>
        <item x="46"/>
        <item x="26"/>
        <item x="28"/>
        <item x="10"/>
        <item x="50"/>
        <item x="57"/>
        <item x="74"/>
        <item t="default"/>
      </items>
    </pivotField>
    <pivotField showAll="0">
      <items count="687">
        <item x="182"/>
        <item x="575"/>
        <item x="481"/>
        <item x="678"/>
        <item x="648"/>
        <item x="168"/>
        <item x="71"/>
        <item x="193"/>
        <item x="86"/>
        <item x="497"/>
        <item x="187"/>
        <item x="456"/>
        <item x="363"/>
        <item x="261"/>
        <item x="504"/>
        <item x="495"/>
        <item x="338"/>
        <item x="645"/>
        <item x="321"/>
        <item x="612"/>
        <item x="460"/>
        <item x="510"/>
        <item x="267"/>
        <item x="129"/>
        <item x="288"/>
        <item x="492"/>
        <item x="611"/>
        <item x="562"/>
        <item x="476"/>
        <item x="448"/>
        <item x="91"/>
        <item x="664"/>
        <item x="369"/>
        <item x="449"/>
        <item x="355"/>
        <item x="14"/>
        <item x="538"/>
        <item x="423"/>
        <item x="152"/>
        <item x="104"/>
        <item x="609"/>
        <item x="42"/>
        <item x="240"/>
        <item x="330"/>
        <item x="149"/>
        <item x="371"/>
        <item x="335"/>
        <item x="24"/>
        <item x="674"/>
        <item x="332"/>
        <item x="519"/>
        <item x="619"/>
        <item x="100"/>
        <item x="328"/>
        <item x="76"/>
        <item x="6"/>
        <item x="83"/>
        <item x="376"/>
        <item x="135"/>
        <item x="427"/>
        <item x="12"/>
        <item x="603"/>
        <item x="40"/>
        <item x="445"/>
        <item x="470"/>
        <item x="16"/>
        <item x="143"/>
        <item x="304"/>
        <item x="249"/>
        <item x="424"/>
        <item x="62"/>
        <item x="298"/>
        <item x="250"/>
        <item x="685"/>
        <item x="216"/>
        <item x="179"/>
        <item x="87"/>
        <item x="592"/>
        <item x="434"/>
        <item x="28"/>
        <item x="297"/>
        <item x="218"/>
        <item x="642"/>
        <item x="360"/>
        <item x="93"/>
        <item x="681"/>
        <item x="252"/>
        <item x="450"/>
        <item x="115"/>
        <item x="535"/>
        <item x="370"/>
        <item x="164"/>
        <item x="432"/>
        <item x="180"/>
        <item x="61"/>
        <item x="109"/>
        <item x="227"/>
        <item x="117"/>
        <item x="399"/>
        <item x="668"/>
        <item x="435"/>
        <item x="436"/>
        <item x="501"/>
        <item x="112"/>
        <item x="341"/>
        <item x="308"/>
        <item x="670"/>
        <item x="59"/>
        <item x="114"/>
        <item x="388"/>
        <item x="54"/>
        <item x="171"/>
        <item x="643"/>
        <item x="627"/>
        <item x="277"/>
        <item x="577"/>
        <item x="375"/>
        <item x="378"/>
        <item x="368"/>
        <item x="310"/>
        <item x="666"/>
        <item x="351"/>
        <item x="350"/>
        <item x="546"/>
        <item x="513"/>
        <item x="174"/>
        <item x="85"/>
        <item x="491"/>
        <item x="263"/>
        <item x="652"/>
        <item x="400"/>
        <item x="440"/>
        <item x="163"/>
        <item x="235"/>
        <item x="265"/>
        <item x="49"/>
        <item x="589"/>
        <item x="430"/>
        <item x="124"/>
        <item x="51"/>
        <item x="390"/>
        <item x="571"/>
        <item x="243"/>
        <item x="29"/>
        <item x="30"/>
        <item x="309"/>
        <item x="581"/>
        <item x="488"/>
        <item x="359"/>
        <item x="595"/>
        <item x="573"/>
        <item x="684"/>
        <item x="39"/>
        <item x="356"/>
        <item x="337"/>
        <item x="493"/>
        <item x="79"/>
        <item x="147"/>
        <item x="241"/>
        <item x="484"/>
        <item x="155"/>
        <item x="278"/>
        <item x="650"/>
        <item x="358"/>
        <item x="159"/>
        <item x="198"/>
        <item x="616"/>
        <item x="521"/>
        <item x="441"/>
        <item x="73"/>
        <item x="305"/>
        <item x="284"/>
        <item x="420"/>
        <item x="291"/>
        <item x="208"/>
        <item x="405"/>
        <item x="379"/>
        <item x="47"/>
        <item x="156"/>
        <item x="296"/>
        <item x="560"/>
        <item x="600"/>
        <item x="215"/>
        <item x="455"/>
        <item x="570"/>
        <item x="188"/>
        <item x="186"/>
        <item x="259"/>
        <item x="245"/>
        <item x="524"/>
        <item x="26"/>
        <item x="613"/>
        <item x="18"/>
        <item x="324"/>
        <item x="137"/>
        <item x="325"/>
        <item x="239"/>
        <item x="543"/>
        <item x="323"/>
        <item x="486"/>
        <item x="496"/>
        <item x="389"/>
        <item x="478"/>
        <item x="604"/>
        <item x="411"/>
        <item x="534"/>
        <item x="48"/>
        <item x="385"/>
        <item x="339"/>
        <item x="374"/>
        <item x="22"/>
        <item x="367"/>
        <item x="225"/>
        <item x="459"/>
        <item x="629"/>
        <item x="157"/>
        <item x="95"/>
        <item x="631"/>
        <item x="210"/>
        <item x="443"/>
        <item x="517"/>
        <item x="107"/>
        <item x="191"/>
        <item x="463"/>
        <item x="125"/>
        <item x="17"/>
        <item x="15"/>
        <item x="327"/>
        <item x="1"/>
        <item x="11"/>
        <item x="285"/>
        <item x="268"/>
        <item x="214"/>
        <item x="303"/>
        <item x="38"/>
        <item x="270"/>
        <item x="65"/>
        <item x="594"/>
        <item x="526"/>
        <item x="584"/>
        <item x="97"/>
        <item x="582"/>
        <item x="203"/>
        <item x="396"/>
        <item x="242"/>
        <item x="110"/>
        <item x="307"/>
        <item x="425"/>
        <item x="537"/>
        <item x="184"/>
        <item x="398"/>
        <item x="260"/>
        <item x="679"/>
        <item x="178"/>
        <item x="530"/>
        <item x="139"/>
        <item x="552"/>
        <item x="667"/>
        <item x="347"/>
        <item x="340"/>
        <item x="55"/>
        <item x="387"/>
        <item x="209"/>
        <item x="511"/>
        <item x="162"/>
        <item x="253"/>
        <item x="27"/>
        <item x="682"/>
        <item x="361"/>
        <item x="271"/>
        <item x="490"/>
        <item x="50"/>
        <item x="545"/>
        <item x="232"/>
        <item x="357"/>
        <item x="421"/>
        <item x="516"/>
        <item x="410"/>
        <item x="2"/>
        <item x="320"/>
        <item x="299"/>
        <item x="672"/>
        <item x="98"/>
        <item x="301"/>
        <item x="518"/>
        <item x="176"/>
        <item x="302"/>
        <item x="131"/>
        <item x="628"/>
        <item x="289"/>
        <item x="266"/>
        <item x="224"/>
        <item x="529"/>
        <item x="365"/>
        <item x="442"/>
        <item x="311"/>
        <item x="205"/>
        <item x="418"/>
        <item x="194"/>
        <item x="41"/>
        <item x="326"/>
        <item x="211"/>
        <item x="69"/>
        <item x="392"/>
        <item x="474"/>
        <item x="8"/>
        <item x="251"/>
        <item x="144"/>
        <item x="121"/>
        <item x="25"/>
        <item x="607"/>
        <item x="275"/>
        <item x="591"/>
        <item x="407"/>
        <item x="433"/>
        <item x="219"/>
        <item x="661"/>
        <item x="234"/>
        <item x="183"/>
        <item x="383"/>
        <item x="602"/>
        <item x="406"/>
        <item x="274"/>
        <item x="540"/>
        <item x="653"/>
        <item x="77"/>
        <item x="525"/>
        <item x="88"/>
        <item x="316"/>
        <item x="172"/>
        <item x="647"/>
        <item x="160"/>
        <item x="352"/>
        <item x="397"/>
        <item x="63"/>
        <item x="20"/>
        <item x="465"/>
        <item x="569"/>
        <item x="404"/>
        <item x="213"/>
        <item x="660"/>
        <item x="381"/>
        <item x="60"/>
        <item x="669"/>
        <item x="566"/>
        <item x="44"/>
        <item x="197"/>
        <item x="533"/>
        <item x="287"/>
        <item x="101"/>
        <item x="336"/>
        <item x="226"/>
        <item x="196"/>
        <item x="195"/>
        <item x="457"/>
        <item x="3"/>
        <item x="635"/>
        <item x="165"/>
        <item x="181"/>
        <item x="558"/>
        <item x="10"/>
        <item x="318"/>
        <item x="475"/>
        <item x="505"/>
        <item x="585"/>
        <item x="403"/>
        <item x="246"/>
        <item x="36"/>
        <item x="151"/>
        <item x="229"/>
        <item x="334"/>
        <item x="498"/>
        <item x="257"/>
        <item x="555"/>
        <item x="656"/>
        <item x="173"/>
        <item x="391"/>
        <item x="444"/>
        <item x="74"/>
        <item x="428"/>
        <item x="659"/>
        <item x="677"/>
        <item x="206"/>
        <item x="64"/>
        <item x="190"/>
        <item x="634"/>
        <item x="622"/>
        <item x="462"/>
        <item x="66"/>
        <item x="89"/>
        <item x="68"/>
        <item x="166"/>
        <item x="158"/>
        <item x="244"/>
        <item x="272"/>
        <item x="5"/>
        <item x="273"/>
        <item x="0"/>
        <item x="353"/>
        <item x="509"/>
        <item x="466"/>
        <item x="553"/>
        <item x="230"/>
        <item x="119"/>
        <item x="663"/>
        <item x="207"/>
        <item x="469"/>
        <item x="548"/>
        <item x="169"/>
        <item x="596"/>
        <item x="138"/>
        <item x="248"/>
        <item x="587"/>
        <item x="80"/>
        <item x="415"/>
        <item x="9"/>
        <item x="393"/>
        <item x="32"/>
        <item x="329"/>
        <item x="314"/>
        <item x="408"/>
        <item x="75"/>
        <item x="480"/>
        <item x="103"/>
        <item x="269"/>
        <item x="94"/>
        <item x="319"/>
        <item x="431"/>
        <item x="655"/>
        <item x="290"/>
        <item x="364"/>
        <item x="394"/>
        <item x="146"/>
        <item x="348"/>
        <item x="567"/>
        <item x="313"/>
        <item x="574"/>
        <item x="148"/>
        <item x="514"/>
        <item x="317"/>
        <item x="52"/>
        <item x="177"/>
        <item x="500"/>
        <item x="576"/>
        <item x="608"/>
        <item x="34"/>
        <item x="81"/>
        <item x="556"/>
        <item x="237"/>
        <item x="633"/>
        <item x="105"/>
        <item x="675"/>
        <item x="31"/>
        <item x="544"/>
        <item x="58"/>
        <item x="140"/>
        <item x="414"/>
        <item x="638"/>
        <item x="559"/>
        <item x="212"/>
        <item x="43"/>
        <item x="204"/>
        <item x="522"/>
        <item x="201"/>
        <item x="221"/>
        <item x="362"/>
        <item x="437"/>
        <item x="568"/>
        <item x="78"/>
        <item x="438"/>
        <item x="413"/>
        <item x="384"/>
        <item x="349"/>
        <item x="547"/>
        <item x="487"/>
        <item x="416"/>
        <item x="572"/>
        <item x="446"/>
        <item x="282"/>
        <item x="597"/>
        <item x="617"/>
        <item x="127"/>
        <item x="236"/>
        <item x="238"/>
        <item x="295"/>
        <item x="536"/>
        <item x="528"/>
        <item x="477"/>
        <item x="262"/>
        <item x="662"/>
        <item x="649"/>
        <item x="565"/>
        <item x="658"/>
        <item x="53"/>
        <item x="417"/>
        <item x="447"/>
        <item x="247"/>
        <item x="345"/>
        <item x="90"/>
        <item x="550"/>
        <item x="92"/>
        <item x="118"/>
        <item x="256"/>
        <item x="167"/>
        <item x="439"/>
        <item x="123"/>
        <item x="120"/>
        <item x="280"/>
        <item x="382"/>
        <item x="136"/>
        <item x="624"/>
        <item x="377"/>
        <item x="199"/>
        <item x="671"/>
        <item x="454"/>
        <item x="4"/>
        <item x="508"/>
        <item x="551"/>
        <item x="401"/>
        <item x="646"/>
        <item x="614"/>
        <item x="588"/>
        <item x="111"/>
        <item x="84"/>
        <item x="102"/>
        <item x="343"/>
        <item x="458"/>
        <item x="605"/>
        <item x="13"/>
        <item x="598"/>
        <item x="258"/>
        <item x="264"/>
        <item x="625"/>
        <item x="673"/>
        <item x="637"/>
        <item x="593"/>
        <item x="665"/>
        <item x="255"/>
        <item x="134"/>
        <item x="170"/>
        <item x="315"/>
        <item x="680"/>
        <item x="451"/>
        <item x="72"/>
        <item x="626"/>
        <item x="21"/>
        <item x="620"/>
        <item x="293"/>
        <item x="56"/>
        <item x="373"/>
        <item x="499"/>
        <item x="640"/>
        <item x="527"/>
        <item x="549"/>
        <item x="520"/>
        <item x="223"/>
        <item x="344"/>
        <item x="483"/>
        <item x="132"/>
        <item x="33"/>
        <item x="512"/>
        <item x="503"/>
        <item x="113"/>
        <item x="254"/>
        <item x="106"/>
        <item x="372"/>
        <item x="471"/>
        <item x="161"/>
        <item x="531"/>
        <item x="322"/>
        <item x="419"/>
        <item x="644"/>
        <item x="126"/>
        <item x="200"/>
        <item x="579"/>
        <item x="133"/>
        <item x="175"/>
        <item x="281"/>
        <item x="485"/>
        <item x="583"/>
        <item x="515"/>
        <item x="630"/>
        <item x="300"/>
        <item x="276"/>
        <item x="606"/>
        <item x="523"/>
        <item x="202"/>
        <item x="222"/>
        <item x="623"/>
        <item x="294"/>
        <item x="141"/>
        <item x="426"/>
        <item x="539"/>
        <item x="472"/>
        <item x="122"/>
        <item x="306"/>
        <item x="409"/>
        <item x="563"/>
        <item x="412"/>
        <item x="217"/>
        <item x="532"/>
        <item x="128"/>
        <item x="333"/>
        <item x="386"/>
        <item x="192"/>
        <item x="601"/>
        <item x="37"/>
        <item x="489"/>
        <item x="286"/>
        <item x="542"/>
        <item x="185"/>
        <item x="639"/>
        <item x="586"/>
        <item x="506"/>
        <item x="429"/>
        <item x="380"/>
        <item x="578"/>
        <item x="57"/>
        <item x="67"/>
        <item x="220"/>
        <item x="561"/>
        <item x="479"/>
        <item x="366"/>
        <item x="599"/>
        <item x="130"/>
        <item x="610"/>
        <item x="70"/>
        <item x="590"/>
        <item x="96"/>
        <item x="82"/>
        <item x="189"/>
        <item x="554"/>
        <item x="150"/>
        <item x="621"/>
        <item x="654"/>
        <item x="618"/>
        <item x="464"/>
        <item x="108"/>
        <item x="657"/>
        <item x="422"/>
        <item x="636"/>
        <item x="154"/>
        <item x="452"/>
        <item x="461"/>
        <item x="395"/>
        <item x="145"/>
        <item x="402"/>
        <item x="467"/>
        <item x="641"/>
        <item x="473"/>
        <item x="651"/>
        <item x="292"/>
        <item x="541"/>
        <item x="346"/>
        <item x="507"/>
        <item x="283"/>
        <item x="45"/>
        <item x="228"/>
        <item x="632"/>
        <item x="482"/>
        <item x="615"/>
        <item x="683"/>
        <item x="564"/>
        <item x="580"/>
        <item x="279"/>
        <item x="153"/>
        <item x="494"/>
        <item x="354"/>
        <item x="453"/>
        <item x="35"/>
        <item x="557"/>
        <item x="312"/>
        <item x="7"/>
        <item x="46"/>
        <item x="99"/>
        <item x="502"/>
        <item x="331"/>
        <item x="342"/>
        <item x="23"/>
        <item x="142"/>
        <item x="231"/>
        <item x="233"/>
        <item x="116"/>
        <item x="468"/>
        <item x="676"/>
        <item x="19"/>
        <item t="default"/>
      </items>
    </pivotField>
    <pivotField numFmtId="14" showAll="0">
      <items count="25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t="default"/>
      </items>
    </pivotField>
    <pivotField showAll="0">
      <items count="536">
        <item x="534"/>
        <item x="511"/>
        <item x="507"/>
        <item x="514"/>
        <item x="521"/>
        <item x="503"/>
        <item x="517"/>
        <item x="470"/>
        <item x="516"/>
        <item x="484"/>
        <item x="531"/>
        <item x="490"/>
        <item x="533"/>
        <item x="506"/>
        <item x="473"/>
        <item x="471"/>
        <item x="500"/>
        <item x="466"/>
        <item x="468"/>
        <item x="486"/>
        <item x="499"/>
        <item x="482"/>
        <item x="459"/>
        <item x="513"/>
        <item x="527"/>
        <item x="515"/>
        <item x="449"/>
        <item x="502"/>
        <item x="491"/>
        <item x="519"/>
        <item x="508"/>
        <item x="462"/>
        <item x="445"/>
        <item x="444"/>
        <item x="472"/>
        <item x="477"/>
        <item x="438"/>
        <item x="505"/>
        <item x="474"/>
        <item x="493"/>
        <item x="455"/>
        <item x="481"/>
        <item x="428"/>
        <item x="504"/>
        <item x="415"/>
        <item x="495"/>
        <item x="450"/>
        <item x="398"/>
        <item x="432"/>
        <item x="442"/>
        <item x="487"/>
        <item x="483"/>
        <item x="401"/>
        <item x="391"/>
        <item x="436"/>
        <item x="381"/>
        <item x="407"/>
        <item x="496"/>
        <item x="370"/>
        <item x="367"/>
        <item x="372"/>
        <item x="440"/>
        <item x="380"/>
        <item x="411"/>
        <item x="426"/>
        <item x="526"/>
        <item x="424"/>
        <item x="397"/>
        <item x="463"/>
        <item x="488"/>
        <item x="357"/>
        <item x="344"/>
        <item x="461"/>
        <item x="476"/>
        <item x="338"/>
        <item x="475"/>
        <item x="346"/>
        <item x="451"/>
        <item x="377"/>
        <item x="448"/>
        <item x="520"/>
        <item x="525"/>
        <item x="348"/>
        <item x="384"/>
        <item x="402"/>
        <item x="509"/>
        <item x="403"/>
        <item x="330"/>
        <item x="412"/>
        <item x="529"/>
        <item x="294"/>
        <item x="290"/>
        <item x="324"/>
        <item x="523"/>
        <item x="361"/>
        <item x="498"/>
        <item x="417"/>
        <item x="404"/>
        <item x="272"/>
        <item x="342"/>
        <item x="479"/>
        <item x="313"/>
        <item x="366"/>
        <item x="309"/>
        <item x="414"/>
        <item x="518"/>
        <item x="532"/>
        <item x="308"/>
        <item x="323"/>
        <item x="413"/>
        <item x="408"/>
        <item x="259"/>
        <item x="460"/>
        <item x="439"/>
        <item x="337"/>
        <item x="457"/>
        <item x="327"/>
        <item x="350"/>
        <item x="256"/>
        <item x="392"/>
        <item x="289"/>
        <item x="405"/>
        <item x="383"/>
        <item x="285"/>
        <item x="341"/>
        <item x="492"/>
        <item x="441"/>
        <item x="270"/>
        <item x="258"/>
        <item x="208"/>
        <item x="512"/>
        <item x="443"/>
        <item x="304"/>
        <item x="199"/>
        <item x="396"/>
        <item x="369"/>
        <item x="223"/>
        <item x="390"/>
        <item x="351"/>
        <item x="389"/>
        <item x="335"/>
        <item x="530"/>
        <item x="326"/>
        <item x="235"/>
        <item x="385"/>
        <item x="288"/>
        <item x="376"/>
        <item x="339"/>
        <item x="260"/>
        <item x="179"/>
        <item x="299"/>
        <item x="340"/>
        <item x="305"/>
        <item x="159"/>
        <item x="217"/>
        <item x="233"/>
        <item x="255"/>
        <item x="334"/>
        <item x="501"/>
        <item x="277"/>
        <item x="325"/>
        <item x="269"/>
        <item x="362"/>
        <item x="317"/>
        <item x="198"/>
        <item x="522"/>
        <item x="497"/>
        <item x="221"/>
        <item x="273"/>
        <item x="332"/>
        <item x="282"/>
        <item x="393"/>
        <item x="422"/>
        <item x="137"/>
        <item x="420"/>
        <item x="230"/>
        <item x="296"/>
        <item x="236"/>
        <item x="427"/>
        <item x="200"/>
        <item x="467"/>
        <item x="219"/>
        <item x="374"/>
        <item x="209"/>
        <item x="264"/>
        <item x="321"/>
        <item x="302"/>
        <item x="359"/>
        <item x="329"/>
        <item x="95"/>
        <item x="218"/>
        <item x="206"/>
        <item x="175"/>
        <item x="89"/>
        <item x="119"/>
        <item x="177"/>
        <item x="464"/>
        <item x="410"/>
        <item x="163"/>
        <item x="85"/>
        <item x="173"/>
        <item x="279"/>
        <item x="167"/>
        <item x="379"/>
        <item x="300"/>
        <item x="456"/>
        <item x="105"/>
        <item x="87"/>
        <item x="419"/>
        <item x="174"/>
        <item x="158"/>
        <item x="54"/>
        <item x="46"/>
        <item x="429"/>
        <item x="92"/>
        <item x="409"/>
        <item x="19"/>
        <item x="310"/>
        <item x="320"/>
        <item x="29"/>
        <item x="469"/>
        <item x="433"/>
        <item x="122"/>
        <item x="196"/>
        <item x="365"/>
        <item x="106"/>
        <item x="170"/>
        <item x="249"/>
        <item x="375"/>
        <item x="434"/>
        <item x="49"/>
        <item x="322"/>
        <item x="127"/>
        <item x="201"/>
        <item x="229"/>
        <item x="227"/>
        <item x="51"/>
        <item x="494"/>
        <item x="71"/>
        <item x="184"/>
        <item x="437"/>
        <item x="82"/>
        <item x="406"/>
        <item x="146"/>
        <item x="59"/>
        <item x="128"/>
        <item x="293"/>
        <item x="216"/>
        <item x="416"/>
        <item x="140"/>
        <item x="352"/>
        <item x="120"/>
        <item x="295"/>
        <item x="164"/>
        <item x="524"/>
        <item x="172"/>
        <item x="356"/>
        <item x="132"/>
        <item x="225"/>
        <item x="284"/>
        <item x="181"/>
        <item x="135"/>
        <item x="100"/>
        <item x="52"/>
        <item x="226"/>
        <item x="108"/>
        <item x="319"/>
        <item x="345"/>
        <item x="37"/>
        <item x="358"/>
        <item x="88"/>
        <item x="176"/>
        <item x="271"/>
        <item x="241"/>
        <item x="446"/>
        <item x="34"/>
        <item x="373"/>
        <item x="90"/>
        <item x="212"/>
        <item x="83"/>
        <item x="333"/>
        <item x="145"/>
        <item x="388"/>
        <item x="25"/>
        <item x="245"/>
        <item x="418"/>
        <item x="1"/>
        <item x="454"/>
        <item x="231"/>
        <item x="142"/>
        <item x="371"/>
        <item x="47"/>
        <item x="286"/>
        <item x="191"/>
        <item x="20"/>
        <item x="262"/>
        <item x="0"/>
        <item x="192"/>
        <item x="349"/>
        <item x="360"/>
        <item x="510"/>
        <item x="312"/>
        <item x="458"/>
        <item x="149"/>
        <item x="141"/>
        <item x="267"/>
        <item x="148"/>
        <item x="113"/>
        <item x="421"/>
        <item x="280"/>
        <item x="107"/>
        <item x="130"/>
        <item x="292"/>
        <item x="528"/>
        <item x="35"/>
        <item x="97"/>
        <item x="395"/>
        <item x="126"/>
        <item x="364"/>
        <item x="243"/>
        <item x="40"/>
        <item x="354"/>
        <item x="32"/>
        <item x="114"/>
        <item x="263"/>
        <item x="121"/>
        <item x="485"/>
        <item x="43"/>
        <item x="45"/>
        <item x="239"/>
        <item x="480"/>
        <item x="242"/>
        <item x="228"/>
        <item x="306"/>
        <item x="2"/>
        <item x="165"/>
        <item x="5"/>
        <item x="394"/>
        <item x="453"/>
        <item x="478"/>
        <item x="67"/>
        <item x="281"/>
        <item x="213"/>
        <item x="31"/>
        <item x="22"/>
        <item x="166"/>
        <item x="190"/>
        <item x="9"/>
        <item x="291"/>
        <item x="202"/>
        <item x="222"/>
        <item x="11"/>
        <item x="353"/>
        <item x="232"/>
        <item x="136"/>
        <item x="186"/>
        <item x="96"/>
        <item x="134"/>
        <item x="314"/>
        <item x="386"/>
        <item x="489"/>
        <item x="115"/>
        <item x="423"/>
        <item x="103"/>
        <item x="169"/>
        <item x="435"/>
        <item x="171"/>
        <item x="143"/>
        <item x="104"/>
        <item x="301"/>
        <item x="287"/>
        <item x="378"/>
        <item x="12"/>
        <item x="152"/>
        <item x="425"/>
        <item x="465"/>
        <item x="65"/>
        <item x="220"/>
        <item x="430"/>
        <item x="274"/>
        <item x="160"/>
        <item x="316"/>
        <item x="157"/>
        <item x="62"/>
        <item x="399"/>
        <item x="6"/>
        <item x="42"/>
        <item x="266"/>
        <item x="64"/>
        <item x="195"/>
        <item x="387"/>
        <item x="7"/>
        <item x="24"/>
        <item x="331"/>
        <item x="452"/>
        <item x="447"/>
        <item x="400"/>
        <item x="16"/>
        <item x="275"/>
        <item x="58"/>
        <item x="343"/>
        <item x="68"/>
        <item x="276"/>
        <item x="187"/>
        <item x="303"/>
        <item x="60"/>
        <item x="61"/>
        <item x="38"/>
        <item x="70"/>
        <item x="254"/>
        <item x="79"/>
        <item x="39"/>
        <item x="94"/>
        <item x="431"/>
        <item x="155"/>
        <item x="161"/>
        <item x="215"/>
        <item x="81"/>
        <item x="117"/>
        <item x="363"/>
        <item x="168"/>
        <item x="48"/>
        <item x="211"/>
        <item x="307"/>
        <item x="182"/>
        <item x="347"/>
        <item x="151"/>
        <item x="207"/>
        <item x="355"/>
        <item x="91"/>
        <item x="297"/>
        <item x="150"/>
        <item x="261"/>
        <item x="203"/>
        <item x="248"/>
        <item x="99"/>
        <item x="251"/>
        <item x="129"/>
        <item x="246"/>
        <item x="237"/>
        <item x="185"/>
        <item x="368"/>
        <item x="193"/>
        <item x="75"/>
        <item x="125"/>
        <item x="240"/>
        <item x="162"/>
        <item x="318"/>
        <item x="382"/>
        <item x="210"/>
        <item x="234"/>
        <item x="93"/>
        <item x="183"/>
        <item x="180"/>
        <item x="188"/>
        <item x="69"/>
        <item x="283"/>
        <item x="144"/>
        <item x="252"/>
        <item x="315"/>
        <item x="98"/>
        <item x="257"/>
        <item x="278"/>
        <item x="178"/>
        <item x="311"/>
        <item x="298"/>
        <item x="336"/>
        <item x="109"/>
        <item x="36"/>
        <item x="41"/>
        <item x="328"/>
        <item x="112"/>
        <item x="247"/>
        <item x="224"/>
        <item x="250"/>
        <item x="131"/>
        <item x="205"/>
        <item x="110"/>
        <item x="154"/>
        <item x="55"/>
        <item x="77"/>
        <item x="15"/>
        <item x="265"/>
        <item x="56"/>
        <item x="139"/>
        <item x="253"/>
        <item x="80"/>
        <item x="23"/>
        <item x="197"/>
        <item x="268"/>
        <item x="73"/>
        <item x="14"/>
        <item x="50"/>
        <item x="74"/>
        <item x="101"/>
        <item x="76"/>
        <item x="123"/>
        <item x="72"/>
        <item x="78"/>
        <item x="138"/>
        <item x="204"/>
        <item x="244"/>
        <item x="214"/>
        <item x="238"/>
        <item x="133"/>
        <item x="189"/>
        <item x="84"/>
        <item x="3"/>
        <item x="86"/>
        <item x="21"/>
        <item x="147"/>
        <item x="63"/>
        <item x="118"/>
        <item x="17"/>
        <item x="30"/>
        <item x="4"/>
        <item x="156"/>
        <item x="194"/>
        <item x="111"/>
        <item x="116"/>
        <item x="153"/>
        <item x="13"/>
        <item x="10"/>
        <item x="102"/>
        <item x="124"/>
        <item x="66"/>
        <item x="27"/>
        <item x="44"/>
        <item x="26"/>
        <item x="28"/>
        <item x="33"/>
        <item x="53"/>
        <item x="57"/>
        <item x="18"/>
        <item x="8"/>
        <item t="default"/>
      </items>
    </pivotField>
    <pivotField axis="axisRow" showAll="0" sortType="descending">
      <items count="6">
        <item x="2"/>
        <item x="0"/>
        <item x="1"/>
        <item x="4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>
      <items count="5">
        <item x="0"/>
        <item x="1"/>
        <item x="2"/>
        <item x="3"/>
        <item t="default"/>
      </items>
    </pivotField>
  </pivotFields>
  <rowFields count="1">
    <field x="16"/>
  </rowFields>
  <rowItems count="6">
    <i>
      <x v="2"/>
    </i>
    <i>
      <x/>
    </i>
    <i>
      <x v="3"/>
    </i>
    <i>
      <x v="4"/>
    </i>
    <i>
      <x v="1"/>
    </i>
    <i t="grand">
      <x/>
    </i>
  </rowItems>
  <colItems count="1">
    <i/>
  </colItems>
  <dataFields count="1">
    <dataField name="Сумма по полю сумма чека" fld="4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A51460A-25A0-464A-99E7-E032A1B203D3}" name="Сводная таблица26" cacheId="4" applyNumberFormats="0" applyBorderFormats="0" applyFontFormats="0" applyPatternFormats="0" applyAlignmentFormats="0" applyWidthHeightFormats="1" dataCaption="Значения" updatedVersion="8" minRefreshableVersion="3" useAutoFormatting="1" rowGrandTotals="0" colGrandTotals="0" itemPrintTitles="1" createdVersion="8" indent="0" multipleFieldFilters="0" chartFormat="10" rowHeaderCaption="категория по магазинам">
  <location ref="A3:B389" firstHeaderRow="1" firstDataRow="1" firstDataCol="1"/>
  <pivotFields count="20">
    <pivotField showAll="0" defaultSubtotal="0"/>
    <pivotField showAll="0" defaultSubtotal="0"/>
    <pivotField dataField="1" showAll="0" defaultSubtotal="0"/>
    <pivotField showAll="0" defaultSubtotal="0">
      <items count="5">
        <item x="3"/>
        <item x="0"/>
        <item x="2"/>
        <item x="1"/>
        <item x="4"/>
      </items>
    </pivotField>
    <pivotField showAll="0" defaultSubtotal="0">
      <items count="686">
        <item x="182"/>
        <item x="575"/>
        <item x="481"/>
        <item x="678"/>
        <item x="648"/>
        <item x="168"/>
        <item x="71"/>
        <item x="193"/>
        <item x="86"/>
        <item x="497"/>
        <item x="187"/>
        <item x="456"/>
        <item x="363"/>
        <item x="261"/>
        <item x="504"/>
        <item x="495"/>
        <item x="338"/>
        <item x="645"/>
        <item x="321"/>
        <item x="612"/>
        <item x="460"/>
        <item x="510"/>
        <item x="267"/>
        <item x="129"/>
        <item x="288"/>
        <item x="492"/>
        <item x="611"/>
        <item x="562"/>
        <item x="476"/>
        <item x="448"/>
        <item x="91"/>
        <item x="664"/>
        <item x="369"/>
        <item x="449"/>
        <item x="355"/>
        <item x="14"/>
        <item x="538"/>
        <item x="423"/>
        <item x="152"/>
        <item x="104"/>
        <item x="609"/>
        <item x="42"/>
        <item x="240"/>
        <item x="330"/>
        <item x="149"/>
        <item x="371"/>
        <item x="335"/>
        <item x="24"/>
        <item x="674"/>
        <item x="332"/>
        <item x="519"/>
        <item x="619"/>
        <item x="100"/>
        <item x="328"/>
        <item x="76"/>
        <item x="6"/>
        <item x="83"/>
        <item x="376"/>
        <item x="135"/>
        <item x="427"/>
        <item x="12"/>
        <item x="603"/>
        <item x="40"/>
        <item x="445"/>
        <item x="470"/>
        <item x="16"/>
        <item x="143"/>
        <item x="304"/>
        <item x="249"/>
        <item x="424"/>
        <item x="62"/>
        <item x="298"/>
        <item x="250"/>
        <item x="685"/>
        <item x="216"/>
        <item x="179"/>
        <item x="87"/>
        <item x="592"/>
        <item x="434"/>
        <item x="28"/>
        <item x="297"/>
        <item x="218"/>
        <item x="642"/>
        <item x="360"/>
        <item x="93"/>
        <item x="681"/>
        <item x="252"/>
        <item x="450"/>
        <item x="115"/>
        <item x="535"/>
        <item x="370"/>
        <item x="164"/>
        <item x="432"/>
        <item x="180"/>
        <item x="61"/>
        <item x="109"/>
        <item x="227"/>
        <item x="117"/>
        <item x="399"/>
        <item x="668"/>
        <item x="435"/>
        <item x="436"/>
        <item x="501"/>
        <item x="112"/>
        <item x="341"/>
        <item x="308"/>
        <item x="670"/>
        <item x="59"/>
        <item x="114"/>
        <item x="388"/>
        <item x="54"/>
        <item x="171"/>
        <item x="643"/>
        <item x="627"/>
        <item x="277"/>
        <item x="577"/>
        <item x="375"/>
        <item x="378"/>
        <item x="368"/>
        <item x="310"/>
        <item x="666"/>
        <item x="351"/>
        <item x="350"/>
        <item x="546"/>
        <item x="513"/>
        <item x="174"/>
        <item x="85"/>
        <item x="491"/>
        <item x="263"/>
        <item x="652"/>
        <item x="400"/>
        <item x="440"/>
        <item x="163"/>
        <item x="235"/>
        <item x="265"/>
        <item x="49"/>
        <item x="589"/>
        <item x="430"/>
        <item x="124"/>
        <item x="51"/>
        <item x="390"/>
        <item x="571"/>
        <item x="243"/>
        <item x="29"/>
        <item x="30"/>
        <item x="309"/>
        <item x="581"/>
        <item x="488"/>
        <item x="359"/>
        <item x="595"/>
        <item x="573"/>
        <item x="684"/>
        <item x="39"/>
        <item x="356"/>
        <item x="337"/>
        <item x="493"/>
        <item x="79"/>
        <item x="147"/>
        <item x="241"/>
        <item x="484"/>
        <item x="155"/>
        <item x="278"/>
        <item x="650"/>
        <item x="358"/>
        <item x="159"/>
        <item x="198"/>
        <item x="616"/>
        <item x="521"/>
        <item x="441"/>
        <item x="73"/>
        <item x="305"/>
        <item x="284"/>
        <item x="420"/>
        <item x="291"/>
        <item x="208"/>
        <item x="405"/>
        <item x="379"/>
        <item x="47"/>
        <item x="156"/>
        <item x="296"/>
        <item x="560"/>
        <item x="600"/>
        <item x="215"/>
        <item x="455"/>
        <item x="570"/>
        <item x="188"/>
        <item x="186"/>
        <item x="259"/>
        <item x="245"/>
        <item x="524"/>
        <item x="26"/>
        <item x="613"/>
        <item x="18"/>
        <item x="324"/>
        <item x="137"/>
        <item x="325"/>
        <item x="239"/>
        <item x="543"/>
        <item x="323"/>
        <item x="486"/>
        <item x="496"/>
        <item x="389"/>
        <item x="478"/>
        <item x="604"/>
        <item x="411"/>
        <item x="534"/>
        <item x="48"/>
        <item x="385"/>
        <item x="339"/>
        <item x="374"/>
        <item x="22"/>
        <item x="367"/>
        <item x="225"/>
        <item x="459"/>
        <item x="629"/>
        <item x="157"/>
        <item x="95"/>
        <item x="631"/>
        <item x="210"/>
        <item x="443"/>
        <item x="517"/>
        <item x="107"/>
        <item x="191"/>
        <item x="463"/>
        <item x="125"/>
        <item x="17"/>
        <item x="15"/>
        <item x="327"/>
        <item x="1"/>
        <item x="11"/>
        <item x="285"/>
        <item x="268"/>
        <item x="214"/>
        <item x="303"/>
        <item x="38"/>
        <item x="270"/>
        <item x="65"/>
        <item x="594"/>
        <item x="526"/>
        <item x="584"/>
        <item x="97"/>
        <item x="582"/>
        <item x="203"/>
        <item x="396"/>
        <item x="242"/>
        <item x="110"/>
        <item x="307"/>
        <item x="425"/>
        <item x="537"/>
        <item x="184"/>
        <item x="398"/>
        <item x="260"/>
        <item x="679"/>
        <item x="178"/>
        <item x="530"/>
        <item x="139"/>
        <item x="552"/>
        <item x="667"/>
        <item x="347"/>
        <item x="340"/>
        <item x="55"/>
        <item x="387"/>
        <item x="209"/>
        <item x="511"/>
        <item x="162"/>
        <item x="253"/>
        <item x="27"/>
        <item x="682"/>
        <item x="361"/>
        <item x="271"/>
        <item x="490"/>
        <item x="50"/>
        <item x="545"/>
        <item x="232"/>
        <item x="357"/>
        <item x="421"/>
        <item x="516"/>
        <item x="410"/>
        <item x="2"/>
        <item x="320"/>
        <item x="299"/>
        <item x="672"/>
        <item x="98"/>
        <item x="301"/>
        <item x="518"/>
        <item x="176"/>
        <item x="302"/>
        <item x="131"/>
        <item x="628"/>
        <item x="289"/>
        <item x="266"/>
        <item x="224"/>
        <item x="529"/>
        <item x="365"/>
        <item x="442"/>
        <item x="311"/>
        <item x="205"/>
        <item x="418"/>
        <item x="194"/>
        <item x="41"/>
        <item x="326"/>
        <item x="211"/>
        <item x="69"/>
        <item x="392"/>
        <item x="474"/>
        <item x="8"/>
        <item x="251"/>
        <item x="144"/>
        <item x="121"/>
        <item x="25"/>
        <item x="607"/>
        <item x="275"/>
        <item x="591"/>
        <item x="407"/>
        <item x="433"/>
        <item x="219"/>
        <item x="661"/>
        <item x="234"/>
        <item x="183"/>
        <item x="383"/>
        <item x="602"/>
        <item x="406"/>
        <item x="274"/>
        <item x="540"/>
        <item x="653"/>
        <item x="77"/>
        <item x="525"/>
        <item x="88"/>
        <item x="316"/>
        <item x="172"/>
        <item x="647"/>
        <item x="160"/>
        <item x="352"/>
        <item x="397"/>
        <item x="63"/>
        <item x="20"/>
        <item x="465"/>
        <item x="569"/>
        <item x="404"/>
        <item x="213"/>
        <item x="660"/>
        <item x="381"/>
        <item x="60"/>
        <item x="669"/>
        <item x="566"/>
        <item x="44"/>
        <item x="197"/>
        <item x="533"/>
        <item x="287"/>
        <item x="101"/>
        <item x="336"/>
        <item x="226"/>
        <item x="196"/>
        <item x="195"/>
        <item x="457"/>
        <item x="3"/>
        <item x="635"/>
        <item x="165"/>
        <item x="181"/>
        <item x="558"/>
        <item x="10"/>
        <item x="318"/>
        <item x="475"/>
        <item x="505"/>
        <item x="585"/>
        <item x="403"/>
        <item x="246"/>
        <item x="36"/>
        <item x="151"/>
        <item x="229"/>
        <item x="334"/>
        <item x="498"/>
        <item x="257"/>
        <item x="555"/>
        <item x="656"/>
        <item x="173"/>
        <item x="391"/>
        <item x="444"/>
        <item x="74"/>
        <item x="428"/>
        <item x="659"/>
        <item x="677"/>
        <item x="206"/>
        <item x="64"/>
        <item x="190"/>
        <item x="634"/>
        <item x="622"/>
        <item x="462"/>
        <item x="66"/>
        <item x="89"/>
        <item x="68"/>
        <item x="166"/>
        <item x="158"/>
        <item x="244"/>
        <item x="272"/>
        <item x="5"/>
        <item x="273"/>
        <item x="0"/>
        <item x="353"/>
        <item x="509"/>
        <item x="466"/>
        <item x="553"/>
        <item x="230"/>
        <item x="119"/>
        <item x="663"/>
        <item x="207"/>
        <item x="469"/>
        <item x="548"/>
        <item x="169"/>
        <item x="596"/>
        <item x="138"/>
        <item x="248"/>
        <item x="587"/>
        <item x="80"/>
        <item x="415"/>
        <item x="9"/>
        <item x="393"/>
        <item x="32"/>
        <item x="329"/>
        <item x="314"/>
        <item x="408"/>
        <item x="75"/>
        <item x="480"/>
        <item x="103"/>
        <item x="269"/>
        <item x="94"/>
        <item x="319"/>
        <item x="431"/>
        <item x="655"/>
        <item x="290"/>
        <item x="364"/>
        <item x="394"/>
        <item x="146"/>
        <item x="348"/>
        <item x="567"/>
        <item x="313"/>
        <item x="574"/>
        <item x="148"/>
        <item x="514"/>
        <item x="317"/>
        <item x="52"/>
        <item x="177"/>
        <item x="500"/>
        <item x="576"/>
        <item x="608"/>
        <item x="34"/>
        <item x="81"/>
        <item x="556"/>
        <item x="237"/>
        <item x="633"/>
        <item x="105"/>
        <item x="675"/>
        <item x="31"/>
        <item x="544"/>
        <item x="58"/>
        <item x="140"/>
        <item x="414"/>
        <item x="638"/>
        <item x="559"/>
        <item x="212"/>
        <item x="43"/>
        <item x="204"/>
        <item x="522"/>
        <item x="201"/>
        <item x="221"/>
        <item x="362"/>
        <item x="437"/>
        <item x="568"/>
        <item x="78"/>
        <item x="438"/>
        <item x="413"/>
        <item x="384"/>
        <item x="349"/>
        <item x="547"/>
        <item x="487"/>
        <item x="416"/>
        <item x="572"/>
        <item x="446"/>
        <item x="282"/>
        <item x="597"/>
        <item x="617"/>
        <item x="127"/>
        <item x="236"/>
        <item x="238"/>
        <item x="295"/>
        <item x="536"/>
        <item x="528"/>
        <item x="477"/>
        <item x="262"/>
        <item x="662"/>
        <item x="649"/>
        <item x="565"/>
        <item x="658"/>
        <item x="53"/>
        <item x="417"/>
        <item x="447"/>
        <item x="247"/>
        <item x="345"/>
        <item x="90"/>
        <item x="550"/>
        <item x="92"/>
        <item x="118"/>
        <item x="256"/>
        <item x="167"/>
        <item x="439"/>
        <item x="123"/>
        <item x="120"/>
        <item x="280"/>
        <item x="382"/>
        <item x="136"/>
        <item x="624"/>
        <item x="377"/>
        <item x="199"/>
        <item x="671"/>
        <item x="454"/>
        <item x="4"/>
        <item x="508"/>
        <item x="551"/>
        <item x="401"/>
        <item x="646"/>
        <item x="614"/>
        <item x="588"/>
        <item x="111"/>
        <item x="84"/>
        <item x="102"/>
        <item x="343"/>
        <item x="458"/>
        <item x="605"/>
        <item x="13"/>
        <item x="598"/>
        <item x="258"/>
        <item x="264"/>
        <item x="625"/>
        <item x="673"/>
        <item x="637"/>
        <item x="593"/>
        <item x="665"/>
        <item x="255"/>
        <item x="134"/>
        <item x="170"/>
        <item x="315"/>
        <item x="680"/>
        <item x="451"/>
        <item x="72"/>
        <item x="626"/>
        <item x="21"/>
        <item x="620"/>
        <item x="293"/>
        <item x="56"/>
        <item x="373"/>
        <item x="499"/>
        <item x="640"/>
        <item x="527"/>
        <item x="549"/>
        <item x="520"/>
        <item x="223"/>
        <item x="344"/>
        <item x="483"/>
        <item x="132"/>
        <item x="33"/>
        <item x="512"/>
        <item x="503"/>
        <item x="113"/>
        <item x="254"/>
        <item x="106"/>
        <item x="372"/>
        <item x="471"/>
        <item x="161"/>
        <item x="531"/>
        <item x="322"/>
        <item x="419"/>
        <item x="644"/>
        <item x="126"/>
        <item x="200"/>
        <item x="579"/>
        <item x="133"/>
        <item x="175"/>
        <item x="281"/>
        <item x="485"/>
        <item x="583"/>
        <item x="515"/>
        <item x="630"/>
        <item x="300"/>
        <item x="276"/>
        <item x="606"/>
        <item x="523"/>
        <item x="202"/>
        <item x="222"/>
        <item x="623"/>
        <item x="294"/>
        <item x="141"/>
        <item x="426"/>
        <item x="539"/>
        <item x="472"/>
        <item x="122"/>
        <item x="306"/>
        <item x="409"/>
        <item x="563"/>
        <item x="412"/>
        <item x="217"/>
        <item x="532"/>
        <item x="128"/>
        <item x="333"/>
        <item x="386"/>
        <item x="192"/>
        <item x="601"/>
        <item x="37"/>
        <item x="489"/>
        <item x="286"/>
        <item x="542"/>
        <item x="185"/>
        <item x="639"/>
        <item x="586"/>
        <item x="506"/>
        <item x="429"/>
        <item x="380"/>
        <item x="578"/>
        <item x="57"/>
        <item x="67"/>
        <item x="220"/>
        <item x="561"/>
        <item x="479"/>
        <item x="366"/>
        <item x="599"/>
        <item x="130"/>
        <item x="610"/>
        <item x="70"/>
        <item x="590"/>
        <item x="96"/>
        <item x="82"/>
        <item x="189"/>
        <item x="554"/>
        <item x="150"/>
        <item x="621"/>
        <item x="654"/>
        <item x="618"/>
        <item x="464"/>
        <item x="108"/>
        <item x="657"/>
        <item x="422"/>
        <item x="636"/>
        <item x="154"/>
        <item x="452"/>
        <item x="461"/>
        <item x="395"/>
        <item x="145"/>
        <item x="402"/>
        <item x="467"/>
        <item x="641"/>
        <item x="473"/>
        <item x="651"/>
        <item x="292"/>
        <item x="541"/>
        <item x="346"/>
        <item x="507"/>
        <item x="283"/>
        <item x="45"/>
        <item x="228"/>
        <item x="632"/>
        <item x="482"/>
        <item x="615"/>
        <item x="683"/>
        <item x="564"/>
        <item x="580"/>
        <item x="279"/>
        <item x="153"/>
        <item x="494"/>
        <item x="354"/>
        <item x="453"/>
        <item x="35"/>
        <item x="557"/>
        <item x="312"/>
        <item x="7"/>
        <item x="46"/>
        <item x="99"/>
        <item x="502"/>
        <item x="331"/>
        <item x="342"/>
        <item x="23"/>
        <item x="142"/>
        <item x="231"/>
        <item x="233"/>
        <item x="116"/>
        <item x="468"/>
        <item x="676"/>
        <item x="19"/>
      </items>
    </pivotField>
    <pivotField numFmtId="14" showAll="0" defaultSubtotal="0">
      <items count="436">
        <item x="156"/>
        <item x="410"/>
        <item x="340"/>
        <item x="173"/>
        <item x="200"/>
        <item x="87"/>
        <item x="341"/>
        <item x="352"/>
        <item x="268"/>
        <item x="81"/>
        <item x="409"/>
        <item x="411"/>
        <item x="246"/>
        <item x="361"/>
        <item x="19"/>
        <item x="43"/>
        <item x="321"/>
        <item x="135"/>
        <item x="308"/>
        <item x="50"/>
        <item x="242"/>
        <item x="29"/>
        <item x="261"/>
        <item x="80"/>
        <item x="372"/>
        <item x="113"/>
        <item x="290"/>
        <item x="245"/>
        <item x="85"/>
        <item x="357"/>
        <item x="256"/>
        <item x="285"/>
        <item x="46"/>
        <item x="189"/>
        <item x="345"/>
        <item x="369"/>
        <item x="273"/>
        <item x="270"/>
        <item x="213"/>
        <item x="300"/>
        <item x="392"/>
        <item x="48"/>
        <item x="334"/>
        <item x="228"/>
        <item x="387"/>
        <item x="379"/>
        <item x="98"/>
        <item x="420"/>
        <item x="160"/>
        <item x="66"/>
        <item x="193"/>
        <item x="55"/>
        <item x="218"/>
        <item x="165"/>
        <item x="78"/>
        <item x="241"/>
        <item x="362"/>
        <item x="155"/>
        <item x="337"/>
        <item x="416"/>
        <item x="147"/>
        <item x="222"/>
        <item x="319"/>
        <item x="191"/>
        <item x="121"/>
        <item x="170"/>
        <item x="215"/>
        <item x="318"/>
        <item x="198"/>
        <item x="49"/>
        <item x="36"/>
        <item x="423"/>
        <item x="313"/>
        <item x="363"/>
        <item x="302"/>
        <item x="283"/>
        <item x="210"/>
        <item x="214"/>
        <item x="312"/>
        <item x="33"/>
        <item x="167"/>
        <item x="122"/>
        <item x="92"/>
        <item x="114"/>
        <item x="418"/>
        <item x="1"/>
        <item x="398"/>
        <item x="25"/>
        <item x="316"/>
        <item x="371"/>
        <item x="250"/>
        <item x="100"/>
        <item x="317"/>
        <item x="296"/>
        <item x="0"/>
        <item x="20"/>
        <item x="82"/>
        <item x="44"/>
        <item x="276"/>
        <item x="186"/>
        <item x="360"/>
        <item x="364"/>
        <item x="133"/>
        <item x="71"/>
        <item x="161"/>
        <item x="351"/>
        <item x="356"/>
        <item x="102"/>
        <item x="311"/>
        <item x="344"/>
        <item x="282"/>
        <item x="148"/>
        <item x="125"/>
        <item x="34"/>
        <item x="412"/>
        <item x="427"/>
        <item x="265"/>
        <item x="271"/>
        <item x="370"/>
        <item x="199"/>
        <item x="31"/>
        <item x="310"/>
        <item x="177"/>
        <item x="130"/>
        <item x="226"/>
        <item x="306"/>
        <item x="343"/>
        <item x="224"/>
        <item x="41"/>
        <item x="2"/>
        <item x="143"/>
        <item x="5"/>
        <item x="212"/>
        <item x="322"/>
        <item x="99"/>
        <item x="257"/>
        <item x="107"/>
        <item x="428"/>
        <item x="309"/>
        <item x="432"/>
        <item x="240"/>
        <item x="22"/>
        <item x="9"/>
        <item x="380"/>
        <item x="424"/>
        <item x="11"/>
        <item x="333"/>
        <item x="63"/>
        <item x="126"/>
        <item x="108"/>
        <item x="120"/>
        <item x="211"/>
        <item x="144"/>
        <item x="115"/>
        <item x="301"/>
        <item x="324"/>
        <item x="413"/>
        <item x="223"/>
        <item x="298"/>
        <item x="346"/>
        <item x="272"/>
        <item x="229"/>
        <item x="106"/>
        <item x="414"/>
        <item x="205"/>
        <item x="12"/>
        <item x="235"/>
        <item x="307"/>
        <item x="185"/>
        <item x="274"/>
        <item x="430"/>
        <item x="88"/>
        <item x="231"/>
        <item x="174"/>
        <item x="119"/>
        <item x="275"/>
        <item x="408"/>
        <item x="192"/>
        <item x="394"/>
        <item x="269"/>
        <item x="6"/>
        <item x="426"/>
        <item x="96"/>
        <item x="61"/>
        <item x="335"/>
        <item x="162"/>
        <item x="7"/>
        <item x="40"/>
        <item x="97"/>
        <item x="396"/>
        <item x="58"/>
        <item x="24"/>
        <item x="16"/>
        <item x="129"/>
        <item x="134"/>
        <item x="60"/>
        <item x="75"/>
        <item x="286"/>
        <item x="163"/>
        <item x="425"/>
        <item x="366"/>
        <item x="377"/>
        <item x="297"/>
        <item x="248"/>
        <item x="141"/>
        <item x="54"/>
        <item x="37"/>
        <item x="139"/>
        <item x="56"/>
        <item x="57"/>
        <item x="38"/>
        <item x="403"/>
        <item x="253"/>
        <item x="233"/>
        <item x="166"/>
        <item x="65"/>
        <item x="243"/>
        <item x="169"/>
        <item x="381"/>
        <item x="45"/>
        <item x="225"/>
        <item x="194"/>
        <item x="323"/>
        <item x="208"/>
        <item x="86"/>
        <item x="77"/>
        <item x="232"/>
        <item x="154"/>
        <item x="262"/>
        <item x="292"/>
        <item x="332"/>
        <item x="258"/>
        <item x="289"/>
        <item x="386"/>
        <item x="359"/>
        <item x="164"/>
        <item x="219"/>
        <item x="116"/>
        <item x="254"/>
        <item x="406"/>
        <item x="84"/>
        <item x="227"/>
        <item x="111"/>
        <item x="303"/>
        <item x="373"/>
        <item x="429"/>
        <item x="221"/>
        <item x="142"/>
        <item x="90"/>
        <item x="395"/>
        <item x="70"/>
        <item x="266"/>
        <item x="400"/>
        <item x="136"/>
        <item x="151"/>
        <item x="284"/>
        <item x="190"/>
        <item x="336"/>
        <item x="314"/>
        <item x="158"/>
        <item x="217"/>
        <item x="326"/>
        <item x="182"/>
        <item x="259"/>
        <item x="64"/>
        <item x="131"/>
        <item x="146"/>
        <item x="123"/>
        <item x="140"/>
        <item x="35"/>
        <item x="375"/>
        <item x="385"/>
        <item x="39"/>
        <item x="145"/>
        <item x="327"/>
        <item x="435"/>
        <item x="118"/>
        <item x="89"/>
        <item x="383"/>
        <item x="374"/>
        <item x="168"/>
        <item x="153"/>
        <item x="178"/>
        <item x="281"/>
        <item x="184"/>
        <item x="15"/>
        <item x="376"/>
        <item x="291"/>
        <item x="260"/>
        <item x="51"/>
        <item x="252"/>
        <item x="355"/>
        <item x="342"/>
        <item x="382"/>
        <item x="264"/>
        <item x="101"/>
        <item x="390"/>
        <item x="159"/>
        <item x="23"/>
        <item x="73"/>
        <item x="52"/>
        <item x="204"/>
        <item x="14"/>
        <item x="105"/>
        <item x="181"/>
        <item x="176"/>
        <item x="202"/>
        <item x="195"/>
        <item x="287"/>
        <item x="393"/>
        <item x="76"/>
        <item x="47"/>
        <item x="187"/>
        <item x="295"/>
        <item x="104"/>
        <item x="175"/>
        <item x="354"/>
        <item x="280"/>
        <item x="127"/>
        <item x="68"/>
        <item x="179"/>
        <item x="365"/>
        <item x="69"/>
        <item x="72"/>
        <item x="401"/>
        <item x="172"/>
        <item x="91"/>
        <item x="353"/>
        <item x="93"/>
        <item x="3"/>
        <item x="67"/>
        <item x="349"/>
        <item x="74"/>
        <item x="299"/>
        <item x="150"/>
        <item x="216"/>
        <item x="422"/>
        <item x="237"/>
        <item x="247"/>
        <item x="21"/>
        <item x="236"/>
        <item x="203"/>
        <item x="138"/>
        <item x="305"/>
        <item x="331"/>
        <item x="79"/>
        <item x="83"/>
        <item x="431"/>
        <item x="17"/>
        <item x="4"/>
        <item x="320"/>
        <item x="95"/>
        <item x="404"/>
        <item x="30"/>
        <item x="434"/>
        <item x="367"/>
        <item x="277"/>
        <item x="59"/>
        <item x="358"/>
        <item x="350"/>
        <item x="13"/>
        <item x="197"/>
        <item x="325"/>
        <item x="405"/>
        <item x="137"/>
        <item x="399"/>
        <item x="239"/>
        <item x="128"/>
        <item x="10"/>
        <item x="294"/>
        <item x="348"/>
        <item x="220"/>
        <item x="157"/>
        <item x="397"/>
        <item x="180"/>
        <item x="388"/>
        <item x="378"/>
        <item x="132"/>
        <item x="110"/>
        <item x="267"/>
        <item x="112"/>
        <item x="330"/>
        <item x="368"/>
        <item x="207"/>
        <item x="263"/>
        <item x="206"/>
        <item x="103"/>
        <item x="238"/>
        <item x="279"/>
        <item x="328"/>
        <item x="124"/>
        <item x="109"/>
        <item x="433"/>
        <item x="201"/>
        <item x="384"/>
        <item x="94"/>
        <item x="278"/>
        <item x="415"/>
        <item x="62"/>
        <item x="183"/>
        <item x="293"/>
        <item x="209"/>
        <item x="196"/>
        <item x="419"/>
        <item x="27"/>
        <item x="288"/>
        <item x="152"/>
        <item x="251"/>
        <item x="417"/>
        <item x="421"/>
        <item x="42"/>
        <item x="338"/>
        <item x="329"/>
        <item x="171"/>
        <item x="149"/>
        <item x="26"/>
        <item x="315"/>
        <item x="117"/>
        <item x="304"/>
        <item x="255"/>
        <item x="249"/>
        <item x="391"/>
        <item x="28"/>
        <item x="347"/>
        <item x="389"/>
        <item x="407"/>
        <item x="234"/>
        <item x="32"/>
        <item x="230"/>
        <item x="244"/>
        <item x="188"/>
        <item x="8"/>
        <item x="18"/>
        <item x="402"/>
        <item x="339"/>
        <item x="53"/>
      </items>
    </pivotField>
    <pivotField axis="axisRow" showAll="0" sortType="descending" defaultSubtotal="0">
      <items count="20">
        <item x="13"/>
        <item x="9"/>
        <item x="16"/>
        <item x="19"/>
        <item x="7"/>
        <item x="15"/>
        <item x="2"/>
        <item x="5"/>
        <item x="18"/>
        <item x="17"/>
        <item x="1"/>
        <item x="12"/>
        <item x="0"/>
        <item x="4"/>
        <item x="11"/>
        <item x="3"/>
        <item x="10"/>
        <item x="14"/>
        <item x="6"/>
        <item x="8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 defaultSubtotal="0"/>
    <pivotField axis="axisRow" showAll="0" defaultSubtotal="0">
      <items count="20">
        <item x="9"/>
        <item x="16"/>
        <item x="0"/>
        <item x="5"/>
        <item x="11"/>
        <item x="2"/>
        <item x="7"/>
        <item x="6"/>
        <item x="10"/>
        <item x="8"/>
        <item x="4"/>
        <item x="14"/>
        <item x="12"/>
        <item x="13"/>
        <item x="18"/>
        <item x="1"/>
        <item x="17"/>
        <item x="19"/>
        <item x="3"/>
        <item x="15"/>
      </items>
    </pivotField>
    <pivotField numFmtId="165" showAll="0" defaultSubtotal="0">
      <items count="20">
        <item x="5"/>
        <item x="10"/>
        <item x="12"/>
        <item x="11"/>
        <item x="4"/>
        <item x="14"/>
        <item x="1"/>
        <item x="9"/>
        <item x="18"/>
        <item x="2"/>
        <item x="0"/>
        <item x="13"/>
        <item x="3"/>
        <item x="6"/>
        <item x="15"/>
        <item x="17"/>
        <item x="8"/>
        <item x="16"/>
        <item x="7"/>
        <item x="19"/>
      </items>
    </pivotField>
    <pivotField numFmtId="9" showAll="0" defaultSubtotal="0">
      <items count="936">
        <item x="427"/>
        <item x="190"/>
        <item x="925"/>
        <item x="748"/>
        <item x="244"/>
        <item x="597"/>
        <item x="324"/>
        <item x="861"/>
        <item x="855"/>
        <item x="527"/>
        <item x="820"/>
        <item x="728"/>
        <item x="86"/>
        <item x="353"/>
        <item x="95"/>
        <item x="434"/>
        <item x="701"/>
        <item x="592"/>
        <item x="629"/>
        <item x="89"/>
        <item x="934"/>
        <item x="412"/>
        <item x="293"/>
        <item x="624"/>
        <item x="819"/>
        <item x="435"/>
        <item x="173"/>
        <item x="73"/>
        <item x="716"/>
        <item x="117"/>
        <item x="90"/>
        <item x="30"/>
        <item x="621"/>
        <item x="752"/>
        <item x="522"/>
        <item x="920"/>
        <item x="724"/>
        <item x="530"/>
        <item x="55"/>
        <item x="839"/>
        <item x="288"/>
        <item x="197"/>
        <item x="202"/>
        <item x="727"/>
        <item x="109"/>
        <item x="933"/>
        <item x="387"/>
        <item x="536"/>
        <item x="559"/>
        <item x="153"/>
        <item x="699"/>
        <item x="591"/>
        <item x="445"/>
        <item x="320"/>
        <item x="142"/>
        <item x="790"/>
        <item x="425"/>
        <item x="255"/>
        <item x="379"/>
        <item x="615"/>
        <item x="120"/>
        <item x="858"/>
        <item x="24"/>
        <item x="870"/>
        <item x="390"/>
        <item x="603"/>
        <item x="395"/>
        <item x="105"/>
        <item x="631"/>
        <item x="913"/>
        <item x="129"/>
        <item x="801"/>
        <item x="50"/>
        <item x="617"/>
        <item x="287"/>
        <item x="770"/>
        <item x="169"/>
        <item x="262"/>
        <item x="16"/>
        <item x="720"/>
        <item x="208"/>
        <item x="628"/>
        <item x="582"/>
        <item x="167"/>
        <item x="416"/>
        <item x="901"/>
        <item x="781"/>
        <item x="351"/>
        <item x="114"/>
        <item x="567"/>
        <item x="438"/>
        <item x="369"/>
        <item x="417"/>
        <item x="512"/>
        <item x="610"/>
        <item x="376"/>
        <item x="312"/>
        <item x="112"/>
        <item x="474"/>
        <item x="460"/>
        <item x="689"/>
        <item x="444"/>
        <item x="809"/>
        <item x="26"/>
        <item x="297"/>
        <item x="868"/>
        <item x="632"/>
        <item x="335"/>
        <item x="639"/>
        <item x="168"/>
        <item x="274"/>
        <item x="63"/>
        <item x="134"/>
        <item x="247"/>
        <item x="458"/>
        <item x="49"/>
        <item x="696"/>
        <item x="166"/>
        <item x="807"/>
        <item x="232"/>
        <item x="338"/>
        <item x="352"/>
        <item x="429"/>
        <item x="486"/>
        <item x="575"/>
        <item x="517"/>
        <item x="544"/>
        <item x="499"/>
        <item x="609"/>
        <item x="838"/>
        <item x="29"/>
        <item x="574"/>
        <item x="642"/>
        <item x="729"/>
        <item x="498"/>
        <item x="489"/>
        <item x="28"/>
        <item x="97"/>
        <item x="484"/>
        <item x="342"/>
        <item x="546"/>
        <item x="477"/>
        <item x="649"/>
        <item x="251"/>
        <item x="667"/>
        <item x="411"/>
        <item x="277"/>
        <item x="151"/>
        <item x="545"/>
        <item x="823"/>
        <item x="162"/>
        <item x="895"/>
        <item x="840"/>
        <item x="654"/>
        <item x="430"/>
        <item x="506"/>
        <item x="225"/>
        <item x="17"/>
        <item x="14"/>
        <item x="894"/>
        <item x="529"/>
        <item x="156"/>
        <item x="222"/>
        <item x="178"/>
        <item x="777"/>
        <item x="675"/>
        <item x="886"/>
        <item x="550"/>
        <item x="42"/>
        <item x="394"/>
        <item x="690"/>
        <item x="511"/>
        <item x="336"/>
        <item x="800"/>
        <item x="879"/>
        <item x="738"/>
        <item x="804"/>
        <item x="62"/>
        <item x="462"/>
        <item x="745"/>
        <item x="275"/>
        <item x="119"/>
        <item x="833"/>
        <item x="43"/>
        <item x="276"/>
        <item x="177"/>
        <item x="734"/>
        <item x="368"/>
        <item x="747"/>
        <item x="64"/>
        <item x="307"/>
        <item x="261"/>
        <item x="454"/>
        <item x="467"/>
        <item x="242"/>
        <item x="214"/>
        <item x="782"/>
        <item x="341"/>
        <item x="721"/>
        <item x="602"/>
        <item x="102"/>
        <item x="386"/>
        <item x="226"/>
        <item x="61"/>
        <item x="414"/>
        <item x="183"/>
        <item x="828"/>
        <item x="180"/>
        <item x="497"/>
        <item x="296"/>
        <item x="436"/>
        <item x="873"/>
        <item x="608"/>
        <item x="381"/>
        <item x="301"/>
        <item x="469"/>
        <item x="867"/>
        <item x="246"/>
        <item x="616"/>
        <item x="917"/>
        <item x="534"/>
        <item x="562"/>
        <item x="640"/>
        <item x="418"/>
        <item x="888"/>
        <item x="464"/>
        <item x="363"/>
        <item x="584"/>
        <item x="808"/>
        <item x="106"/>
        <item x="478"/>
        <item x="456"/>
        <item x="384"/>
        <item x="492"/>
        <item x="170"/>
        <item x="219"/>
        <item x="672"/>
        <item x="8"/>
        <item x="760"/>
        <item x="561"/>
        <item x="496"/>
        <item x="830"/>
        <item x="740"/>
        <item x="230"/>
        <item x="459"/>
        <item x="291"/>
        <item x="377"/>
        <item x="79"/>
        <item x="656"/>
        <item x="926"/>
        <item x="493"/>
        <item x="710"/>
        <item x="750"/>
        <item x="171"/>
        <item x="227"/>
        <item x="36"/>
        <item x="235"/>
        <item x="659"/>
        <item x="6"/>
        <item x="92"/>
        <item x="466"/>
        <item x="344"/>
        <item x="702"/>
        <item x="638"/>
        <item x="20"/>
        <item x="278"/>
        <item x="515"/>
        <item x="915"/>
        <item x="140"/>
        <item x="442"/>
        <item x="668"/>
        <item x="82"/>
        <item x="577"/>
        <item x="165"/>
        <item x="932"/>
        <item x="192"/>
        <item x="303"/>
        <item x="465"/>
        <item x="318"/>
        <item x="539"/>
        <item x="848"/>
        <item x="755"/>
        <item x="680"/>
        <item x="175"/>
        <item x="371"/>
        <item x="930"/>
        <item x="12"/>
        <item x="27"/>
        <item x="540"/>
        <item x="375"/>
        <item x="48"/>
        <item x="793"/>
        <item x="388"/>
        <item x="148"/>
        <item x="283"/>
        <item x="786"/>
        <item x="531"/>
        <item x="310"/>
        <item x="41"/>
        <item x="910"/>
        <item x="300"/>
        <item x="660"/>
        <item x="159"/>
        <item x="799"/>
        <item x="160"/>
        <item x="210"/>
        <item x="596"/>
        <item x="607"/>
        <item x="554"/>
        <item x="566"/>
        <item x="84"/>
        <item x="9"/>
        <item x="634"/>
        <item x="372"/>
        <item x="803"/>
        <item x="306"/>
        <item x="325"/>
        <item x="273"/>
        <item x="18"/>
        <item x="136"/>
        <item x="490"/>
        <item x="285"/>
        <item x="558"/>
        <item x="854"/>
        <item x="294"/>
        <item x="911"/>
        <item x="422"/>
        <item x="645"/>
        <item x="502"/>
        <item x="200"/>
        <item x="59"/>
        <item x="532"/>
        <item x="767"/>
        <item x="199"/>
        <item x="249"/>
        <item x="570"/>
        <item x="924"/>
        <item x="98"/>
        <item x="400"/>
        <item x="360"/>
        <item x="912"/>
        <item x="899"/>
        <item x="655"/>
        <item x="576"/>
        <item x="374"/>
        <item x="314"/>
        <item x="359"/>
        <item x="674"/>
        <item x="700"/>
        <item x="373"/>
        <item x="406"/>
        <item x="641"/>
        <item x="769"/>
        <item x="651"/>
        <item x="761"/>
        <item x="776"/>
        <item x="723"/>
        <item x="766"/>
        <item x="683"/>
        <item x="302"/>
        <item x="228"/>
        <item x="778"/>
        <item x="77"/>
        <item x="594"/>
        <item x="589"/>
        <item x="451"/>
        <item x="308"/>
        <item x="115"/>
        <item x="587"/>
        <item x="289"/>
        <item x="45"/>
        <item x="187"/>
        <item x="71"/>
        <item x="304"/>
        <item x="452"/>
        <item x="471"/>
        <item x="853"/>
        <item x="419"/>
        <item x="604"/>
        <item x="91"/>
        <item x="891"/>
        <item x="504"/>
        <item x="626"/>
        <item x="463"/>
        <item x="286"/>
        <item x="103"/>
        <item x="333"/>
        <item x="149"/>
        <item x="217"/>
        <item x="280"/>
        <item x="928"/>
        <item x="432"/>
        <item x="110"/>
        <item x="94"/>
        <item x="663"/>
        <item x="337"/>
        <item x="96"/>
        <item x="884"/>
        <item x="671"/>
        <item x="697"/>
        <item x="772"/>
        <item x="847"/>
        <item x="271"/>
        <item x="362"/>
        <item x="1"/>
        <item x="581"/>
        <item x="396"/>
        <item x="234"/>
        <item x="922"/>
        <item x="817"/>
        <item x="355"/>
        <item x="860"/>
        <item x="548"/>
        <item x="677"/>
        <item x="420"/>
        <item x="863"/>
        <item x="684"/>
        <item x="193"/>
        <item x="439"/>
        <item x="722"/>
        <item x="711"/>
        <item x="476"/>
        <item x="108"/>
        <item x="897"/>
        <item x="757"/>
        <item x="172"/>
        <item x="205"/>
        <item x="391"/>
        <item x="633"/>
        <item x="223"/>
        <item x="329"/>
        <item x="267"/>
        <item x="243"/>
        <item x="347"/>
        <item x="299"/>
        <item x="509"/>
        <item x="67"/>
        <item x="525"/>
        <item x="549"/>
        <item x="528"/>
        <item x="101"/>
        <item x="676"/>
        <item x="703"/>
        <item x="686"/>
        <item x="644"/>
        <item x="902"/>
        <item x="513"/>
        <item x="751"/>
        <item x="397"/>
        <item x="719"/>
        <item x="367"/>
        <item x="625"/>
        <item x="746"/>
        <item x="564"/>
        <item x="56"/>
        <item x="461"/>
        <item x="188"/>
        <item x="398"/>
        <item x="122"/>
        <item x="903"/>
        <item x="905"/>
        <item x="535"/>
        <item x="785"/>
        <item x="765"/>
        <item x="877"/>
        <item x="505"/>
        <item x="519"/>
        <item x="927"/>
        <item x="547"/>
        <item x="139"/>
        <item x="906"/>
        <item x="421"/>
        <item x="733"/>
        <item x="405"/>
        <item x="402"/>
        <item x="780"/>
        <item x="457"/>
        <item x="176"/>
        <item x="673"/>
        <item x="93"/>
        <item x="588"/>
        <item x="311"/>
        <item x="797"/>
        <item x="481"/>
        <item x="650"/>
        <item x="825"/>
        <item x="349"/>
        <item x="572"/>
        <item x="292"/>
        <item x="13"/>
        <item x="698"/>
        <item x="756"/>
        <item x="433"/>
        <item x="593"/>
        <item x="137"/>
        <item x="239"/>
        <item x="521"/>
        <item x="51"/>
        <item x="874"/>
        <item x="399"/>
        <item x="590"/>
        <item x="763"/>
        <item x="428"/>
        <item x="573"/>
        <item x="60"/>
        <item x="256"/>
        <item x="2"/>
        <item x="779"/>
        <item x="447"/>
        <item x="612"/>
        <item x="340"/>
        <item x="331"/>
        <item x="685"/>
        <item x="164"/>
        <item x="236"/>
        <item x="295"/>
        <item x="658"/>
        <item x="646"/>
        <item x="583"/>
        <item x="732"/>
        <item x="241"/>
        <item x="921"/>
        <item x="290"/>
        <item x="695"/>
        <item x="221"/>
        <item x="449"/>
        <item x="618"/>
        <item x="125"/>
        <item x="316"/>
        <item x="441"/>
        <item x="88"/>
        <item x="503"/>
        <item x="5"/>
        <item x="426"/>
        <item x="240"/>
        <item x="543"/>
        <item x="827"/>
        <item x="150"/>
        <item x="182"/>
        <item x="194"/>
        <item x="174"/>
        <item x="794"/>
        <item x="480"/>
        <item x="378"/>
        <item x="146"/>
        <item x="537"/>
        <item x="233"/>
        <item x="694"/>
        <item x="282"/>
        <item x="881"/>
        <item x="366"/>
        <item x="762"/>
        <item x="792"/>
        <item x="611"/>
        <item x="309"/>
        <item x="25"/>
        <item x="837"/>
        <item x="83"/>
        <item x="708"/>
        <item x="783"/>
        <item x="184"/>
        <item x="518"/>
        <item x="806"/>
        <item x="257"/>
        <item x="773"/>
        <item x="370"/>
        <item x="213"/>
        <item x="482"/>
        <item x="662"/>
        <item x="65"/>
        <item x="126"/>
        <item x="346"/>
        <item x="209"/>
        <item x="127"/>
        <item x="557"/>
        <item x="52"/>
        <item x="935"/>
        <item x="31"/>
        <item x="76"/>
        <item x="191"/>
        <item x="533"/>
        <item x="813"/>
        <item x="163"/>
        <item x="279"/>
        <item x="254"/>
        <item x="637"/>
        <item x="771"/>
        <item x="203"/>
        <item x="264"/>
        <item x="859"/>
        <item x="259"/>
        <item x="491"/>
        <item x="916"/>
        <item x="889"/>
        <item x="40"/>
        <item x="661"/>
        <item x="892"/>
        <item x="4"/>
        <item x="605"/>
        <item x="356"/>
        <item x="345"/>
        <item x="284"/>
        <item x="759"/>
        <item x="743"/>
        <item x="664"/>
        <item x="81"/>
        <item x="361"/>
        <item x="145"/>
        <item x="741"/>
        <item x="501"/>
        <item x="647"/>
        <item x="791"/>
        <item x="323"/>
        <item x="753"/>
        <item x="53"/>
        <item x="389"/>
        <item x="692"/>
        <item x="526"/>
        <item x="424"/>
        <item x="80"/>
        <item x="739"/>
        <item x="822"/>
        <item x="404"/>
        <item x="737"/>
        <item x="896"/>
        <item x="864"/>
        <item x="670"/>
        <item x="453"/>
        <item x="407"/>
        <item x="882"/>
        <item x="415"/>
        <item x="652"/>
        <item x="850"/>
        <item x="908"/>
        <item x="693"/>
        <item x="116"/>
        <item x="281"/>
        <item x="831"/>
        <item x="472"/>
        <item x="821"/>
        <item x="510"/>
        <item x="707"/>
        <item x="298"/>
        <item x="918"/>
        <item x="768"/>
        <item x="857"/>
        <item x="844"/>
        <item x="189"/>
        <item x="553"/>
        <item x="334"/>
        <item x="258"/>
        <item x="606"/>
        <item x="725"/>
        <item x="437"/>
        <item x="487"/>
        <item x="448"/>
        <item x="212"/>
        <item x="473"/>
        <item x="560"/>
        <item x="541"/>
        <item x="893"/>
        <item x="613"/>
        <item x="413"/>
        <item x="742"/>
        <item x="514"/>
        <item x="69"/>
        <item x="688"/>
        <item x="75"/>
        <item x="326"/>
        <item x="313"/>
        <item x="630"/>
        <item x="3"/>
        <item x="789"/>
        <item x="678"/>
        <item x="332"/>
        <item x="66"/>
        <item x="883"/>
        <item x="207"/>
        <item x="206"/>
        <item x="327"/>
        <item x="133"/>
        <item x="350"/>
        <item x="132"/>
        <item x="470"/>
        <item x="10"/>
        <item x="131"/>
        <item x="128"/>
        <item x="485"/>
        <item x="904"/>
        <item x="431"/>
        <item x="542"/>
        <item x="365"/>
        <item x="231"/>
        <item x="224"/>
        <item x="229"/>
        <item x="814"/>
        <item x="495"/>
        <item x="620"/>
        <item x="898"/>
        <item x="268"/>
        <item x="339"/>
        <item x="270"/>
        <item x="118"/>
        <item x="330"/>
        <item x="713"/>
        <item x="818"/>
        <item x="787"/>
        <item x="714"/>
        <item x="900"/>
        <item x="718"/>
        <item x="648"/>
        <item x="392"/>
        <item x="54"/>
        <item x="666"/>
        <item x="845"/>
        <item x="826"/>
        <item x="408"/>
        <item x="744"/>
        <item x="100"/>
        <item x="155"/>
        <item x="508"/>
        <item x="204"/>
        <item x="196"/>
        <item x="216"/>
        <item x="507"/>
        <item x="758"/>
        <item x="775"/>
        <item x="754"/>
        <item x="665"/>
        <item x="260"/>
        <item x="38"/>
        <item x="141"/>
        <item x="245"/>
        <item x="815"/>
        <item x="810"/>
        <item x="253"/>
        <item x="123"/>
        <item x="328"/>
        <item x="795"/>
        <item x="516"/>
        <item x="22"/>
        <item x="179"/>
        <item x="563"/>
        <item x="72"/>
        <item x="385"/>
        <item x="401"/>
        <item x="68"/>
        <item x="161"/>
        <item x="601"/>
        <item x="802"/>
        <item x="201"/>
        <item x="157"/>
        <item x="669"/>
        <item x="622"/>
        <item x="37"/>
        <item x="319"/>
        <item x="709"/>
        <item x="580"/>
        <item x="679"/>
        <item x="220"/>
        <item x="46"/>
        <item x="99"/>
        <item x="619"/>
        <item x="812"/>
        <item x="878"/>
        <item x="704"/>
        <item x="455"/>
        <item x="7"/>
        <item x="907"/>
        <item x="305"/>
        <item x="383"/>
        <item x="248"/>
        <item x="195"/>
        <item x="523"/>
        <item x="0"/>
        <item x="70"/>
        <item x="735"/>
        <item x="585"/>
        <item x="843"/>
        <item x="315"/>
        <item x="876"/>
        <item x="749"/>
        <item x="687"/>
        <item x="568"/>
        <item x="841"/>
        <item x="869"/>
        <item x="875"/>
        <item x="450"/>
        <item x="565"/>
        <item x="74"/>
        <item x="643"/>
        <item x="443"/>
        <item x="393"/>
        <item x="682"/>
        <item x="811"/>
        <item x="322"/>
        <item x="269"/>
        <item x="796"/>
        <item x="798"/>
        <item x="614"/>
        <item x="931"/>
        <item x="87"/>
        <item x="520"/>
        <item x="11"/>
        <item x="107"/>
        <item x="85"/>
        <item x="887"/>
        <item x="500"/>
        <item x="555"/>
        <item x="731"/>
        <item x="410"/>
        <item x="58"/>
        <item x="919"/>
        <item x="265"/>
        <item x="343"/>
        <item x="124"/>
        <item x="143"/>
        <item x="39"/>
        <item x="829"/>
        <item x="836"/>
        <item x="494"/>
        <item x="705"/>
        <item x="272"/>
        <item x="636"/>
        <item x="923"/>
        <item x="121"/>
        <item x="34"/>
        <item x="866"/>
        <item x="440"/>
        <item x="880"/>
        <item x="357"/>
        <item x="846"/>
        <item x="33"/>
        <item x="32"/>
        <item x="598"/>
        <item x="538"/>
        <item x="57"/>
        <item x="317"/>
        <item x="78"/>
        <item x="851"/>
        <item x="409"/>
        <item x="21"/>
        <item x="784"/>
        <item x="468"/>
        <item x="252"/>
        <item x="130"/>
        <item x="890"/>
        <item x="635"/>
        <item x="653"/>
        <item x="358"/>
        <item x="726"/>
        <item x="266"/>
        <item x="788"/>
        <item x="403"/>
        <item x="551"/>
        <item x="717"/>
        <item x="446"/>
        <item x="834"/>
        <item x="556"/>
        <item x="104"/>
        <item x="524"/>
        <item x="47"/>
        <item x="423"/>
        <item x="152"/>
        <item x="805"/>
        <item x="569"/>
        <item x="599"/>
        <item x="832"/>
        <item x="35"/>
        <item x="198"/>
        <item x="483"/>
        <item x="835"/>
        <item x="730"/>
        <item x="595"/>
        <item x="706"/>
        <item x="909"/>
        <item x="816"/>
        <item x="552"/>
        <item x="354"/>
        <item x="862"/>
        <item x="774"/>
        <item x="135"/>
        <item x="364"/>
        <item x="623"/>
        <item x="15"/>
        <item x="250"/>
        <item x="23"/>
        <item x="186"/>
        <item x="237"/>
        <item x="380"/>
        <item x="929"/>
        <item x="321"/>
        <item x="736"/>
        <item x="382"/>
        <item x="147"/>
        <item x="479"/>
        <item x="111"/>
        <item x="856"/>
        <item x="871"/>
        <item x="681"/>
        <item x="600"/>
        <item x="715"/>
        <item x="872"/>
        <item x="691"/>
        <item x="849"/>
        <item x="263"/>
        <item x="185"/>
        <item x="764"/>
        <item x="113"/>
        <item x="348"/>
        <item x="19"/>
        <item x="488"/>
        <item x="914"/>
        <item x="181"/>
        <item x="865"/>
        <item x="657"/>
        <item x="211"/>
        <item x="44"/>
        <item x="154"/>
        <item x="824"/>
        <item x="218"/>
        <item x="712"/>
        <item x="627"/>
        <item x="885"/>
        <item x="578"/>
        <item x="586"/>
        <item x="842"/>
        <item x="138"/>
        <item x="579"/>
        <item x="852"/>
        <item x="215"/>
        <item x="475"/>
        <item x="144"/>
        <item x="158"/>
        <item x="571"/>
        <item x="238"/>
      </items>
    </pivotField>
    <pivotField showAll="0" defaultSubtotal="0">
      <items count="78">
        <item x="62"/>
        <item x="39"/>
        <item x="44"/>
        <item x="67"/>
        <item x="35"/>
        <item x="13"/>
        <item x="59"/>
        <item x="28"/>
        <item x="53"/>
        <item x="4"/>
        <item x="2"/>
        <item x="72"/>
        <item x="32"/>
        <item x="43"/>
        <item x="40"/>
        <item x="7"/>
        <item x="22"/>
        <item x="37"/>
        <item x="31"/>
        <item x="56"/>
        <item x="1"/>
        <item x="10"/>
        <item x="58"/>
        <item x="49"/>
        <item x="23"/>
        <item x="77"/>
        <item x="29"/>
        <item x="14"/>
        <item x="52"/>
        <item x="12"/>
        <item x="61"/>
        <item x="63"/>
        <item x="26"/>
        <item x="15"/>
        <item x="38"/>
        <item x="17"/>
        <item x="11"/>
        <item x="0"/>
        <item x="46"/>
        <item x="36"/>
        <item x="69"/>
        <item x="70"/>
        <item x="6"/>
        <item x="60"/>
        <item x="54"/>
        <item x="18"/>
        <item x="25"/>
        <item x="68"/>
        <item x="55"/>
        <item x="57"/>
        <item x="9"/>
        <item x="21"/>
        <item x="74"/>
        <item x="48"/>
        <item x="33"/>
        <item x="16"/>
        <item x="27"/>
        <item x="50"/>
        <item x="65"/>
        <item x="30"/>
        <item x="51"/>
        <item x="24"/>
        <item x="45"/>
        <item x="47"/>
        <item x="71"/>
        <item x="41"/>
        <item x="64"/>
        <item x="73"/>
        <item x="20"/>
        <item x="75"/>
        <item x="8"/>
        <item x="19"/>
        <item x="3"/>
        <item x="5"/>
        <item x="34"/>
        <item x="42"/>
        <item x="66"/>
        <item x="76"/>
      </items>
    </pivotField>
    <pivotField numFmtId="1" showAll="0" defaultSubtotal="0">
      <items count="80">
        <item x="79"/>
        <item x="77"/>
        <item x="37"/>
        <item x="76"/>
        <item x="38"/>
        <item x="78"/>
        <item x="73"/>
        <item x="25"/>
        <item x="6"/>
        <item x="45"/>
        <item x="18"/>
        <item x="30"/>
        <item x="72"/>
        <item x="17"/>
        <item x="2"/>
        <item x="56"/>
        <item x="31"/>
        <item x="34"/>
        <item x="58"/>
        <item x="15"/>
        <item x="47"/>
        <item x="41"/>
        <item x="35"/>
        <item x="32"/>
        <item x="48"/>
        <item x="54"/>
        <item x="13"/>
        <item x="14"/>
        <item x="49"/>
        <item x="42"/>
        <item x="24"/>
        <item x="61"/>
        <item x="5"/>
        <item x="11"/>
        <item x="33"/>
        <item x="3"/>
        <item x="23"/>
        <item x="44"/>
        <item x="65"/>
        <item x="69"/>
        <item x="4"/>
        <item x="21"/>
        <item x="67"/>
        <item x="9"/>
        <item x="62"/>
        <item x="59"/>
        <item x="55"/>
        <item x="53"/>
        <item x="7"/>
        <item x="8"/>
        <item x="64"/>
        <item x="43"/>
        <item x="27"/>
        <item x="51"/>
        <item x="75"/>
        <item x="16"/>
        <item x="52"/>
        <item x="0"/>
        <item x="60"/>
        <item x="20"/>
        <item x="71"/>
        <item x="36"/>
        <item x="68"/>
        <item x="12"/>
        <item x="40"/>
        <item x="1"/>
        <item x="22"/>
        <item x="29"/>
        <item x="70"/>
        <item x="63"/>
        <item x="39"/>
        <item x="66"/>
        <item x="19"/>
        <item x="46"/>
        <item x="26"/>
        <item x="28"/>
        <item x="10"/>
        <item x="50"/>
        <item x="57"/>
        <item x="74"/>
      </items>
    </pivotField>
    <pivotField showAll="0" defaultSubtotal="0">
      <items count="686">
        <item x="182"/>
        <item x="575"/>
        <item x="481"/>
        <item x="678"/>
        <item x="648"/>
        <item x="168"/>
        <item x="71"/>
        <item x="193"/>
        <item x="86"/>
        <item x="497"/>
        <item x="187"/>
        <item x="456"/>
        <item x="363"/>
        <item x="261"/>
        <item x="504"/>
        <item x="495"/>
        <item x="338"/>
        <item x="645"/>
        <item x="321"/>
        <item x="612"/>
        <item x="460"/>
        <item x="510"/>
        <item x="267"/>
        <item x="129"/>
        <item x="288"/>
        <item x="492"/>
        <item x="611"/>
        <item x="562"/>
        <item x="476"/>
        <item x="448"/>
        <item x="91"/>
        <item x="664"/>
        <item x="369"/>
        <item x="449"/>
        <item x="355"/>
        <item x="14"/>
        <item x="538"/>
        <item x="423"/>
        <item x="152"/>
        <item x="104"/>
        <item x="609"/>
        <item x="42"/>
        <item x="240"/>
        <item x="330"/>
        <item x="149"/>
        <item x="371"/>
        <item x="335"/>
        <item x="24"/>
        <item x="674"/>
        <item x="332"/>
        <item x="519"/>
        <item x="619"/>
        <item x="100"/>
        <item x="328"/>
        <item x="76"/>
        <item x="6"/>
        <item x="83"/>
        <item x="376"/>
        <item x="135"/>
        <item x="427"/>
        <item x="12"/>
        <item x="603"/>
        <item x="40"/>
        <item x="445"/>
        <item x="470"/>
        <item x="16"/>
        <item x="143"/>
        <item x="304"/>
        <item x="249"/>
        <item x="424"/>
        <item x="62"/>
        <item x="298"/>
        <item x="250"/>
        <item x="685"/>
        <item x="216"/>
        <item x="179"/>
        <item x="87"/>
        <item x="592"/>
        <item x="434"/>
        <item x="28"/>
        <item x="297"/>
        <item x="218"/>
        <item x="642"/>
        <item x="360"/>
        <item x="93"/>
        <item x="681"/>
        <item x="252"/>
        <item x="450"/>
        <item x="115"/>
        <item x="535"/>
        <item x="370"/>
        <item x="164"/>
        <item x="432"/>
        <item x="180"/>
        <item x="61"/>
        <item x="109"/>
        <item x="227"/>
        <item x="117"/>
        <item x="399"/>
        <item x="668"/>
        <item x="435"/>
        <item x="436"/>
        <item x="501"/>
        <item x="112"/>
        <item x="341"/>
        <item x="308"/>
        <item x="670"/>
        <item x="59"/>
        <item x="114"/>
        <item x="388"/>
        <item x="54"/>
        <item x="171"/>
        <item x="643"/>
        <item x="627"/>
        <item x="277"/>
        <item x="577"/>
        <item x="375"/>
        <item x="378"/>
        <item x="368"/>
        <item x="310"/>
        <item x="666"/>
        <item x="351"/>
        <item x="350"/>
        <item x="546"/>
        <item x="513"/>
        <item x="174"/>
        <item x="85"/>
        <item x="491"/>
        <item x="263"/>
        <item x="652"/>
        <item x="400"/>
        <item x="440"/>
        <item x="163"/>
        <item x="235"/>
        <item x="265"/>
        <item x="49"/>
        <item x="589"/>
        <item x="430"/>
        <item x="124"/>
        <item x="51"/>
        <item x="390"/>
        <item x="571"/>
        <item x="243"/>
        <item x="29"/>
        <item x="30"/>
        <item x="309"/>
        <item x="581"/>
        <item x="488"/>
        <item x="359"/>
        <item x="595"/>
        <item x="573"/>
        <item x="684"/>
        <item x="39"/>
        <item x="356"/>
        <item x="337"/>
        <item x="493"/>
        <item x="79"/>
        <item x="147"/>
        <item x="241"/>
        <item x="484"/>
        <item x="155"/>
        <item x="278"/>
        <item x="650"/>
        <item x="358"/>
        <item x="159"/>
        <item x="198"/>
        <item x="616"/>
        <item x="521"/>
        <item x="441"/>
        <item x="73"/>
        <item x="305"/>
        <item x="284"/>
        <item x="420"/>
        <item x="291"/>
        <item x="208"/>
        <item x="405"/>
        <item x="379"/>
        <item x="47"/>
        <item x="156"/>
        <item x="296"/>
        <item x="560"/>
        <item x="600"/>
        <item x="215"/>
        <item x="455"/>
        <item x="570"/>
        <item x="188"/>
        <item x="186"/>
        <item x="259"/>
        <item x="245"/>
        <item x="524"/>
        <item x="26"/>
        <item x="613"/>
        <item x="18"/>
        <item x="324"/>
        <item x="137"/>
        <item x="325"/>
        <item x="239"/>
        <item x="543"/>
        <item x="323"/>
        <item x="486"/>
        <item x="496"/>
        <item x="389"/>
        <item x="478"/>
        <item x="604"/>
        <item x="411"/>
        <item x="534"/>
        <item x="48"/>
        <item x="385"/>
        <item x="339"/>
        <item x="374"/>
        <item x="22"/>
        <item x="367"/>
        <item x="225"/>
        <item x="459"/>
        <item x="629"/>
        <item x="157"/>
        <item x="95"/>
        <item x="631"/>
        <item x="210"/>
        <item x="443"/>
        <item x="517"/>
        <item x="107"/>
        <item x="191"/>
        <item x="463"/>
        <item x="125"/>
        <item x="17"/>
        <item x="15"/>
        <item x="327"/>
        <item x="1"/>
        <item x="11"/>
        <item x="285"/>
        <item x="268"/>
        <item x="214"/>
        <item x="303"/>
        <item x="38"/>
        <item x="270"/>
        <item x="65"/>
        <item x="594"/>
        <item x="526"/>
        <item x="584"/>
        <item x="97"/>
        <item x="582"/>
        <item x="203"/>
        <item x="396"/>
        <item x="242"/>
        <item x="110"/>
        <item x="307"/>
        <item x="425"/>
        <item x="537"/>
        <item x="184"/>
        <item x="398"/>
        <item x="260"/>
        <item x="679"/>
        <item x="178"/>
        <item x="530"/>
        <item x="139"/>
        <item x="552"/>
        <item x="667"/>
        <item x="347"/>
        <item x="340"/>
        <item x="55"/>
        <item x="387"/>
        <item x="209"/>
        <item x="511"/>
        <item x="162"/>
        <item x="253"/>
        <item x="27"/>
        <item x="682"/>
        <item x="361"/>
        <item x="271"/>
        <item x="490"/>
        <item x="50"/>
        <item x="545"/>
        <item x="232"/>
        <item x="357"/>
        <item x="421"/>
        <item x="516"/>
        <item x="410"/>
        <item x="2"/>
        <item x="320"/>
        <item x="299"/>
        <item x="672"/>
        <item x="98"/>
        <item x="301"/>
        <item x="518"/>
        <item x="176"/>
        <item x="302"/>
        <item x="131"/>
        <item x="628"/>
        <item x="289"/>
        <item x="266"/>
        <item x="224"/>
        <item x="529"/>
        <item x="365"/>
        <item x="442"/>
        <item x="311"/>
        <item x="205"/>
        <item x="418"/>
        <item x="194"/>
        <item x="41"/>
        <item x="326"/>
        <item x="211"/>
        <item x="69"/>
        <item x="392"/>
        <item x="474"/>
        <item x="8"/>
        <item x="251"/>
        <item x="144"/>
        <item x="121"/>
        <item x="25"/>
        <item x="607"/>
        <item x="275"/>
        <item x="591"/>
        <item x="407"/>
        <item x="433"/>
        <item x="219"/>
        <item x="661"/>
        <item x="234"/>
        <item x="183"/>
        <item x="383"/>
        <item x="602"/>
        <item x="406"/>
        <item x="274"/>
        <item x="540"/>
        <item x="653"/>
        <item x="77"/>
        <item x="525"/>
        <item x="88"/>
        <item x="316"/>
        <item x="172"/>
        <item x="647"/>
        <item x="160"/>
        <item x="352"/>
        <item x="397"/>
        <item x="63"/>
        <item x="20"/>
        <item x="465"/>
        <item x="569"/>
        <item x="404"/>
        <item x="213"/>
        <item x="660"/>
        <item x="381"/>
        <item x="60"/>
        <item x="669"/>
        <item x="566"/>
        <item x="44"/>
        <item x="197"/>
        <item x="533"/>
        <item x="287"/>
        <item x="101"/>
        <item x="336"/>
        <item x="226"/>
        <item x="196"/>
        <item x="195"/>
        <item x="457"/>
        <item x="3"/>
        <item x="635"/>
        <item x="165"/>
        <item x="181"/>
        <item x="558"/>
        <item x="10"/>
        <item x="318"/>
        <item x="475"/>
        <item x="505"/>
        <item x="585"/>
        <item x="403"/>
        <item x="246"/>
        <item x="36"/>
        <item x="151"/>
        <item x="229"/>
        <item x="334"/>
        <item x="498"/>
        <item x="257"/>
        <item x="555"/>
        <item x="656"/>
        <item x="173"/>
        <item x="391"/>
        <item x="444"/>
        <item x="74"/>
        <item x="428"/>
        <item x="659"/>
        <item x="677"/>
        <item x="206"/>
        <item x="64"/>
        <item x="190"/>
        <item x="634"/>
        <item x="622"/>
        <item x="462"/>
        <item x="66"/>
        <item x="89"/>
        <item x="68"/>
        <item x="166"/>
        <item x="158"/>
        <item x="244"/>
        <item x="272"/>
        <item x="5"/>
        <item x="273"/>
        <item x="0"/>
        <item x="353"/>
        <item x="509"/>
        <item x="466"/>
        <item x="553"/>
        <item x="230"/>
        <item x="119"/>
        <item x="663"/>
        <item x="207"/>
        <item x="469"/>
        <item x="548"/>
        <item x="169"/>
        <item x="596"/>
        <item x="138"/>
        <item x="248"/>
        <item x="587"/>
        <item x="80"/>
        <item x="415"/>
        <item x="9"/>
        <item x="393"/>
        <item x="32"/>
        <item x="329"/>
        <item x="314"/>
        <item x="408"/>
        <item x="75"/>
        <item x="480"/>
        <item x="103"/>
        <item x="269"/>
        <item x="94"/>
        <item x="319"/>
        <item x="431"/>
        <item x="655"/>
        <item x="290"/>
        <item x="364"/>
        <item x="394"/>
        <item x="146"/>
        <item x="348"/>
        <item x="567"/>
        <item x="313"/>
        <item x="574"/>
        <item x="148"/>
        <item x="514"/>
        <item x="317"/>
        <item x="52"/>
        <item x="177"/>
        <item x="500"/>
        <item x="576"/>
        <item x="608"/>
        <item x="34"/>
        <item x="81"/>
        <item x="556"/>
        <item x="237"/>
        <item x="633"/>
        <item x="105"/>
        <item x="675"/>
        <item x="31"/>
        <item x="544"/>
        <item x="58"/>
        <item x="140"/>
        <item x="414"/>
        <item x="638"/>
        <item x="559"/>
        <item x="212"/>
        <item x="43"/>
        <item x="204"/>
        <item x="522"/>
        <item x="201"/>
        <item x="221"/>
        <item x="362"/>
        <item x="437"/>
        <item x="568"/>
        <item x="78"/>
        <item x="438"/>
        <item x="413"/>
        <item x="384"/>
        <item x="349"/>
        <item x="547"/>
        <item x="487"/>
        <item x="416"/>
        <item x="572"/>
        <item x="446"/>
        <item x="282"/>
        <item x="597"/>
        <item x="617"/>
        <item x="127"/>
        <item x="236"/>
        <item x="238"/>
        <item x="295"/>
        <item x="536"/>
        <item x="528"/>
        <item x="477"/>
        <item x="262"/>
        <item x="662"/>
        <item x="649"/>
        <item x="565"/>
        <item x="658"/>
        <item x="53"/>
        <item x="417"/>
        <item x="447"/>
        <item x="247"/>
        <item x="345"/>
        <item x="90"/>
        <item x="550"/>
        <item x="92"/>
        <item x="118"/>
        <item x="256"/>
        <item x="167"/>
        <item x="439"/>
        <item x="123"/>
        <item x="120"/>
        <item x="280"/>
        <item x="382"/>
        <item x="136"/>
        <item x="624"/>
        <item x="377"/>
        <item x="199"/>
        <item x="671"/>
        <item x="454"/>
        <item x="4"/>
        <item x="508"/>
        <item x="551"/>
        <item x="401"/>
        <item x="646"/>
        <item x="614"/>
        <item x="588"/>
        <item x="111"/>
        <item x="84"/>
        <item x="102"/>
        <item x="343"/>
        <item x="458"/>
        <item x="605"/>
        <item x="13"/>
        <item x="598"/>
        <item x="258"/>
        <item x="264"/>
        <item x="625"/>
        <item x="673"/>
        <item x="637"/>
        <item x="593"/>
        <item x="665"/>
        <item x="255"/>
        <item x="134"/>
        <item x="170"/>
        <item x="315"/>
        <item x="680"/>
        <item x="451"/>
        <item x="72"/>
        <item x="626"/>
        <item x="21"/>
        <item x="620"/>
        <item x="293"/>
        <item x="56"/>
        <item x="373"/>
        <item x="499"/>
        <item x="640"/>
        <item x="527"/>
        <item x="549"/>
        <item x="520"/>
        <item x="223"/>
        <item x="344"/>
        <item x="483"/>
        <item x="132"/>
        <item x="33"/>
        <item x="512"/>
        <item x="503"/>
        <item x="113"/>
        <item x="254"/>
        <item x="106"/>
        <item x="372"/>
        <item x="471"/>
        <item x="161"/>
        <item x="531"/>
        <item x="322"/>
        <item x="419"/>
        <item x="644"/>
        <item x="126"/>
        <item x="200"/>
        <item x="579"/>
        <item x="133"/>
        <item x="175"/>
        <item x="281"/>
        <item x="485"/>
        <item x="583"/>
        <item x="515"/>
        <item x="630"/>
        <item x="300"/>
        <item x="276"/>
        <item x="606"/>
        <item x="523"/>
        <item x="202"/>
        <item x="222"/>
        <item x="623"/>
        <item x="294"/>
        <item x="141"/>
        <item x="426"/>
        <item x="539"/>
        <item x="472"/>
        <item x="122"/>
        <item x="306"/>
        <item x="409"/>
        <item x="563"/>
        <item x="412"/>
        <item x="217"/>
        <item x="532"/>
        <item x="128"/>
        <item x="333"/>
        <item x="386"/>
        <item x="192"/>
        <item x="601"/>
        <item x="37"/>
        <item x="489"/>
        <item x="286"/>
        <item x="542"/>
        <item x="185"/>
        <item x="639"/>
        <item x="586"/>
        <item x="506"/>
        <item x="429"/>
        <item x="380"/>
        <item x="578"/>
        <item x="57"/>
        <item x="67"/>
        <item x="220"/>
        <item x="561"/>
        <item x="479"/>
        <item x="366"/>
        <item x="599"/>
        <item x="130"/>
        <item x="610"/>
        <item x="70"/>
        <item x="590"/>
        <item x="96"/>
        <item x="82"/>
        <item x="189"/>
        <item x="554"/>
        <item x="150"/>
        <item x="621"/>
        <item x="654"/>
        <item x="618"/>
        <item x="464"/>
        <item x="108"/>
        <item x="657"/>
        <item x="422"/>
        <item x="636"/>
        <item x="154"/>
        <item x="452"/>
        <item x="461"/>
        <item x="395"/>
        <item x="145"/>
        <item x="402"/>
        <item x="467"/>
        <item x="641"/>
        <item x="473"/>
        <item x="651"/>
        <item x="292"/>
        <item x="541"/>
        <item x="346"/>
        <item x="507"/>
        <item x="283"/>
        <item x="45"/>
        <item x="228"/>
        <item x="632"/>
        <item x="482"/>
        <item x="615"/>
        <item x="683"/>
        <item x="564"/>
        <item x="580"/>
        <item x="279"/>
        <item x="153"/>
        <item x="494"/>
        <item x="354"/>
        <item x="453"/>
        <item x="35"/>
        <item x="557"/>
        <item x="312"/>
        <item x="7"/>
        <item x="46"/>
        <item x="99"/>
        <item x="502"/>
        <item x="331"/>
        <item x="342"/>
        <item x="23"/>
        <item x="142"/>
        <item x="231"/>
        <item x="233"/>
        <item x="116"/>
        <item x="468"/>
        <item x="676"/>
        <item x="19"/>
      </items>
    </pivotField>
    <pivotField numFmtId="14" showAll="0" defaultSubtotal="0">
      <items count="25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</items>
    </pivotField>
    <pivotField showAll="0" defaultSubtotal="0">
      <items count="535">
        <item x="534"/>
        <item x="511"/>
        <item x="507"/>
        <item x="514"/>
        <item x="521"/>
        <item x="503"/>
        <item x="517"/>
        <item x="470"/>
        <item x="516"/>
        <item x="484"/>
        <item x="531"/>
        <item x="490"/>
        <item x="533"/>
        <item x="506"/>
        <item x="473"/>
        <item x="471"/>
        <item x="500"/>
        <item x="466"/>
        <item x="468"/>
        <item x="486"/>
        <item x="499"/>
        <item x="482"/>
        <item x="459"/>
        <item x="513"/>
        <item x="527"/>
        <item x="515"/>
        <item x="449"/>
        <item x="502"/>
        <item x="491"/>
        <item x="519"/>
        <item x="508"/>
        <item x="462"/>
        <item x="445"/>
        <item x="444"/>
        <item x="472"/>
        <item x="477"/>
        <item x="438"/>
        <item x="505"/>
        <item x="474"/>
        <item x="493"/>
        <item x="455"/>
        <item x="481"/>
        <item x="428"/>
        <item x="504"/>
        <item x="415"/>
        <item x="495"/>
        <item x="450"/>
        <item x="398"/>
        <item x="432"/>
        <item x="442"/>
        <item x="487"/>
        <item x="483"/>
        <item x="401"/>
        <item x="391"/>
        <item x="436"/>
        <item x="381"/>
        <item x="407"/>
        <item x="496"/>
        <item x="370"/>
        <item x="367"/>
        <item x="372"/>
        <item x="440"/>
        <item x="380"/>
        <item x="411"/>
        <item x="426"/>
        <item x="526"/>
        <item x="424"/>
        <item x="397"/>
        <item x="463"/>
        <item x="488"/>
        <item x="357"/>
        <item x="344"/>
        <item x="461"/>
        <item x="476"/>
        <item x="338"/>
        <item x="475"/>
        <item x="346"/>
        <item x="451"/>
        <item x="377"/>
        <item x="448"/>
        <item x="520"/>
        <item x="525"/>
        <item x="348"/>
        <item x="384"/>
        <item x="402"/>
        <item x="509"/>
        <item x="403"/>
        <item x="330"/>
        <item x="412"/>
        <item x="529"/>
        <item x="294"/>
        <item x="290"/>
        <item x="324"/>
        <item x="523"/>
        <item x="361"/>
        <item x="498"/>
        <item x="417"/>
        <item x="404"/>
        <item x="272"/>
        <item x="342"/>
        <item x="479"/>
        <item x="313"/>
        <item x="366"/>
        <item x="309"/>
        <item x="414"/>
        <item x="518"/>
        <item x="532"/>
        <item x="308"/>
        <item x="323"/>
        <item x="413"/>
        <item x="408"/>
        <item x="259"/>
        <item x="460"/>
        <item x="439"/>
        <item x="337"/>
        <item x="457"/>
        <item x="327"/>
        <item x="350"/>
        <item x="256"/>
        <item x="392"/>
        <item x="289"/>
        <item x="405"/>
        <item x="383"/>
        <item x="285"/>
        <item x="341"/>
        <item x="492"/>
        <item x="441"/>
        <item x="270"/>
        <item x="258"/>
        <item x="208"/>
        <item x="512"/>
        <item x="443"/>
        <item x="304"/>
        <item x="199"/>
        <item x="396"/>
        <item x="369"/>
        <item x="223"/>
        <item x="390"/>
        <item x="351"/>
        <item x="389"/>
        <item x="335"/>
        <item x="530"/>
        <item x="326"/>
        <item x="235"/>
        <item x="385"/>
        <item x="288"/>
        <item x="376"/>
        <item x="339"/>
        <item x="260"/>
        <item x="179"/>
        <item x="299"/>
        <item x="340"/>
        <item x="305"/>
        <item x="159"/>
        <item x="217"/>
        <item x="233"/>
        <item x="255"/>
        <item x="334"/>
        <item x="501"/>
        <item x="277"/>
        <item x="325"/>
        <item x="269"/>
        <item x="362"/>
        <item x="317"/>
        <item x="198"/>
        <item x="522"/>
        <item x="497"/>
        <item x="221"/>
        <item x="273"/>
        <item x="332"/>
        <item x="282"/>
        <item x="393"/>
        <item x="422"/>
        <item x="137"/>
        <item x="420"/>
        <item x="230"/>
        <item x="296"/>
        <item x="236"/>
        <item x="427"/>
        <item x="200"/>
        <item x="467"/>
        <item x="219"/>
        <item x="374"/>
        <item x="209"/>
        <item x="264"/>
        <item x="321"/>
        <item x="302"/>
        <item x="359"/>
        <item x="329"/>
        <item x="95"/>
        <item x="218"/>
        <item x="206"/>
        <item x="175"/>
        <item x="89"/>
        <item x="119"/>
        <item x="177"/>
        <item x="464"/>
        <item x="410"/>
        <item x="163"/>
        <item x="85"/>
        <item x="173"/>
        <item x="279"/>
        <item x="167"/>
        <item x="379"/>
        <item x="300"/>
        <item x="456"/>
        <item x="105"/>
        <item x="87"/>
        <item x="419"/>
        <item x="174"/>
        <item x="158"/>
        <item x="54"/>
        <item x="46"/>
        <item x="429"/>
        <item x="92"/>
        <item x="409"/>
        <item x="19"/>
        <item x="310"/>
        <item x="320"/>
        <item x="29"/>
        <item x="469"/>
        <item x="433"/>
        <item x="122"/>
        <item x="196"/>
        <item x="365"/>
        <item x="106"/>
        <item x="170"/>
        <item x="249"/>
        <item x="375"/>
        <item x="434"/>
        <item x="49"/>
        <item x="322"/>
        <item x="127"/>
        <item x="201"/>
        <item x="229"/>
        <item x="227"/>
        <item x="51"/>
        <item x="494"/>
        <item x="71"/>
        <item x="184"/>
        <item x="437"/>
        <item x="82"/>
        <item x="406"/>
        <item x="146"/>
        <item x="59"/>
        <item x="128"/>
        <item x="293"/>
        <item x="216"/>
        <item x="416"/>
        <item x="140"/>
        <item x="352"/>
        <item x="120"/>
        <item x="295"/>
        <item x="164"/>
        <item x="524"/>
        <item x="172"/>
        <item x="356"/>
        <item x="132"/>
        <item x="225"/>
        <item x="284"/>
        <item x="181"/>
        <item x="135"/>
        <item x="100"/>
        <item x="52"/>
        <item x="226"/>
        <item x="108"/>
        <item x="319"/>
        <item x="345"/>
        <item x="37"/>
        <item x="358"/>
        <item x="88"/>
        <item x="176"/>
        <item x="271"/>
        <item x="241"/>
        <item x="446"/>
        <item x="34"/>
        <item x="373"/>
        <item x="90"/>
        <item x="212"/>
        <item x="83"/>
        <item x="333"/>
        <item x="145"/>
        <item x="388"/>
        <item x="25"/>
        <item x="245"/>
        <item x="418"/>
        <item x="1"/>
        <item x="454"/>
        <item x="231"/>
        <item x="142"/>
        <item x="371"/>
        <item x="47"/>
        <item x="286"/>
        <item x="191"/>
        <item x="20"/>
        <item x="262"/>
        <item x="0"/>
        <item x="192"/>
        <item x="349"/>
        <item x="360"/>
        <item x="510"/>
        <item x="312"/>
        <item x="458"/>
        <item x="149"/>
        <item x="141"/>
        <item x="267"/>
        <item x="148"/>
        <item x="113"/>
        <item x="421"/>
        <item x="280"/>
        <item x="107"/>
        <item x="130"/>
        <item x="292"/>
        <item x="528"/>
        <item x="35"/>
        <item x="97"/>
        <item x="395"/>
        <item x="126"/>
        <item x="364"/>
        <item x="243"/>
        <item x="40"/>
        <item x="354"/>
        <item x="32"/>
        <item x="114"/>
        <item x="263"/>
        <item x="121"/>
        <item x="485"/>
        <item x="43"/>
        <item x="45"/>
        <item x="239"/>
        <item x="480"/>
        <item x="242"/>
        <item x="228"/>
        <item x="306"/>
        <item x="2"/>
        <item x="165"/>
        <item x="5"/>
        <item x="394"/>
        <item x="453"/>
        <item x="478"/>
        <item x="67"/>
        <item x="281"/>
        <item x="213"/>
        <item x="31"/>
        <item x="22"/>
        <item x="166"/>
        <item x="190"/>
        <item x="9"/>
        <item x="291"/>
        <item x="202"/>
        <item x="222"/>
        <item x="11"/>
        <item x="353"/>
        <item x="232"/>
        <item x="136"/>
        <item x="186"/>
        <item x="96"/>
        <item x="134"/>
        <item x="314"/>
        <item x="386"/>
        <item x="489"/>
        <item x="115"/>
        <item x="423"/>
        <item x="103"/>
        <item x="169"/>
        <item x="435"/>
        <item x="171"/>
        <item x="143"/>
        <item x="104"/>
        <item x="301"/>
        <item x="287"/>
        <item x="378"/>
        <item x="12"/>
        <item x="152"/>
        <item x="425"/>
        <item x="465"/>
        <item x="65"/>
        <item x="220"/>
        <item x="430"/>
        <item x="274"/>
        <item x="160"/>
        <item x="316"/>
        <item x="157"/>
        <item x="62"/>
        <item x="399"/>
        <item x="6"/>
        <item x="42"/>
        <item x="266"/>
        <item x="64"/>
        <item x="195"/>
        <item x="387"/>
        <item x="7"/>
        <item x="24"/>
        <item x="331"/>
        <item x="452"/>
        <item x="447"/>
        <item x="400"/>
        <item x="16"/>
        <item x="275"/>
        <item x="58"/>
        <item x="343"/>
        <item x="68"/>
        <item x="276"/>
        <item x="187"/>
        <item x="303"/>
        <item x="60"/>
        <item x="61"/>
        <item x="38"/>
        <item x="70"/>
        <item x="254"/>
        <item x="79"/>
        <item x="39"/>
        <item x="94"/>
        <item x="431"/>
        <item x="155"/>
        <item x="161"/>
        <item x="215"/>
        <item x="81"/>
        <item x="117"/>
        <item x="363"/>
        <item x="168"/>
        <item x="48"/>
        <item x="211"/>
        <item x="307"/>
        <item x="182"/>
        <item x="347"/>
        <item x="151"/>
        <item x="207"/>
        <item x="355"/>
        <item x="91"/>
        <item x="297"/>
        <item x="150"/>
        <item x="261"/>
        <item x="203"/>
        <item x="248"/>
        <item x="99"/>
        <item x="251"/>
        <item x="129"/>
        <item x="246"/>
        <item x="237"/>
        <item x="185"/>
        <item x="368"/>
        <item x="193"/>
        <item x="75"/>
        <item x="125"/>
        <item x="240"/>
        <item x="162"/>
        <item x="318"/>
        <item x="382"/>
        <item x="210"/>
        <item x="234"/>
        <item x="93"/>
        <item x="183"/>
        <item x="180"/>
        <item x="188"/>
        <item x="69"/>
        <item x="283"/>
        <item x="144"/>
        <item x="252"/>
        <item x="315"/>
        <item x="98"/>
        <item x="257"/>
        <item x="278"/>
        <item x="178"/>
        <item x="311"/>
        <item x="298"/>
        <item x="336"/>
        <item x="109"/>
        <item x="36"/>
        <item x="41"/>
        <item x="328"/>
        <item x="112"/>
        <item x="247"/>
        <item x="224"/>
        <item x="250"/>
        <item x="131"/>
        <item x="205"/>
        <item x="110"/>
        <item x="154"/>
        <item x="55"/>
        <item x="77"/>
        <item x="15"/>
        <item x="265"/>
        <item x="56"/>
        <item x="139"/>
        <item x="253"/>
        <item x="80"/>
        <item x="23"/>
        <item x="197"/>
        <item x="268"/>
        <item x="73"/>
        <item x="14"/>
        <item x="50"/>
        <item x="74"/>
        <item x="101"/>
        <item x="76"/>
        <item x="123"/>
        <item x="72"/>
        <item x="78"/>
        <item x="138"/>
        <item x="204"/>
        <item x="244"/>
        <item x="214"/>
        <item x="238"/>
        <item x="133"/>
        <item x="189"/>
        <item x="84"/>
        <item x="3"/>
        <item x="86"/>
        <item x="21"/>
        <item x="147"/>
        <item x="63"/>
        <item x="118"/>
        <item x="17"/>
        <item x="30"/>
        <item x="4"/>
        <item x="156"/>
        <item x="194"/>
        <item x="111"/>
        <item x="116"/>
        <item x="153"/>
        <item x="13"/>
        <item x="10"/>
        <item x="102"/>
        <item x="124"/>
        <item x="66"/>
        <item x="27"/>
        <item x="44"/>
        <item x="26"/>
        <item x="28"/>
        <item x="33"/>
        <item x="53"/>
        <item x="57"/>
        <item x="18"/>
        <item x="8"/>
      </items>
    </pivotField>
    <pivotField showAll="0" defaultSubtotal="0">
      <items count="5">
        <item x="2"/>
        <item x="0"/>
        <item x="1"/>
        <item x="4"/>
        <item x="3"/>
      </items>
    </pivotField>
    <pivotField showAll="0" defaultSubtotal="0"/>
    <pivotField showAll="0" defaultSubtotal="0"/>
    <pivotField showAll="0" defaultSubtotal="0">
      <items count="4">
        <item x="0"/>
        <item x="1"/>
        <item x="2"/>
        <item x="3"/>
      </items>
    </pivotField>
  </pivotFields>
  <rowFields count="2">
    <field x="8"/>
    <field x="6"/>
  </rowFields>
  <rowItems count="386">
    <i>
      <x/>
    </i>
    <i r="1">
      <x v="7"/>
    </i>
    <i r="1">
      <x v="12"/>
    </i>
    <i r="1">
      <x v="1"/>
    </i>
    <i r="1">
      <x v="13"/>
    </i>
    <i r="1">
      <x v="15"/>
    </i>
    <i r="1">
      <x v="8"/>
    </i>
    <i r="1">
      <x v="19"/>
    </i>
    <i r="1">
      <x v="3"/>
    </i>
    <i r="1">
      <x v="18"/>
    </i>
    <i r="1">
      <x v="9"/>
    </i>
    <i r="1">
      <x v="10"/>
    </i>
    <i r="1">
      <x v="2"/>
    </i>
    <i r="1">
      <x v="4"/>
    </i>
    <i r="1">
      <x v="6"/>
    </i>
    <i r="1">
      <x/>
    </i>
    <i r="1">
      <x v="14"/>
    </i>
    <i r="1">
      <x v="11"/>
    </i>
    <i r="1">
      <x v="5"/>
    </i>
    <i r="1">
      <x v="17"/>
    </i>
    <i r="1">
      <x v="16"/>
    </i>
    <i>
      <x v="1"/>
    </i>
    <i r="1">
      <x v="18"/>
    </i>
    <i r="1">
      <x v="16"/>
    </i>
    <i r="1">
      <x v="11"/>
    </i>
    <i r="1">
      <x v="9"/>
    </i>
    <i r="1">
      <x v="8"/>
    </i>
    <i r="1">
      <x v="3"/>
    </i>
    <i r="1">
      <x v="6"/>
    </i>
    <i r="1">
      <x v="5"/>
    </i>
    <i r="1">
      <x v="14"/>
    </i>
    <i r="1">
      <x v="2"/>
    </i>
    <i r="1">
      <x v="12"/>
    </i>
    <i r="1">
      <x v="19"/>
    </i>
    <i r="1">
      <x v="13"/>
    </i>
    <i>
      <x v="2"/>
    </i>
    <i r="1">
      <x v="7"/>
    </i>
    <i r="1">
      <x v="4"/>
    </i>
    <i r="1">
      <x v="10"/>
    </i>
    <i r="1">
      <x v="13"/>
    </i>
    <i r="1">
      <x v="6"/>
    </i>
    <i r="1">
      <x v="5"/>
    </i>
    <i r="1">
      <x v="14"/>
    </i>
    <i r="1">
      <x v="12"/>
    </i>
    <i r="1">
      <x v="19"/>
    </i>
    <i r="1">
      <x v="18"/>
    </i>
    <i r="1">
      <x v="15"/>
    </i>
    <i r="1">
      <x v="16"/>
    </i>
    <i r="1">
      <x v="2"/>
    </i>
    <i r="1">
      <x v="3"/>
    </i>
    <i r="1">
      <x v="8"/>
    </i>
    <i r="1">
      <x/>
    </i>
    <i r="1">
      <x v="1"/>
    </i>
    <i r="1">
      <x v="11"/>
    </i>
    <i r="1">
      <x v="17"/>
    </i>
    <i>
      <x v="3"/>
    </i>
    <i r="1">
      <x v="14"/>
    </i>
    <i r="1">
      <x/>
    </i>
    <i r="1">
      <x v="10"/>
    </i>
    <i r="1">
      <x v="6"/>
    </i>
    <i r="1">
      <x v="7"/>
    </i>
    <i r="1">
      <x v="13"/>
    </i>
    <i r="1">
      <x v="4"/>
    </i>
    <i r="1">
      <x v="9"/>
    </i>
    <i r="1">
      <x v="19"/>
    </i>
    <i r="1">
      <x v="18"/>
    </i>
    <i r="1">
      <x v="3"/>
    </i>
    <i r="1">
      <x v="11"/>
    </i>
    <i r="1">
      <x v="12"/>
    </i>
    <i r="1">
      <x v="1"/>
    </i>
    <i r="1">
      <x v="16"/>
    </i>
    <i r="1">
      <x v="15"/>
    </i>
    <i r="1">
      <x v="17"/>
    </i>
    <i r="1">
      <x v="8"/>
    </i>
    <i r="1">
      <x v="2"/>
    </i>
    <i>
      <x v="4"/>
    </i>
    <i r="1">
      <x v="18"/>
    </i>
    <i r="1">
      <x v="11"/>
    </i>
    <i r="1">
      <x v="13"/>
    </i>
    <i r="1">
      <x v="14"/>
    </i>
    <i r="1">
      <x/>
    </i>
    <i r="1">
      <x v="2"/>
    </i>
    <i r="1">
      <x v="1"/>
    </i>
    <i r="1">
      <x v="12"/>
    </i>
    <i r="1">
      <x v="7"/>
    </i>
    <i r="1">
      <x v="10"/>
    </i>
    <i r="1">
      <x v="17"/>
    </i>
    <i r="1">
      <x v="4"/>
    </i>
    <i r="1">
      <x v="8"/>
    </i>
    <i r="1">
      <x v="15"/>
    </i>
    <i r="1">
      <x v="9"/>
    </i>
    <i>
      <x v="5"/>
    </i>
    <i r="1">
      <x v="18"/>
    </i>
    <i r="1">
      <x v="13"/>
    </i>
    <i r="1">
      <x v="7"/>
    </i>
    <i r="1">
      <x v="5"/>
    </i>
    <i r="1">
      <x v="12"/>
    </i>
    <i r="1">
      <x v="2"/>
    </i>
    <i r="1">
      <x v="19"/>
    </i>
    <i r="1">
      <x v="3"/>
    </i>
    <i r="1">
      <x v="6"/>
    </i>
    <i r="1">
      <x v="10"/>
    </i>
    <i r="1">
      <x v="11"/>
    </i>
    <i r="1">
      <x/>
    </i>
    <i r="1">
      <x v="4"/>
    </i>
    <i r="1">
      <x v="16"/>
    </i>
    <i r="1">
      <x v="15"/>
    </i>
    <i r="1">
      <x v="14"/>
    </i>
    <i r="1">
      <x v="1"/>
    </i>
    <i r="1">
      <x v="17"/>
    </i>
    <i r="1">
      <x v="9"/>
    </i>
    <i>
      <x v="6"/>
    </i>
    <i r="1">
      <x v="4"/>
    </i>
    <i r="1">
      <x v="16"/>
    </i>
    <i r="1">
      <x v="11"/>
    </i>
    <i r="1">
      <x v="8"/>
    </i>
    <i r="1">
      <x v="9"/>
    </i>
    <i r="1">
      <x v="15"/>
    </i>
    <i r="1">
      <x v="13"/>
    </i>
    <i r="1">
      <x v="2"/>
    </i>
    <i r="1">
      <x v="6"/>
    </i>
    <i r="1">
      <x v="18"/>
    </i>
    <i r="1">
      <x v="3"/>
    </i>
    <i r="1">
      <x v="14"/>
    </i>
    <i r="1">
      <x/>
    </i>
    <i r="1">
      <x v="19"/>
    </i>
    <i r="1">
      <x v="10"/>
    </i>
    <i r="1">
      <x v="5"/>
    </i>
    <i r="1">
      <x v="1"/>
    </i>
    <i r="1">
      <x v="17"/>
    </i>
    <i r="1">
      <x v="7"/>
    </i>
    <i>
      <x v="7"/>
    </i>
    <i r="1">
      <x v="10"/>
    </i>
    <i r="1">
      <x v="19"/>
    </i>
    <i r="1">
      <x v="4"/>
    </i>
    <i r="1">
      <x v="9"/>
    </i>
    <i r="1">
      <x v="1"/>
    </i>
    <i r="1">
      <x v="13"/>
    </i>
    <i r="1">
      <x v="5"/>
    </i>
    <i r="1">
      <x v="16"/>
    </i>
    <i r="1">
      <x v="12"/>
    </i>
    <i r="1">
      <x/>
    </i>
    <i r="1">
      <x v="7"/>
    </i>
    <i r="1">
      <x v="18"/>
    </i>
    <i r="1">
      <x v="8"/>
    </i>
    <i r="1">
      <x v="14"/>
    </i>
    <i r="1">
      <x v="15"/>
    </i>
    <i r="1">
      <x v="2"/>
    </i>
    <i r="1">
      <x v="11"/>
    </i>
    <i r="1">
      <x v="6"/>
    </i>
    <i r="1">
      <x v="3"/>
    </i>
    <i>
      <x v="8"/>
    </i>
    <i r="1">
      <x v="9"/>
    </i>
    <i r="1">
      <x v="15"/>
    </i>
    <i r="1">
      <x v="12"/>
    </i>
    <i r="1">
      <x v="11"/>
    </i>
    <i r="1">
      <x v="17"/>
    </i>
    <i r="1">
      <x v="14"/>
    </i>
    <i r="1">
      <x v="5"/>
    </i>
    <i r="1">
      <x v="18"/>
    </i>
    <i r="1">
      <x/>
    </i>
    <i r="1">
      <x v="6"/>
    </i>
    <i r="1">
      <x v="7"/>
    </i>
    <i r="1">
      <x v="16"/>
    </i>
    <i r="1">
      <x v="3"/>
    </i>
    <i r="1">
      <x v="4"/>
    </i>
    <i r="1">
      <x v="19"/>
    </i>
    <i r="1">
      <x v="10"/>
    </i>
    <i r="1">
      <x v="13"/>
    </i>
    <i r="1">
      <x v="8"/>
    </i>
    <i r="1">
      <x v="1"/>
    </i>
    <i>
      <x v="9"/>
    </i>
    <i r="1">
      <x v="10"/>
    </i>
    <i r="1">
      <x v="2"/>
    </i>
    <i r="1">
      <x v="3"/>
    </i>
    <i r="1">
      <x v="8"/>
    </i>
    <i r="1">
      <x v="14"/>
    </i>
    <i r="1">
      <x v="15"/>
    </i>
    <i r="1">
      <x v="7"/>
    </i>
    <i r="1">
      <x v="5"/>
    </i>
    <i r="1">
      <x v="1"/>
    </i>
    <i r="1">
      <x v="17"/>
    </i>
    <i r="1">
      <x v="12"/>
    </i>
    <i r="1">
      <x/>
    </i>
    <i r="1">
      <x v="18"/>
    </i>
    <i r="1">
      <x v="19"/>
    </i>
    <i r="1">
      <x v="16"/>
    </i>
    <i r="1">
      <x v="6"/>
    </i>
    <i r="1">
      <x v="13"/>
    </i>
    <i r="1">
      <x v="11"/>
    </i>
    <i r="1">
      <x v="9"/>
    </i>
    <i r="1">
      <x v="4"/>
    </i>
    <i>
      <x v="10"/>
    </i>
    <i r="1">
      <x/>
    </i>
    <i r="1">
      <x v="7"/>
    </i>
    <i r="1">
      <x v="16"/>
    </i>
    <i r="1">
      <x v="17"/>
    </i>
    <i r="1">
      <x v="13"/>
    </i>
    <i r="1">
      <x v="2"/>
    </i>
    <i r="1">
      <x v="4"/>
    </i>
    <i r="1">
      <x v="8"/>
    </i>
    <i r="1">
      <x v="15"/>
    </i>
    <i r="1">
      <x v="6"/>
    </i>
    <i r="1">
      <x v="10"/>
    </i>
    <i r="1">
      <x v="1"/>
    </i>
    <i r="1">
      <x v="12"/>
    </i>
    <i r="1">
      <x v="14"/>
    </i>
    <i r="1">
      <x v="5"/>
    </i>
    <i r="1">
      <x v="3"/>
    </i>
    <i r="1">
      <x v="19"/>
    </i>
    <i r="1">
      <x v="18"/>
    </i>
    <i>
      <x v="11"/>
    </i>
    <i r="1">
      <x v="10"/>
    </i>
    <i r="1">
      <x v="14"/>
    </i>
    <i r="1">
      <x v="7"/>
    </i>
    <i r="1">
      <x v="4"/>
    </i>
    <i r="1">
      <x/>
    </i>
    <i r="1">
      <x v="3"/>
    </i>
    <i r="1">
      <x v="5"/>
    </i>
    <i r="1">
      <x v="16"/>
    </i>
    <i r="1">
      <x v="17"/>
    </i>
    <i r="1">
      <x v="19"/>
    </i>
    <i r="1">
      <x v="8"/>
    </i>
    <i r="1">
      <x v="12"/>
    </i>
    <i r="1">
      <x v="9"/>
    </i>
    <i r="1">
      <x v="18"/>
    </i>
    <i r="1">
      <x v="11"/>
    </i>
    <i r="1">
      <x v="13"/>
    </i>
    <i>
      <x v="12"/>
    </i>
    <i r="1">
      <x v="3"/>
    </i>
    <i r="1">
      <x v="11"/>
    </i>
    <i r="1">
      <x v="2"/>
    </i>
    <i r="1">
      <x v="14"/>
    </i>
    <i r="1">
      <x v="18"/>
    </i>
    <i r="1">
      <x/>
    </i>
    <i r="1">
      <x v="7"/>
    </i>
    <i r="1">
      <x v="1"/>
    </i>
    <i r="1">
      <x v="8"/>
    </i>
    <i r="1">
      <x v="15"/>
    </i>
    <i r="1">
      <x v="5"/>
    </i>
    <i r="1">
      <x v="6"/>
    </i>
    <i r="1">
      <x v="19"/>
    </i>
    <i r="1">
      <x v="13"/>
    </i>
    <i r="1">
      <x v="17"/>
    </i>
    <i r="1">
      <x v="9"/>
    </i>
    <i r="1">
      <x v="4"/>
    </i>
    <i r="1">
      <x v="16"/>
    </i>
    <i r="1">
      <x v="12"/>
    </i>
    <i>
      <x v="13"/>
    </i>
    <i r="1">
      <x v="4"/>
    </i>
    <i r="1">
      <x v="5"/>
    </i>
    <i r="1">
      <x v="12"/>
    </i>
    <i r="1">
      <x v="2"/>
    </i>
    <i r="1">
      <x/>
    </i>
    <i r="1">
      <x v="10"/>
    </i>
    <i r="1">
      <x v="7"/>
    </i>
    <i r="1">
      <x v="8"/>
    </i>
    <i r="1">
      <x v="9"/>
    </i>
    <i r="1">
      <x v="19"/>
    </i>
    <i r="1">
      <x v="11"/>
    </i>
    <i r="1">
      <x v="1"/>
    </i>
    <i r="1">
      <x v="6"/>
    </i>
    <i r="1">
      <x v="14"/>
    </i>
    <i r="1">
      <x v="16"/>
    </i>
    <i r="1">
      <x v="15"/>
    </i>
    <i r="1">
      <x v="13"/>
    </i>
    <i r="1">
      <x v="3"/>
    </i>
    <i r="1">
      <x v="18"/>
    </i>
    <i>
      <x v="14"/>
    </i>
    <i r="1">
      <x v="18"/>
    </i>
    <i r="1">
      <x v="16"/>
    </i>
    <i r="1">
      <x v="19"/>
    </i>
    <i r="1">
      <x v="17"/>
    </i>
    <i r="1">
      <x v="13"/>
    </i>
    <i r="1">
      <x/>
    </i>
    <i r="1">
      <x v="8"/>
    </i>
    <i r="1">
      <x v="6"/>
    </i>
    <i r="1">
      <x v="11"/>
    </i>
    <i r="1">
      <x v="7"/>
    </i>
    <i r="1">
      <x v="1"/>
    </i>
    <i r="1">
      <x v="10"/>
    </i>
    <i r="1">
      <x v="3"/>
    </i>
    <i r="1">
      <x v="15"/>
    </i>
    <i r="1">
      <x v="14"/>
    </i>
    <i r="1">
      <x v="5"/>
    </i>
    <i r="1">
      <x v="2"/>
    </i>
    <i r="1">
      <x v="4"/>
    </i>
    <i r="1">
      <x v="9"/>
    </i>
    <i>
      <x v="15"/>
    </i>
    <i r="1">
      <x v="12"/>
    </i>
    <i r="1">
      <x v="3"/>
    </i>
    <i r="1">
      <x v="18"/>
    </i>
    <i r="1">
      <x v="9"/>
    </i>
    <i r="1">
      <x v="1"/>
    </i>
    <i r="1">
      <x v="15"/>
    </i>
    <i r="1">
      <x v="14"/>
    </i>
    <i r="1">
      <x v="19"/>
    </i>
    <i r="1">
      <x v="13"/>
    </i>
    <i r="1">
      <x v="8"/>
    </i>
    <i r="1">
      <x v="2"/>
    </i>
    <i r="1">
      <x v="4"/>
    </i>
    <i r="1">
      <x v="6"/>
    </i>
    <i r="1">
      <x v="11"/>
    </i>
    <i r="1">
      <x v="10"/>
    </i>
    <i r="1">
      <x v="5"/>
    </i>
    <i r="1">
      <x v="7"/>
    </i>
    <i r="1">
      <x v="17"/>
    </i>
    <i r="1">
      <x v="16"/>
    </i>
    <i>
      <x v="16"/>
    </i>
    <i r="1">
      <x v="2"/>
    </i>
    <i r="1">
      <x v="3"/>
    </i>
    <i r="1">
      <x v="6"/>
    </i>
    <i r="1">
      <x v="9"/>
    </i>
    <i r="1">
      <x v="5"/>
    </i>
    <i r="1">
      <x v="1"/>
    </i>
    <i r="1">
      <x v="14"/>
    </i>
    <i r="1">
      <x v="10"/>
    </i>
    <i r="1">
      <x v="17"/>
    </i>
    <i r="1">
      <x/>
    </i>
    <i r="1">
      <x v="12"/>
    </i>
    <i r="1">
      <x v="15"/>
    </i>
    <i r="1">
      <x v="8"/>
    </i>
    <i r="1">
      <x v="4"/>
    </i>
    <i r="1">
      <x v="16"/>
    </i>
    <i r="1">
      <x v="7"/>
    </i>
    <i r="1">
      <x v="19"/>
    </i>
    <i r="1">
      <x v="18"/>
    </i>
    <i r="1">
      <x v="11"/>
    </i>
    <i>
      <x v="17"/>
    </i>
    <i r="1">
      <x v="11"/>
    </i>
    <i r="1">
      <x v="18"/>
    </i>
    <i r="1">
      <x v="10"/>
    </i>
    <i r="1">
      <x v="1"/>
    </i>
    <i r="1">
      <x v="13"/>
    </i>
    <i r="1">
      <x v="5"/>
    </i>
    <i r="1">
      <x v="6"/>
    </i>
    <i r="1">
      <x v="8"/>
    </i>
    <i r="1">
      <x v="19"/>
    </i>
    <i r="1">
      <x v="4"/>
    </i>
    <i r="1">
      <x v="16"/>
    </i>
    <i r="1">
      <x v="15"/>
    </i>
    <i r="1">
      <x v="7"/>
    </i>
    <i r="1">
      <x v="12"/>
    </i>
    <i r="1">
      <x/>
    </i>
    <i r="1">
      <x v="14"/>
    </i>
    <i r="1">
      <x v="2"/>
    </i>
    <i>
      <x v="18"/>
    </i>
    <i r="1">
      <x v="9"/>
    </i>
    <i r="1">
      <x v="3"/>
    </i>
    <i r="1">
      <x v="2"/>
    </i>
    <i r="1">
      <x v="11"/>
    </i>
    <i r="1">
      <x v="14"/>
    </i>
    <i r="1">
      <x v="15"/>
    </i>
    <i r="1">
      <x v="1"/>
    </i>
    <i r="1">
      <x v="16"/>
    </i>
    <i r="1">
      <x v="18"/>
    </i>
    <i r="1">
      <x v="19"/>
    </i>
    <i r="1">
      <x v="12"/>
    </i>
    <i r="1">
      <x v="17"/>
    </i>
    <i r="1">
      <x v="7"/>
    </i>
    <i r="1">
      <x v="13"/>
    </i>
    <i r="1">
      <x/>
    </i>
    <i r="1">
      <x v="6"/>
    </i>
    <i r="1">
      <x v="5"/>
    </i>
    <i r="1">
      <x v="10"/>
    </i>
    <i>
      <x v="19"/>
    </i>
    <i r="1">
      <x v="11"/>
    </i>
    <i r="1">
      <x v="14"/>
    </i>
    <i r="1">
      <x v="10"/>
    </i>
    <i r="1">
      <x v="4"/>
    </i>
    <i r="1">
      <x v="8"/>
    </i>
    <i r="1">
      <x v="7"/>
    </i>
    <i r="1">
      <x v="16"/>
    </i>
    <i r="1">
      <x v="12"/>
    </i>
    <i r="1">
      <x v="1"/>
    </i>
    <i r="1">
      <x/>
    </i>
    <i r="1">
      <x v="15"/>
    </i>
    <i r="1">
      <x v="18"/>
    </i>
    <i r="1">
      <x v="3"/>
    </i>
    <i r="1">
      <x v="19"/>
    </i>
    <i r="1">
      <x v="17"/>
    </i>
    <i r="1">
      <x v="2"/>
    </i>
    <i r="1">
      <x v="6"/>
    </i>
    <i r="1">
      <x v="5"/>
    </i>
    <i r="1">
      <x v="9"/>
    </i>
    <i r="1">
      <x v="13"/>
    </i>
  </rowItems>
  <colItems count="1">
    <i/>
  </colItems>
  <dataFields count="1">
    <dataField name="Среднее за шт в рублях" fld="2" subtotal="average" baseField="0" baseItem="0"/>
  </dataFields>
  <formats count="39">
    <format dxfId="82">
      <pivotArea collapsedLevelsAreSubtotals="1" fieldPosition="0">
        <references count="2">
          <reference field="6" count="0"/>
          <reference field="8" count="1" selected="0">
            <x v="0"/>
          </reference>
        </references>
      </pivotArea>
    </format>
    <format dxfId="81">
      <pivotArea collapsedLevelsAreSubtotals="1" fieldPosition="0">
        <references count="1">
          <reference field="8" count="1">
            <x v="1"/>
          </reference>
        </references>
      </pivotArea>
    </format>
    <format dxfId="80">
      <pivotArea collapsedLevelsAreSubtotals="1" fieldPosition="0">
        <references count="2">
          <reference field="6" count="13">
            <x v="2"/>
            <x v="3"/>
            <x v="5"/>
            <x v="6"/>
            <x v="8"/>
            <x v="9"/>
            <x v="11"/>
            <x v="12"/>
            <x v="13"/>
            <x v="14"/>
            <x v="16"/>
            <x v="18"/>
            <x v="19"/>
          </reference>
          <reference field="8" count="1" selected="0">
            <x v="1"/>
          </reference>
        </references>
      </pivotArea>
    </format>
    <format dxfId="79">
      <pivotArea collapsedLevelsAreSubtotals="1" fieldPosition="0">
        <references count="1">
          <reference field="8" count="1">
            <x v="2"/>
          </reference>
        </references>
      </pivotArea>
    </format>
    <format dxfId="78">
      <pivotArea collapsedLevelsAreSubtotals="1" fieldPosition="0">
        <references count="2">
          <reference field="6" count="19">
            <x v="0"/>
            <x v="1"/>
            <x v="2"/>
            <x v="3"/>
            <x v="4"/>
            <x v="5"/>
            <x v="6"/>
            <x v="7"/>
            <x v="8"/>
            <x v="10"/>
            <x v="11"/>
            <x v="12"/>
            <x v="13"/>
            <x v="14"/>
            <x v="15"/>
            <x v="16"/>
            <x v="17"/>
            <x v="18"/>
            <x v="19"/>
          </reference>
          <reference field="8" count="1" selected="0">
            <x v="2"/>
          </reference>
        </references>
      </pivotArea>
    </format>
    <format dxfId="77">
      <pivotArea collapsedLevelsAreSubtotals="1" fieldPosition="0">
        <references count="1">
          <reference field="8" count="1">
            <x v="3"/>
          </reference>
        </references>
      </pivotArea>
    </format>
    <format dxfId="76">
      <pivotArea collapsedLevelsAreSubtotals="1" fieldPosition="0">
        <references count="2">
          <reference field="6" count="19">
            <x v="0"/>
            <x v="1"/>
            <x v="2"/>
            <x v="3"/>
            <x v="4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</reference>
          <reference field="8" count="1" selected="0">
            <x v="3"/>
          </reference>
        </references>
      </pivotArea>
    </format>
    <format dxfId="75">
      <pivotArea collapsedLevelsAreSubtotals="1" fieldPosition="0">
        <references count="1">
          <reference field="8" count="1">
            <x v="4"/>
          </reference>
        </references>
      </pivotArea>
    </format>
    <format dxfId="74">
      <pivotArea collapsedLevelsAreSubtotals="1" fieldPosition="0">
        <references count="2">
          <reference field="6" count="15">
            <x v="0"/>
            <x v="1"/>
            <x v="2"/>
            <x v="4"/>
            <x v="7"/>
            <x v="8"/>
            <x v="9"/>
            <x v="10"/>
            <x v="11"/>
            <x v="12"/>
            <x v="13"/>
            <x v="14"/>
            <x v="15"/>
            <x v="17"/>
            <x v="18"/>
          </reference>
          <reference field="8" count="1" selected="0">
            <x v="4"/>
          </reference>
        </references>
      </pivotArea>
    </format>
    <format dxfId="73">
      <pivotArea collapsedLevelsAreSubtotals="1" fieldPosition="0">
        <references count="1">
          <reference field="8" count="1">
            <x v="5"/>
          </reference>
        </references>
      </pivotArea>
    </format>
    <format dxfId="72">
      <pivotArea collapsedLevelsAreSubtotals="1" fieldPosition="0">
        <references count="2">
          <reference field="6" count="19">
            <x v="0"/>
            <x v="1"/>
            <x v="2"/>
            <x v="3"/>
            <x v="4"/>
            <x v="5"/>
            <x v="6"/>
            <x v="7"/>
            <x v="9"/>
            <x v="10"/>
            <x v="11"/>
            <x v="12"/>
            <x v="13"/>
            <x v="14"/>
            <x v="15"/>
            <x v="16"/>
            <x v="17"/>
            <x v="18"/>
            <x v="19"/>
          </reference>
          <reference field="8" count="1" selected="0">
            <x v="5"/>
          </reference>
        </references>
      </pivotArea>
    </format>
    <format dxfId="71">
      <pivotArea collapsedLevelsAreSubtotals="1" fieldPosition="0">
        <references count="1">
          <reference field="8" count="1">
            <x v="6"/>
          </reference>
        </references>
      </pivotArea>
    </format>
    <format dxfId="70">
      <pivotArea collapsedLevelsAreSubtotals="1" fieldPosition="0">
        <references count="2">
          <reference field="6" count="19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3"/>
            <x v="14"/>
            <x v="15"/>
            <x v="16"/>
            <x v="17"/>
            <x v="18"/>
            <x v="19"/>
          </reference>
          <reference field="8" count="1" selected="0">
            <x v="6"/>
          </reference>
        </references>
      </pivotArea>
    </format>
    <format dxfId="69">
      <pivotArea collapsedLevelsAreSubtotals="1" fieldPosition="0">
        <references count="1">
          <reference field="8" count="1">
            <x v="7"/>
          </reference>
        </references>
      </pivotArea>
    </format>
    <format dxfId="68">
      <pivotArea collapsedLevelsAreSubtotals="1" fieldPosition="0">
        <references count="2">
          <reference field="6" count="19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8"/>
            <x v="19"/>
          </reference>
          <reference field="8" count="1" selected="0">
            <x v="7"/>
          </reference>
        </references>
      </pivotArea>
    </format>
    <format dxfId="67">
      <pivotArea collapsedLevelsAreSubtotals="1" fieldPosition="0">
        <references count="1">
          <reference field="8" count="1">
            <x v="8"/>
          </reference>
        </references>
      </pivotArea>
    </format>
    <format dxfId="66">
      <pivotArea collapsedLevelsAreSubtotals="1" fieldPosition="0">
        <references count="2">
          <reference field="6" count="19">
            <x v="0"/>
            <x v="1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</reference>
          <reference field="8" count="1" selected="0">
            <x v="8"/>
          </reference>
        </references>
      </pivotArea>
    </format>
    <format dxfId="65">
      <pivotArea collapsedLevelsAreSubtotals="1" fieldPosition="0">
        <references count="1">
          <reference field="8" count="1">
            <x v="9"/>
          </reference>
        </references>
      </pivotArea>
    </format>
    <format dxfId="64">
      <pivotArea collapsedLevelsAreSubtotals="1" fieldPosition="0">
        <references count="2">
          <reference field="6" count="0"/>
          <reference field="8" count="1" selected="0">
            <x v="9"/>
          </reference>
        </references>
      </pivotArea>
    </format>
    <format dxfId="63">
      <pivotArea collapsedLevelsAreSubtotals="1" fieldPosition="0">
        <references count="1">
          <reference field="8" count="1">
            <x v="10"/>
          </reference>
        </references>
      </pivotArea>
    </format>
    <format dxfId="62">
      <pivotArea collapsedLevelsAreSubtotals="1" fieldPosition="0">
        <references count="2">
          <reference field="6" count="18">
            <x v="0"/>
            <x v="1"/>
            <x v="2"/>
            <x v="3"/>
            <x v="4"/>
            <x v="5"/>
            <x v="6"/>
            <x v="7"/>
            <x v="8"/>
            <x v="10"/>
            <x v="12"/>
            <x v="13"/>
            <x v="14"/>
            <x v="15"/>
            <x v="16"/>
            <x v="17"/>
            <x v="18"/>
            <x v="19"/>
          </reference>
          <reference field="8" count="1" selected="0">
            <x v="10"/>
          </reference>
        </references>
      </pivotArea>
    </format>
    <format dxfId="61">
      <pivotArea collapsedLevelsAreSubtotals="1" fieldPosition="0">
        <references count="1">
          <reference field="8" count="1">
            <x v="11"/>
          </reference>
        </references>
      </pivotArea>
    </format>
    <format dxfId="60">
      <pivotArea collapsedLevelsAreSubtotals="1" fieldPosition="0">
        <references count="2">
          <reference field="6" count="16">
            <x v="0"/>
            <x v="3"/>
            <x v="4"/>
            <x v="5"/>
            <x v="7"/>
            <x v="8"/>
            <x v="9"/>
            <x v="10"/>
            <x v="11"/>
            <x v="12"/>
            <x v="13"/>
            <x v="14"/>
            <x v="16"/>
            <x v="17"/>
            <x v="18"/>
            <x v="19"/>
          </reference>
          <reference field="8" count="1" selected="0">
            <x v="11"/>
          </reference>
        </references>
      </pivotArea>
    </format>
    <format dxfId="59">
      <pivotArea collapsedLevelsAreSubtotals="1" fieldPosition="0">
        <references count="1">
          <reference field="8" count="1">
            <x v="12"/>
          </reference>
        </references>
      </pivotArea>
    </format>
    <format dxfId="58">
      <pivotArea collapsedLevelsAreSubtotals="1" fieldPosition="0">
        <references count="2">
          <reference field="6" count="19">
            <x v="0"/>
            <x v="1"/>
            <x v="2"/>
            <x v="3"/>
            <x v="4"/>
            <x v="5"/>
            <x v="6"/>
            <x v="7"/>
            <x v="8"/>
            <x v="9"/>
            <x v="11"/>
            <x v="12"/>
            <x v="13"/>
            <x v="14"/>
            <x v="15"/>
            <x v="16"/>
            <x v="17"/>
            <x v="18"/>
            <x v="19"/>
          </reference>
          <reference field="8" count="1" selected="0">
            <x v="12"/>
          </reference>
        </references>
      </pivotArea>
    </format>
    <format dxfId="57">
      <pivotArea collapsedLevelsAreSubtotals="1" fieldPosition="0">
        <references count="1">
          <reference field="8" count="1">
            <x v="13"/>
          </reference>
        </references>
      </pivotArea>
    </format>
    <format dxfId="56">
      <pivotArea collapsedLevelsAreSubtotals="1" fieldPosition="0">
        <references count="2">
          <reference field="6" count="19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8"/>
            <x v="19"/>
          </reference>
          <reference field="8" count="1" selected="0">
            <x v="13"/>
          </reference>
        </references>
      </pivotArea>
    </format>
    <format dxfId="55">
      <pivotArea collapsedLevelsAreSubtotals="1" fieldPosition="0">
        <references count="1">
          <reference field="8" count="1">
            <x v="14"/>
          </reference>
        </references>
      </pivotArea>
    </format>
    <format dxfId="54">
      <pivotArea collapsedLevelsAreSubtotals="1" fieldPosition="0">
        <references count="2">
          <reference field="6" count="19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3"/>
            <x v="14"/>
            <x v="15"/>
            <x v="16"/>
            <x v="17"/>
            <x v="18"/>
            <x v="19"/>
          </reference>
          <reference field="8" count="1" selected="0">
            <x v="14"/>
          </reference>
        </references>
      </pivotArea>
    </format>
    <format dxfId="53">
      <pivotArea collapsedLevelsAreSubtotals="1" fieldPosition="0">
        <references count="1">
          <reference field="8" count="1">
            <x v="15"/>
          </reference>
        </references>
      </pivotArea>
    </format>
    <format dxfId="52">
      <pivotArea collapsedLevelsAreSubtotals="1" fieldPosition="0">
        <references count="2">
          <reference field="6" count="19"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</reference>
          <reference field="8" count="1" selected="0">
            <x v="15"/>
          </reference>
        </references>
      </pivotArea>
    </format>
    <format dxfId="51">
      <pivotArea collapsedLevelsAreSubtotals="1" fieldPosition="0">
        <references count="1">
          <reference field="8" count="1">
            <x v="16"/>
          </reference>
        </references>
      </pivotArea>
    </format>
    <format dxfId="50">
      <pivotArea collapsedLevelsAreSubtotals="1" fieldPosition="0">
        <references count="2">
          <reference field="6" count="19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4"/>
            <x v="15"/>
            <x v="16"/>
            <x v="17"/>
            <x v="18"/>
            <x v="19"/>
          </reference>
          <reference field="8" count="1" selected="0">
            <x v="16"/>
          </reference>
        </references>
      </pivotArea>
    </format>
    <format dxfId="49">
      <pivotArea collapsedLevelsAreSubtotals="1" fieldPosition="0">
        <references count="1">
          <reference field="8" count="1">
            <x v="17"/>
          </reference>
        </references>
      </pivotArea>
    </format>
    <format dxfId="48">
      <pivotArea collapsedLevelsAreSubtotals="1" fieldPosition="0">
        <references count="2">
          <reference field="6" count="17">
            <x v="0"/>
            <x v="1"/>
            <x v="2"/>
            <x v="4"/>
            <x v="5"/>
            <x v="6"/>
            <x v="7"/>
            <x v="8"/>
            <x v="10"/>
            <x v="11"/>
            <x v="12"/>
            <x v="13"/>
            <x v="14"/>
            <x v="15"/>
            <x v="16"/>
            <x v="18"/>
            <x v="19"/>
          </reference>
          <reference field="8" count="1" selected="0">
            <x v="17"/>
          </reference>
        </references>
      </pivotArea>
    </format>
    <format dxfId="47">
      <pivotArea collapsedLevelsAreSubtotals="1" fieldPosition="0">
        <references count="1">
          <reference field="8" count="1">
            <x v="18"/>
          </reference>
        </references>
      </pivotArea>
    </format>
    <format dxfId="46">
      <pivotArea collapsedLevelsAreSubtotals="1" fieldPosition="0">
        <references count="2">
          <reference field="6" count="18">
            <x v="0"/>
            <x v="1"/>
            <x v="2"/>
            <x v="3"/>
            <x v="5"/>
            <x v="6"/>
            <x v="7"/>
            <x v="9"/>
            <x v="10"/>
            <x v="11"/>
            <x v="12"/>
            <x v="13"/>
            <x v="14"/>
            <x v="15"/>
            <x v="16"/>
            <x v="17"/>
            <x v="18"/>
            <x v="19"/>
          </reference>
          <reference field="8" count="1" selected="0">
            <x v="18"/>
          </reference>
        </references>
      </pivotArea>
    </format>
    <format dxfId="45">
      <pivotArea collapsedLevelsAreSubtotals="1" fieldPosition="0">
        <references count="1">
          <reference field="8" count="1">
            <x v="19"/>
          </reference>
        </references>
      </pivotArea>
    </format>
    <format dxfId="44">
      <pivotArea collapsedLevelsAreSubtotals="1" fieldPosition="0">
        <references count="2">
          <reference field="6" count="0"/>
          <reference field="8" count="1" selected="0">
            <x v="19"/>
          </reference>
        </references>
      </pivotArea>
    </format>
  </formats>
  <chartFormats count="2"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8E60C62-7BAE-7B4C-AD48-817545C31E17}" name="Сводная таблица25" cacheId="4" applyNumberFormats="0" applyBorderFormats="0" applyFontFormats="0" applyPatternFormats="0" applyAlignmentFormats="0" applyWidthHeightFormats="1" dataCaption="Значения" updatedVersion="8" minRefreshableVersion="3" useAutoFormatting="1" rowGrandTotals="0" colGrandTotals="0" itemPrintTitles="1" createdVersion="8" indent="0" multipleFieldFilters="0" chartFormat="7">
  <location ref="A3:B103" firstHeaderRow="1" firstDataRow="1" firstDataCol="1"/>
  <pivotFields count="20">
    <pivotField showAll="0" defaultSubtotal="0"/>
    <pivotField showAll="0" defaultSubtotal="0"/>
    <pivotField showAll="0" defaultSubtotal="0"/>
    <pivotField showAll="0" defaultSubtotal="0">
      <items count="5">
        <item x="3"/>
        <item x="0"/>
        <item x="2"/>
        <item x="1"/>
        <item x="4"/>
      </items>
    </pivotField>
    <pivotField showAll="0" defaultSubtotal="0">
      <items count="686">
        <item x="182"/>
        <item x="575"/>
        <item x="481"/>
        <item x="678"/>
        <item x="648"/>
        <item x="168"/>
        <item x="71"/>
        <item x="193"/>
        <item x="86"/>
        <item x="497"/>
        <item x="187"/>
        <item x="456"/>
        <item x="363"/>
        <item x="261"/>
        <item x="504"/>
        <item x="495"/>
        <item x="338"/>
        <item x="645"/>
        <item x="321"/>
        <item x="612"/>
        <item x="460"/>
        <item x="510"/>
        <item x="267"/>
        <item x="129"/>
        <item x="288"/>
        <item x="492"/>
        <item x="611"/>
        <item x="562"/>
        <item x="476"/>
        <item x="448"/>
        <item x="91"/>
        <item x="664"/>
        <item x="369"/>
        <item x="449"/>
        <item x="355"/>
        <item x="14"/>
        <item x="538"/>
        <item x="423"/>
        <item x="152"/>
        <item x="104"/>
        <item x="609"/>
        <item x="42"/>
        <item x="240"/>
        <item x="330"/>
        <item x="149"/>
        <item x="371"/>
        <item x="335"/>
        <item x="24"/>
        <item x="674"/>
        <item x="332"/>
        <item x="519"/>
        <item x="619"/>
        <item x="100"/>
        <item x="328"/>
        <item x="76"/>
        <item x="6"/>
        <item x="83"/>
        <item x="376"/>
        <item x="135"/>
        <item x="427"/>
        <item x="12"/>
        <item x="603"/>
        <item x="40"/>
        <item x="445"/>
        <item x="470"/>
        <item x="16"/>
        <item x="143"/>
        <item x="304"/>
        <item x="249"/>
        <item x="424"/>
        <item x="62"/>
        <item x="298"/>
        <item x="250"/>
        <item x="685"/>
        <item x="216"/>
        <item x="179"/>
        <item x="87"/>
        <item x="592"/>
        <item x="434"/>
        <item x="28"/>
        <item x="297"/>
        <item x="218"/>
        <item x="642"/>
        <item x="360"/>
        <item x="93"/>
        <item x="681"/>
        <item x="252"/>
        <item x="450"/>
        <item x="115"/>
        <item x="535"/>
        <item x="370"/>
        <item x="164"/>
        <item x="432"/>
        <item x="180"/>
        <item x="61"/>
        <item x="109"/>
        <item x="227"/>
        <item x="117"/>
        <item x="399"/>
        <item x="668"/>
        <item x="435"/>
        <item x="436"/>
        <item x="501"/>
        <item x="112"/>
        <item x="341"/>
        <item x="308"/>
        <item x="670"/>
        <item x="59"/>
        <item x="114"/>
        <item x="388"/>
        <item x="54"/>
        <item x="171"/>
        <item x="643"/>
        <item x="627"/>
        <item x="277"/>
        <item x="577"/>
        <item x="375"/>
        <item x="378"/>
        <item x="368"/>
        <item x="310"/>
        <item x="666"/>
        <item x="351"/>
        <item x="350"/>
        <item x="546"/>
        <item x="513"/>
        <item x="174"/>
        <item x="85"/>
        <item x="491"/>
        <item x="263"/>
        <item x="652"/>
        <item x="400"/>
        <item x="440"/>
        <item x="163"/>
        <item x="235"/>
        <item x="265"/>
        <item x="49"/>
        <item x="589"/>
        <item x="430"/>
        <item x="124"/>
        <item x="51"/>
        <item x="390"/>
        <item x="571"/>
        <item x="243"/>
        <item x="29"/>
        <item x="30"/>
        <item x="309"/>
        <item x="581"/>
        <item x="488"/>
        <item x="359"/>
        <item x="595"/>
        <item x="573"/>
        <item x="684"/>
        <item x="39"/>
        <item x="356"/>
        <item x="337"/>
        <item x="493"/>
        <item x="79"/>
        <item x="147"/>
        <item x="241"/>
        <item x="484"/>
        <item x="155"/>
        <item x="278"/>
        <item x="650"/>
        <item x="358"/>
        <item x="159"/>
        <item x="198"/>
        <item x="616"/>
        <item x="521"/>
        <item x="441"/>
        <item x="73"/>
        <item x="305"/>
        <item x="284"/>
        <item x="420"/>
        <item x="291"/>
        <item x="208"/>
        <item x="405"/>
        <item x="379"/>
        <item x="47"/>
        <item x="156"/>
        <item x="296"/>
        <item x="560"/>
        <item x="600"/>
        <item x="215"/>
        <item x="455"/>
        <item x="570"/>
        <item x="188"/>
        <item x="186"/>
        <item x="259"/>
        <item x="245"/>
        <item x="524"/>
        <item x="26"/>
        <item x="613"/>
        <item x="18"/>
        <item x="324"/>
        <item x="137"/>
        <item x="325"/>
        <item x="239"/>
        <item x="543"/>
        <item x="323"/>
        <item x="486"/>
        <item x="496"/>
        <item x="389"/>
        <item x="478"/>
        <item x="604"/>
        <item x="411"/>
        <item x="534"/>
        <item x="48"/>
        <item x="385"/>
        <item x="339"/>
        <item x="374"/>
        <item x="22"/>
        <item x="367"/>
        <item x="225"/>
        <item x="459"/>
        <item x="629"/>
        <item x="157"/>
        <item x="95"/>
        <item x="631"/>
        <item x="210"/>
        <item x="443"/>
        <item x="517"/>
        <item x="107"/>
        <item x="191"/>
        <item x="463"/>
        <item x="125"/>
        <item x="17"/>
        <item x="15"/>
        <item x="327"/>
        <item x="1"/>
        <item x="11"/>
        <item x="285"/>
        <item x="268"/>
        <item x="214"/>
        <item x="303"/>
        <item x="38"/>
        <item x="270"/>
        <item x="65"/>
        <item x="594"/>
        <item x="526"/>
        <item x="584"/>
        <item x="97"/>
        <item x="582"/>
        <item x="203"/>
        <item x="396"/>
        <item x="242"/>
        <item x="110"/>
        <item x="307"/>
        <item x="425"/>
        <item x="537"/>
        <item x="184"/>
        <item x="398"/>
        <item x="260"/>
        <item x="679"/>
        <item x="178"/>
        <item x="530"/>
        <item x="139"/>
        <item x="552"/>
        <item x="667"/>
        <item x="347"/>
        <item x="340"/>
        <item x="55"/>
        <item x="387"/>
        <item x="209"/>
        <item x="511"/>
        <item x="162"/>
        <item x="253"/>
        <item x="27"/>
        <item x="682"/>
        <item x="361"/>
        <item x="271"/>
        <item x="490"/>
        <item x="50"/>
        <item x="545"/>
        <item x="232"/>
        <item x="357"/>
        <item x="421"/>
        <item x="516"/>
        <item x="410"/>
        <item x="2"/>
        <item x="320"/>
        <item x="299"/>
        <item x="672"/>
        <item x="98"/>
        <item x="301"/>
        <item x="518"/>
        <item x="176"/>
        <item x="302"/>
        <item x="131"/>
        <item x="628"/>
        <item x="289"/>
        <item x="266"/>
        <item x="224"/>
        <item x="529"/>
        <item x="365"/>
        <item x="442"/>
        <item x="311"/>
        <item x="205"/>
        <item x="418"/>
        <item x="194"/>
        <item x="41"/>
        <item x="326"/>
        <item x="211"/>
        <item x="69"/>
        <item x="392"/>
        <item x="474"/>
        <item x="8"/>
        <item x="251"/>
        <item x="144"/>
        <item x="121"/>
        <item x="25"/>
        <item x="607"/>
        <item x="275"/>
        <item x="591"/>
        <item x="407"/>
        <item x="433"/>
        <item x="219"/>
        <item x="661"/>
        <item x="234"/>
        <item x="183"/>
        <item x="383"/>
        <item x="602"/>
        <item x="406"/>
        <item x="274"/>
        <item x="540"/>
        <item x="653"/>
        <item x="77"/>
        <item x="525"/>
        <item x="88"/>
        <item x="316"/>
        <item x="172"/>
        <item x="647"/>
        <item x="160"/>
        <item x="352"/>
        <item x="397"/>
        <item x="63"/>
        <item x="20"/>
        <item x="465"/>
        <item x="569"/>
        <item x="404"/>
        <item x="213"/>
        <item x="660"/>
        <item x="381"/>
        <item x="60"/>
        <item x="669"/>
        <item x="566"/>
        <item x="44"/>
        <item x="197"/>
        <item x="533"/>
        <item x="287"/>
        <item x="101"/>
        <item x="336"/>
        <item x="226"/>
        <item x="196"/>
        <item x="195"/>
        <item x="457"/>
        <item x="3"/>
        <item x="635"/>
        <item x="165"/>
        <item x="181"/>
        <item x="558"/>
        <item x="10"/>
        <item x="318"/>
        <item x="475"/>
        <item x="505"/>
        <item x="585"/>
        <item x="403"/>
        <item x="246"/>
        <item x="36"/>
        <item x="151"/>
        <item x="229"/>
        <item x="334"/>
        <item x="498"/>
        <item x="257"/>
        <item x="555"/>
        <item x="656"/>
        <item x="173"/>
        <item x="391"/>
        <item x="444"/>
        <item x="74"/>
        <item x="428"/>
        <item x="659"/>
        <item x="677"/>
        <item x="206"/>
        <item x="64"/>
        <item x="190"/>
        <item x="634"/>
        <item x="622"/>
        <item x="462"/>
        <item x="66"/>
        <item x="89"/>
        <item x="68"/>
        <item x="166"/>
        <item x="158"/>
        <item x="244"/>
        <item x="272"/>
        <item x="5"/>
        <item x="273"/>
        <item x="0"/>
        <item x="353"/>
        <item x="509"/>
        <item x="466"/>
        <item x="553"/>
        <item x="230"/>
        <item x="119"/>
        <item x="663"/>
        <item x="207"/>
        <item x="469"/>
        <item x="548"/>
        <item x="169"/>
        <item x="596"/>
        <item x="138"/>
        <item x="248"/>
        <item x="587"/>
        <item x="80"/>
        <item x="415"/>
        <item x="9"/>
        <item x="393"/>
        <item x="32"/>
        <item x="329"/>
        <item x="314"/>
        <item x="408"/>
        <item x="75"/>
        <item x="480"/>
        <item x="103"/>
        <item x="269"/>
        <item x="94"/>
        <item x="319"/>
        <item x="431"/>
        <item x="655"/>
        <item x="290"/>
        <item x="364"/>
        <item x="394"/>
        <item x="146"/>
        <item x="348"/>
        <item x="567"/>
        <item x="313"/>
        <item x="574"/>
        <item x="148"/>
        <item x="514"/>
        <item x="317"/>
        <item x="52"/>
        <item x="177"/>
        <item x="500"/>
        <item x="576"/>
        <item x="608"/>
        <item x="34"/>
        <item x="81"/>
        <item x="556"/>
        <item x="237"/>
        <item x="633"/>
        <item x="105"/>
        <item x="675"/>
        <item x="31"/>
        <item x="544"/>
        <item x="58"/>
        <item x="140"/>
        <item x="414"/>
        <item x="638"/>
        <item x="559"/>
        <item x="212"/>
        <item x="43"/>
        <item x="204"/>
        <item x="522"/>
        <item x="201"/>
        <item x="221"/>
        <item x="362"/>
        <item x="437"/>
        <item x="568"/>
        <item x="78"/>
        <item x="438"/>
        <item x="413"/>
        <item x="384"/>
        <item x="349"/>
        <item x="547"/>
        <item x="487"/>
        <item x="416"/>
        <item x="572"/>
        <item x="446"/>
        <item x="282"/>
        <item x="597"/>
        <item x="617"/>
        <item x="127"/>
        <item x="236"/>
        <item x="238"/>
        <item x="295"/>
        <item x="536"/>
        <item x="528"/>
        <item x="477"/>
        <item x="262"/>
        <item x="662"/>
        <item x="649"/>
        <item x="565"/>
        <item x="658"/>
        <item x="53"/>
        <item x="417"/>
        <item x="447"/>
        <item x="247"/>
        <item x="345"/>
        <item x="90"/>
        <item x="550"/>
        <item x="92"/>
        <item x="118"/>
        <item x="256"/>
        <item x="167"/>
        <item x="439"/>
        <item x="123"/>
        <item x="120"/>
        <item x="280"/>
        <item x="382"/>
        <item x="136"/>
        <item x="624"/>
        <item x="377"/>
        <item x="199"/>
        <item x="671"/>
        <item x="454"/>
        <item x="4"/>
        <item x="508"/>
        <item x="551"/>
        <item x="401"/>
        <item x="646"/>
        <item x="614"/>
        <item x="588"/>
        <item x="111"/>
        <item x="84"/>
        <item x="102"/>
        <item x="343"/>
        <item x="458"/>
        <item x="605"/>
        <item x="13"/>
        <item x="598"/>
        <item x="258"/>
        <item x="264"/>
        <item x="625"/>
        <item x="673"/>
        <item x="637"/>
        <item x="593"/>
        <item x="665"/>
        <item x="255"/>
        <item x="134"/>
        <item x="170"/>
        <item x="315"/>
        <item x="680"/>
        <item x="451"/>
        <item x="72"/>
        <item x="626"/>
        <item x="21"/>
        <item x="620"/>
        <item x="293"/>
        <item x="56"/>
        <item x="373"/>
        <item x="499"/>
        <item x="640"/>
        <item x="527"/>
        <item x="549"/>
        <item x="520"/>
        <item x="223"/>
        <item x="344"/>
        <item x="483"/>
        <item x="132"/>
        <item x="33"/>
        <item x="512"/>
        <item x="503"/>
        <item x="113"/>
        <item x="254"/>
        <item x="106"/>
        <item x="372"/>
        <item x="471"/>
        <item x="161"/>
        <item x="531"/>
        <item x="322"/>
        <item x="419"/>
        <item x="644"/>
        <item x="126"/>
        <item x="200"/>
        <item x="579"/>
        <item x="133"/>
        <item x="175"/>
        <item x="281"/>
        <item x="485"/>
        <item x="583"/>
        <item x="515"/>
        <item x="630"/>
        <item x="300"/>
        <item x="276"/>
        <item x="606"/>
        <item x="523"/>
        <item x="202"/>
        <item x="222"/>
        <item x="623"/>
        <item x="294"/>
        <item x="141"/>
        <item x="426"/>
        <item x="539"/>
        <item x="472"/>
        <item x="122"/>
        <item x="306"/>
        <item x="409"/>
        <item x="563"/>
        <item x="412"/>
        <item x="217"/>
        <item x="532"/>
        <item x="128"/>
        <item x="333"/>
        <item x="386"/>
        <item x="192"/>
        <item x="601"/>
        <item x="37"/>
        <item x="489"/>
        <item x="286"/>
        <item x="542"/>
        <item x="185"/>
        <item x="639"/>
        <item x="586"/>
        <item x="506"/>
        <item x="429"/>
        <item x="380"/>
        <item x="578"/>
        <item x="57"/>
        <item x="67"/>
        <item x="220"/>
        <item x="561"/>
        <item x="479"/>
        <item x="366"/>
        <item x="599"/>
        <item x="130"/>
        <item x="610"/>
        <item x="70"/>
        <item x="590"/>
        <item x="96"/>
        <item x="82"/>
        <item x="189"/>
        <item x="554"/>
        <item x="150"/>
        <item x="621"/>
        <item x="654"/>
        <item x="618"/>
        <item x="464"/>
        <item x="108"/>
        <item x="657"/>
        <item x="422"/>
        <item x="636"/>
        <item x="154"/>
        <item x="452"/>
        <item x="461"/>
        <item x="395"/>
        <item x="145"/>
        <item x="402"/>
        <item x="467"/>
        <item x="641"/>
        <item x="473"/>
        <item x="651"/>
        <item x="292"/>
        <item x="541"/>
        <item x="346"/>
        <item x="507"/>
        <item x="283"/>
        <item x="45"/>
        <item x="228"/>
        <item x="632"/>
        <item x="482"/>
        <item x="615"/>
        <item x="683"/>
        <item x="564"/>
        <item x="580"/>
        <item x="279"/>
        <item x="153"/>
        <item x="494"/>
        <item x="354"/>
        <item x="453"/>
        <item x="35"/>
        <item x="557"/>
        <item x="312"/>
        <item x="7"/>
        <item x="46"/>
        <item x="99"/>
        <item x="502"/>
        <item x="331"/>
        <item x="342"/>
        <item x="23"/>
        <item x="142"/>
        <item x="231"/>
        <item x="233"/>
        <item x="116"/>
        <item x="468"/>
        <item x="676"/>
        <item x="19"/>
      </items>
    </pivotField>
    <pivotField numFmtId="14" showAll="0" defaultSubtotal="0">
      <items count="436">
        <item x="156"/>
        <item x="410"/>
        <item x="340"/>
        <item x="173"/>
        <item x="200"/>
        <item x="87"/>
        <item x="341"/>
        <item x="352"/>
        <item x="268"/>
        <item x="81"/>
        <item x="409"/>
        <item x="411"/>
        <item x="246"/>
        <item x="361"/>
        <item x="19"/>
        <item x="43"/>
        <item x="321"/>
        <item x="135"/>
        <item x="308"/>
        <item x="50"/>
        <item x="242"/>
        <item x="29"/>
        <item x="261"/>
        <item x="80"/>
        <item x="372"/>
        <item x="113"/>
        <item x="290"/>
        <item x="245"/>
        <item x="85"/>
        <item x="357"/>
        <item x="256"/>
        <item x="285"/>
        <item x="46"/>
        <item x="189"/>
        <item x="345"/>
        <item x="369"/>
        <item x="273"/>
        <item x="270"/>
        <item x="213"/>
        <item x="300"/>
        <item x="392"/>
        <item x="48"/>
        <item x="334"/>
        <item x="228"/>
        <item x="387"/>
        <item x="379"/>
        <item x="98"/>
        <item x="420"/>
        <item x="160"/>
        <item x="66"/>
        <item x="193"/>
        <item x="55"/>
        <item x="218"/>
        <item x="165"/>
        <item x="78"/>
        <item x="241"/>
        <item x="362"/>
        <item x="155"/>
        <item x="337"/>
        <item x="416"/>
        <item x="147"/>
        <item x="222"/>
        <item x="319"/>
        <item x="191"/>
        <item x="121"/>
        <item x="170"/>
        <item x="215"/>
        <item x="318"/>
        <item x="198"/>
        <item x="49"/>
        <item x="36"/>
        <item x="423"/>
        <item x="313"/>
        <item x="363"/>
        <item x="302"/>
        <item x="283"/>
        <item x="210"/>
        <item x="214"/>
        <item x="312"/>
        <item x="33"/>
        <item x="167"/>
        <item x="122"/>
        <item x="92"/>
        <item x="114"/>
        <item x="418"/>
        <item x="1"/>
        <item x="398"/>
        <item x="25"/>
        <item x="316"/>
        <item x="371"/>
        <item x="250"/>
        <item x="100"/>
        <item x="317"/>
        <item x="296"/>
        <item x="0"/>
        <item x="20"/>
        <item x="82"/>
        <item x="44"/>
        <item x="276"/>
        <item x="186"/>
        <item x="360"/>
        <item x="364"/>
        <item x="133"/>
        <item x="71"/>
        <item x="161"/>
        <item x="351"/>
        <item x="356"/>
        <item x="102"/>
        <item x="311"/>
        <item x="344"/>
        <item x="282"/>
        <item x="148"/>
        <item x="125"/>
        <item x="34"/>
        <item x="412"/>
        <item x="427"/>
        <item x="265"/>
        <item x="271"/>
        <item x="370"/>
        <item x="199"/>
        <item x="31"/>
        <item x="310"/>
        <item x="177"/>
        <item x="130"/>
        <item x="226"/>
        <item x="306"/>
        <item x="343"/>
        <item x="224"/>
        <item x="41"/>
        <item x="2"/>
        <item x="143"/>
        <item x="5"/>
        <item x="212"/>
        <item x="322"/>
        <item x="99"/>
        <item x="257"/>
        <item x="107"/>
        <item x="428"/>
        <item x="309"/>
        <item x="432"/>
        <item x="240"/>
        <item x="22"/>
        <item x="9"/>
        <item x="380"/>
        <item x="424"/>
        <item x="11"/>
        <item x="333"/>
        <item x="63"/>
        <item x="126"/>
        <item x="108"/>
        <item x="120"/>
        <item x="211"/>
        <item x="144"/>
        <item x="115"/>
        <item x="301"/>
        <item x="324"/>
        <item x="413"/>
        <item x="223"/>
        <item x="298"/>
        <item x="346"/>
        <item x="272"/>
        <item x="229"/>
        <item x="106"/>
        <item x="414"/>
        <item x="205"/>
        <item x="12"/>
        <item x="235"/>
        <item x="307"/>
        <item x="185"/>
        <item x="274"/>
        <item x="430"/>
        <item x="88"/>
        <item x="231"/>
        <item x="174"/>
        <item x="119"/>
        <item x="275"/>
        <item x="408"/>
        <item x="192"/>
        <item x="394"/>
        <item x="269"/>
        <item x="6"/>
        <item x="426"/>
        <item x="96"/>
        <item x="61"/>
        <item x="335"/>
        <item x="162"/>
        <item x="7"/>
        <item x="40"/>
        <item x="97"/>
        <item x="396"/>
        <item x="58"/>
        <item x="24"/>
        <item x="16"/>
        <item x="129"/>
        <item x="134"/>
        <item x="60"/>
        <item x="75"/>
        <item x="286"/>
        <item x="163"/>
        <item x="425"/>
        <item x="366"/>
        <item x="377"/>
        <item x="297"/>
        <item x="248"/>
        <item x="141"/>
        <item x="54"/>
        <item x="37"/>
        <item x="139"/>
        <item x="56"/>
        <item x="57"/>
        <item x="38"/>
        <item x="403"/>
        <item x="253"/>
        <item x="233"/>
        <item x="166"/>
        <item x="65"/>
        <item x="243"/>
        <item x="169"/>
        <item x="381"/>
        <item x="45"/>
        <item x="225"/>
        <item x="194"/>
        <item x="323"/>
        <item x="208"/>
        <item x="86"/>
        <item x="77"/>
        <item x="232"/>
        <item x="154"/>
        <item x="262"/>
        <item x="292"/>
        <item x="332"/>
        <item x="258"/>
        <item x="289"/>
        <item x="386"/>
        <item x="359"/>
        <item x="164"/>
        <item x="219"/>
        <item x="116"/>
        <item x="254"/>
        <item x="406"/>
        <item x="84"/>
        <item x="227"/>
        <item x="111"/>
        <item x="303"/>
        <item x="373"/>
        <item x="429"/>
        <item x="221"/>
        <item x="142"/>
        <item x="90"/>
        <item x="395"/>
        <item x="70"/>
        <item x="266"/>
        <item x="400"/>
        <item x="136"/>
        <item x="151"/>
        <item x="284"/>
        <item x="190"/>
        <item x="336"/>
        <item x="314"/>
        <item x="158"/>
        <item x="217"/>
        <item x="326"/>
        <item x="182"/>
        <item x="259"/>
        <item x="64"/>
        <item x="131"/>
        <item x="146"/>
        <item x="123"/>
        <item x="140"/>
        <item x="35"/>
        <item x="375"/>
        <item x="385"/>
        <item x="39"/>
        <item x="145"/>
        <item x="327"/>
        <item x="435"/>
        <item x="118"/>
        <item x="89"/>
        <item x="383"/>
        <item x="374"/>
        <item x="168"/>
        <item x="153"/>
        <item x="178"/>
        <item x="281"/>
        <item x="184"/>
        <item x="15"/>
        <item x="376"/>
        <item x="291"/>
        <item x="260"/>
        <item x="51"/>
        <item x="252"/>
        <item x="355"/>
        <item x="342"/>
        <item x="382"/>
        <item x="264"/>
        <item x="101"/>
        <item x="390"/>
        <item x="159"/>
        <item x="23"/>
        <item x="73"/>
        <item x="52"/>
        <item x="204"/>
        <item x="14"/>
        <item x="105"/>
        <item x="181"/>
        <item x="176"/>
        <item x="202"/>
        <item x="195"/>
        <item x="287"/>
        <item x="393"/>
        <item x="76"/>
        <item x="47"/>
        <item x="187"/>
        <item x="295"/>
        <item x="104"/>
        <item x="175"/>
        <item x="354"/>
        <item x="280"/>
        <item x="127"/>
        <item x="68"/>
        <item x="179"/>
        <item x="365"/>
        <item x="69"/>
        <item x="72"/>
        <item x="401"/>
        <item x="172"/>
        <item x="91"/>
        <item x="353"/>
        <item x="93"/>
        <item x="3"/>
        <item x="67"/>
        <item x="349"/>
        <item x="74"/>
        <item x="299"/>
        <item x="150"/>
        <item x="216"/>
        <item x="422"/>
        <item x="237"/>
        <item x="247"/>
        <item x="21"/>
        <item x="236"/>
        <item x="203"/>
        <item x="138"/>
        <item x="305"/>
        <item x="331"/>
        <item x="79"/>
        <item x="83"/>
        <item x="431"/>
        <item x="17"/>
        <item x="4"/>
        <item x="320"/>
        <item x="95"/>
        <item x="404"/>
        <item x="30"/>
        <item x="434"/>
        <item x="367"/>
        <item x="277"/>
        <item x="59"/>
        <item x="358"/>
        <item x="350"/>
        <item x="13"/>
        <item x="197"/>
        <item x="325"/>
        <item x="405"/>
        <item x="137"/>
        <item x="399"/>
        <item x="239"/>
        <item x="128"/>
        <item x="10"/>
        <item x="294"/>
        <item x="348"/>
        <item x="220"/>
        <item x="157"/>
        <item x="397"/>
        <item x="180"/>
        <item x="388"/>
        <item x="378"/>
        <item x="132"/>
        <item x="110"/>
        <item x="267"/>
        <item x="112"/>
        <item x="330"/>
        <item x="368"/>
        <item x="207"/>
        <item x="263"/>
        <item x="206"/>
        <item x="103"/>
        <item x="238"/>
        <item x="279"/>
        <item x="328"/>
        <item x="124"/>
        <item x="109"/>
        <item x="433"/>
        <item x="201"/>
        <item x="384"/>
        <item x="94"/>
        <item x="278"/>
        <item x="415"/>
        <item x="62"/>
        <item x="183"/>
        <item x="293"/>
        <item x="209"/>
        <item x="196"/>
        <item x="419"/>
        <item x="27"/>
        <item x="288"/>
        <item x="152"/>
        <item x="251"/>
        <item x="417"/>
        <item x="421"/>
        <item x="42"/>
        <item x="338"/>
        <item x="329"/>
        <item x="171"/>
        <item x="149"/>
        <item x="26"/>
        <item x="315"/>
        <item x="117"/>
        <item x="304"/>
        <item x="255"/>
        <item x="249"/>
        <item x="391"/>
        <item x="28"/>
        <item x="347"/>
        <item x="389"/>
        <item x="407"/>
        <item x="234"/>
        <item x="32"/>
        <item x="230"/>
        <item x="244"/>
        <item x="188"/>
        <item x="8"/>
        <item x="18"/>
        <item x="402"/>
        <item x="339"/>
        <item x="53"/>
      </items>
    </pivotField>
    <pivotField showAll="0" defaultSubtotal="0">
      <items count="20">
        <item x="13"/>
        <item x="9"/>
        <item x="16"/>
        <item x="19"/>
        <item x="7"/>
        <item x="15"/>
        <item x="2"/>
        <item x="5"/>
        <item x="18"/>
        <item x="17"/>
        <item x="1"/>
        <item x="12"/>
        <item x="0"/>
        <item x="4"/>
        <item x="11"/>
        <item x="3"/>
        <item x="10"/>
        <item x="14"/>
        <item x="6"/>
        <item x="8"/>
      </items>
    </pivotField>
    <pivotField showAll="0" defaultSubtotal="0"/>
    <pivotField axis="axisRow" showAll="0" defaultSubtotal="0">
      <items count="20">
        <item x="9"/>
        <item x="16"/>
        <item x="0"/>
        <item x="5"/>
        <item x="11"/>
        <item x="2"/>
        <item x="7"/>
        <item x="6"/>
        <item x="10"/>
        <item x="8"/>
        <item x="4"/>
        <item x="14"/>
        <item x="12"/>
        <item x="13"/>
        <item x="18"/>
        <item x="1"/>
        <item x="17"/>
        <item x="19"/>
        <item x="3"/>
        <item x="15"/>
      </items>
    </pivotField>
    <pivotField numFmtId="165" showAll="0" defaultSubtotal="0">
      <items count="20">
        <item x="5"/>
        <item x="10"/>
        <item x="12"/>
        <item x="11"/>
        <item x="4"/>
        <item x="14"/>
        <item x="1"/>
        <item x="9"/>
        <item x="18"/>
        <item x="2"/>
        <item x="0"/>
        <item x="13"/>
        <item x="3"/>
        <item x="6"/>
        <item x="15"/>
        <item x="17"/>
        <item x="8"/>
        <item x="16"/>
        <item x="7"/>
        <item x="19"/>
      </items>
    </pivotField>
    <pivotField numFmtId="9" showAll="0" defaultSubtotal="0">
      <items count="936">
        <item x="427"/>
        <item x="190"/>
        <item x="925"/>
        <item x="748"/>
        <item x="244"/>
        <item x="597"/>
        <item x="324"/>
        <item x="861"/>
        <item x="855"/>
        <item x="527"/>
        <item x="820"/>
        <item x="728"/>
        <item x="86"/>
        <item x="353"/>
        <item x="95"/>
        <item x="434"/>
        <item x="701"/>
        <item x="592"/>
        <item x="629"/>
        <item x="89"/>
        <item x="934"/>
        <item x="412"/>
        <item x="293"/>
        <item x="624"/>
        <item x="819"/>
        <item x="435"/>
        <item x="173"/>
        <item x="73"/>
        <item x="716"/>
        <item x="117"/>
        <item x="90"/>
        <item x="30"/>
        <item x="621"/>
        <item x="752"/>
        <item x="522"/>
        <item x="920"/>
        <item x="724"/>
        <item x="530"/>
        <item x="55"/>
        <item x="839"/>
        <item x="288"/>
        <item x="197"/>
        <item x="202"/>
        <item x="727"/>
        <item x="109"/>
        <item x="933"/>
        <item x="387"/>
        <item x="536"/>
        <item x="559"/>
        <item x="153"/>
        <item x="699"/>
        <item x="591"/>
        <item x="445"/>
        <item x="320"/>
        <item x="142"/>
        <item x="790"/>
        <item x="425"/>
        <item x="255"/>
        <item x="379"/>
        <item x="615"/>
        <item x="120"/>
        <item x="858"/>
        <item x="24"/>
        <item x="870"/>
        <item x="390"/>
        <item x="603"/>
        <item x="395"/>
        <item x="105"/>
        <item x="631"/>
        <item x="913"/>
        <item x="129"/>
        <item x="801"/>
        <item x="50"/>
        <item x="617"/>
        <item x="287"/>
        <item x="770"/>
        <item x="169"/>
        <item x="262"/>
        <item x="16"/>
        <item x="720"/>
        <item x="208"/>
        <item x="628"/>
        <item x="582"/>
        <item x="167"/>
        <item x="416"/>
        <item x="901"/>
        <item x="781"/>
        <item x="351"/>
        <item x="114"/>
        <item x="567"/>
        <item x="438"/>
        <item x="369"/>
        <item x="417"/>
        <item x="512"/>
        <item x="610"/>
        <item x="376"/>
        <item x="312"/>
        <item x="112"/>
        <item x="474"/>
        <item x="460"/>
        <item x="689"/>
        <item x="444"/>
        <item x="809"/>
        <item x="26"/>
        <item x="297"/>
        <item x="868"/>
        <item x="632"/>
        <item x="335"/>
        <item x="639"/>
        <item x="168"/>
        <item x="274"/>
        <item x="63"/>
        <item x="134"/>
        <item x="247"/>
        <item x="458"/>
        <item x="49"/>
        <item x="696"/>
        <item x="166"/>
        <item x="807"/>
        <item x="232"/>
        <item x="338"/>
        <item x="352"/>
        <item x="429"/>
        <item x="486"/>
        <item x="575"/>
        <item x="517"/>
        <item x="544"/>
        <item x="499"/>
        <item x="609"/>
        <item x="838"/>
        <item x="29"/>
        <item x="574"/>
        <item x="642"/>
        <item x="729"/>
        <item x="498"/>
        <item x="489"/>
        <item x="28"/>
        <item x="97"/>
        <item x="484"/>
        <item x="342"/>
        <item x="546"/>
        <item x="477"/>
        <item x="649"/>
        <item x="251"/>
        <item x="667"/>
        <item x="411"/>
        <item x="277"/>
        <item x="151"/>
        <item x="545"/>
        <item x="823"/>
        <item x="162"/>
        <item x="895"/>
        <item x="840"/>
        <item x="654"/>
        <item x="430"/>
        <item x="506"/>
        <item x="225"/>
        <item x="17"/>
        <item x="14"/>
        <item x="894"/>
        <item x="529"/>
        <item x="156"/>
        <item x="222"/>
        <item x="178"/>
        <item x="777"/>
        <item x="675"/>
        <item x="886"/>
        <item x="550"/>
        <item x="42"/>
        <item x="394"/>
        <item x="690"/>
        <item x="511"/>
        <item x="336"/>
        <item x="800"/>
        <item x="879"/>
        <item x="738"/>
        <item x="804"/>
        <item x="62"/>
        <item x="462"/>
        <item x="745"/>
        <item x="275"/>
        <item x="119"/>
        <item x="833"/>
        <item x="43"/>
        <item x="276"/>
        <item x="177"/>
        <item x="734"/>
        <item x="368"/>
        <item x="747"/>
        <item x="64"/>
        <item x="307"/>
        <item x="261"/>
        <item x="454"/>
        <item x="467"/>
        <item x="242"/>
        <item x="214"/>
        <item x="782"/>
        <item x="341"/>
        <item x="721"/>
        <item x="602"/>
        <item x="102"/>
        <item x="386"/>
        <item x="226"/>
        <item x="61"/>
        <item x="414"/>
        <item x="183"/>
        <item x="828"/>
        <item x="180"/>
        <item x="497"/>
        <item x="296"/>
        <item x="436"/>
        <item x="873"/>
        <item x="608"/>
        <item x="381"/>
        <item x="301"/>
        <item x="469"/>
        <item x="867"/>
        <item x="246"/>
        <item x="616"/>
        <item x="917"/>
        <item x="534"/>
        <item x="562"/>
        <item x="640"/>
        <item x="418"/>
        <item x="888"/>
        <item x="464"/>
        <item x="363"/>
        <item x="584"/>
        <item x="808"/>
        <item x="106"/>
        <item x="478"/>
        <item x="456"/>
        <item x="384"/>
        <item x="492"/>
        <item x="170"/>
        <item x="219"/>
        <item x="672"/>
        <item x="8"/>
        <item x="760"/>
        <item x="561"/>
        <item x="496"/>
        <item x="830"/>
        <item x="740"/>
        <item x="230"/>
        <item x="459"/>
        <item x="291"/>
        <item x="377"/>
        <item x="79"/>
        <item x="656"/>
        <item x="926"/>
        <item x="493"/>
        <item x="710"/>
        <item x="750"/>
        <item x="171"/>
        <item x="227"/>
        <item x="36"/>
        <item x="235"/>
        <item x="659"/>
        <item x="6"/>
        <item x="92"/>
        <item x="466"/>
        <item x="344"/>
        <item x="702"/>
        <item x="638"/>
        <item x="20"/>
        <item x="278"/>
        <item x="515"/>
        <item x="915"/>
        <item x="140"/>
        <item x="442"/>
        <item x="668"/>
        <item x="82"/>
        <item x="577"/>
        <item x="165"/>
        <item x="932"/>
        <item x="192"/>
        <item x="303"/>
        <item x="465"/>
        <item x="318"/>
        <item x="539"/>
        <item x="848"/>
        <item x="755"/>
        <item x="680"/>
        <item x="175"/>
        <item x="371"/>
        <item x="930"/>
        <item x="12"/>
        <item x="27"/>
        <item x="540"/>
        <item x="375"/>
        <item x="48"/>
        <item x="793"/>
        <item x="388"/>
        <item x="148"/>
        <item x="283"/>
        <item x="786"/>
        <item x="531"/>
        <item x="310"/>
        <item x="41"/>
        <item x="910"/>
        <item x="300"/>
        <item x="660"/>
        <item x="159"/>
        <item x="799"/>
        <item x="160"/>
        <item x="210"/>
        <item x="596"/>
        <item x="607"/>
        <item x="554"/>
        <item x="566"/>
        <item x="84"/>
        <item x="9"/>
        <item x="634"/>
        <item x="372"/>
        <item x="803"/>
        <item x="306"/>
        <item x="325"/>
        <item x="273"/>
        <item x="18"/>
        <item x="136"/>
        <item x="490"/>
        <item x="285"/>
        <item x="558"/>
        <item x="854"/>
        <item x="294"/>
        <item x="911"/>
        <item x="422"/>
        <item x="645"/>
        <item x="502"/>
        <item x="200"/>
        <item x="59"/>
        <item x="532"/>
        <item x="767"/>
        <item x="199"/>
        <item x="249"/>
        <item x="570"/>
        <item x="924"/>
        <item x="98"/>
        <item x="400"/>
        <item x="360"/>
        <item x="912"/>
        <item x="899"/>
        <item x="655"/>
        <item x="576"/>
        <item x="374"/>
        <item x="314"/>
        <item x="359"/>
        <item x="674"/>
        <item x="700"/>
        <item x="373"/>
        <item x="406"/>
        <item x="641"/>
        <item x="769"/>
        <item x="651"/>
        <item x="761"/>
        <item x="776"/>
        <item x="723"/>
        <item x="766"/>
        <item x="683"/>
        <item x="302"/>
        <item x="228"/>
        <item x="778"/>
        <item x="77"/>
        <item x="594"/>
        <item x="589"/>
        <item x="451"/>
        <item x="308"/>
        <item x="115"/>
        <item x="587"/>
        <item x="289"/>
        <item x="45"/>
        <item x="187"/>
        <item x="71"/>
        <item x="304"/>
        <item x="452"/>
        <item x="471"/>
        <item x="853"/>
        <item x="419"/>
        <item x="604"/>
        <item x="91"/>
        <item x="891"/>
        <item x="504"/>
        <item x="626"/>
        <item x="463"/>
        <item x="286"/>
        <item x="103"/>
        <item x="333"/>
        <item x="149"/>
        <item x="217"/>
        <item x="280"/>
        <item x="928"/>
        <item x="432"/>
        <item x="110"/>
        <item x="94"/>
        <item x="663"/>
        <item x="337"/>
        <item x="96"/>
        <item x="884"/>
        <item x="671"/>
        <item x="697"/>
        <item x="772"/>
        <item x="847"/>
        <item x="271"/>
        <item x="362"/>
        <item x="1"/>
        <item x="581"/>
        <item x="396"/>
        <item x="234"/>
        <item x="922"/>
        <item x="817"/>
        <item x="355"/>
        <item x="860"/>
        <item x="548"/>
        <item x="677"/>
        <item x="420"/>
        <item x="863"/>
        <item x="684"/>
        <item x="193"/>
        <item x="439"/>
        <item x="722"/>
        <item x="711"/>
        <item x="476"/>
        <item x="108"/>
        <item x="897"/>
        <item x="757"/>
        <item x="172"/>
        <item x="205"/>
        <item x="391"/>
        <item x="633"/>
        <item x="223"/>
        <item x="329"/>
        <item x="267"/>
        <item x="243"/>
        <item x="347"/>
        <item x="299"/>
        <item x="509"/>
        <item x="67"/>
        <item x="525"/>
        <item x="549"/>
        <item x="528"/>
        <item x="101"/>
        <item x="676"/>
        <item x="703"/>
        <item x="686"/>
        <item x="644"/>
        <item x="902"/>
        <item x="513"/>
        <item x="751"/>
        <item x="397"/>
        <item x="719"/>
        <item x="367"/>
        <item x="625"/>
        <item x="746"/>
        <item x="564"/>
        <item x="56"/>
        <item x="461"/>
        <item x="188"/>
        <item x="398"/>
        <item x="122"/>
        <item x="903"/>
        <item x="905"/>
        <item x="535"/>
        <item x="785"/>
        <item x="765"/>
        <item x="877"/>
        <item x="505"/>
        <item x="519"/>
        <item x="927"/>
        <item x="547"/>
        <item x="139"/>
        <item x="906"/>
        <item x="421"/>
        <item x="733"/>
        <item x="405"/>
        <item x="402"/>
        <item x="780"/>
        <item x="457"/>
        <item x="176"/>
        <item x="673"/>
        <item x="93"/>
        <item x="588"/>
        <item x="311"/>
        <item x="797"/>
        <item x="481"/>
        <item x="650"/>
        <item x="825"/>
        <item x="349"/>
        <item x="572"/>
        <item x="292"/>
        <item x="13"/>
        <item x="698"/>
        <item x="756"/>
        <item x="433"/>
        <item x="593"/>
        <item x="137"/>
        <item x="239"/>
        <item x="521"/>
        <item x="51"/>
        <item x="874"/>
        <item x="399"/>
        <item x="590"/>
        <item x="763"/>
        <item x="428"/>
        <item x="573"/>
        <item x="60"/>
        <item x="256"/>
        <item x="2"/>
        <item x="779"/>
        <item x="447"/>
        <item x="612"/>
        <item x="340"/>
        <item x="331"/>
        <item x="685"/>
        <item x="164"/>
        <item x="236"/>
        <item x="295"/>
        <item x="658"/>
        <item x="646"/>
        <item x="583"/>
        <item x="732"/>
        <item x="241"/>
        <item x="921"/>
        <item x="290"/>
        <item x="695"/>
        <item x="221"/>
        <item x="449"/>
        <item x="618"/>
        <item x="125"/>
        <item x="316"/>
        <item x="441"/>
        <item x="88"/>
        <item x="503"/>
        <item x="5"/>
        <item x="426"/>
        <item x="240"/>
        <item x="543"/>
        <item x="827"/>
        <item x="150"/>
        <item x="182"/>
        <item x="194"/>
        <item x="174"/>
        <item x="794"/>
        <item x="480"/>
        <item x="378"/>
        <item x="146"/>
        <item x="537"/>
        <item x="233"/>
        <item x="694"/>
        <item x="282"/>
        <item x="881"/>
        <item x="366"/>
        <item x="762"/>
        <item x="792"/>
        <item x="611"/>
        <item x="309"/>
        <item x="25"/>
        <item x="837"/>
        <item x="83"/>
        <item x="708"/>
        <item x="783"/>
        <item x="184"/>
        <item x="518"/>
        <item x="806"/>
        <item x="257"/>
        <item x="773"/>
        <item x="370"/>
        <item x="213"/>
        <item x="482"/>
        <item x="662"/>
        <item x="65"/>
        <item x="126"/>
        <item x="346"/>
        <item x="209"/>
        <item x="127"/>
        <item x="557"/>
        <item x="52"/>
        <item x="935"/>
        <item x="31"/>
        <item x="76"/>
        <item x="191"/>
        <item x="533"/>
        <item x="813"/>
        <item x="163"/>
        <item x="279"/>
        <item x="254"/>
        <item x="637"/>
        <item x="771"/>
        <item x="203"/>
        <item x="264"/>
        <item x="859"/>
        <item x="259"/>
        <item x="491"/>
        <item x="916"/>
        <item x="889"/>
        <item x="40"/>
        <item x="661"/>
        <item x="892"/>
        <item x="4"/>
        <item x="605"/>
        <item x="356"/>
        <item x="345"/>
        <item x="284"/>
        <item x="759"/>
        <item x="743"/>
        <item x="664"/>
        <item x="81"/>
        <item x="361"/>
        <item x="145"/>
        <item x="741"/>
        <item x="501"/>
        <item x="647"/>
        <item x="791"/>
        <item x="323"/>
        <item x="753"/>
        <item x="53"/>
        <item x="389"/>
        <item x="692"/>
        <item x="526"/>
        <item x="424"/>
        <item x="80"/>
        <item x="739"/>
        <item x="822"/>
        <item x="404"/>
        <item x="737"/>
        <item x="896"/>
        <item x="864"/>
        <item x="670"/>
        <item x="453"/>
        <item x="407"/>
        <item x="882"/>
        <item x="415"/>
        <item x="652"/>
        <item x="850"/>
        <item x="908"/>
        <item x="693"/>
        <item x="116"/>
        <item x="281"/>
        <item x="831"/>
        <item x="472"/>
        <item x="821"/>
        <item x="510"/>
        <item x="707"/>
        <item x="298"/>
        <item x="918"/>
        <item x="768"/>
        <item x="857"/>
        <item x="844"/>
        <item x="189"/>
        <item x="553"/>
        <item x="334"/>
        <item x="258"/>
        <item x="606"/>
        <item x="725"/>
        <item x="437"/>
        <item x="487"/>
        <item x="448"/>
        <item x="212"/>
        <item x="473"/>
        <item x="560"/>
        <item x="541"/>
        <item x="893"/>
        <item x="613"/>
        <item x="413"/>
        <item x="742"/>
        <item x="514"/>
        <item x="69"/>
        <item x="688"/>
        <item x="75"/>
        <item x="326"/>
        <item x="313"/>
        <item x="630"/>
        <item x="3"/>
        <item x="789"/>
        <item x="678"/>
        <item x="332"/>
        <item x="66"/>
        <item x="883"/>
        <item x="207"/>
        <item x="206"/>
        <item x="327"/>
        <item x="133"/>
        <item x="350"/>
        <item x="132"/>
        <item x="470"/>
        <item x="10"/>
        <item x="131"/>
        <item x="128"/>
        <item x="485"/>
        <item x="904"/>
        <item x="431"/>
        <item x="542"/>
        <item x="365"/>
        <item x="231"/>
        <item x="224"/>
        <item x="229"/>
        <item x="814"/>
        <item x="495"/>
        <item x="620"/>
        <item x="898"/>
        <item x="268"/>
        <item x="339"/>
        <item x="270"/>
        <item x="118"/>
        <item x="330"/>
        <item x="713"/>
        <item x="818"/>
        <item x="787"/>
        <item x="714"/>
        <item x="900"/>
        <item x="718"/>
        <item x="648"/>
        <item x="392"/>
        <item x="54"/>
        <item x="666"/>
        <item x="845"/>
        <item x="826"/>
        <item x="408"/>
        <item x="744"/>
        <item x="100"/>
        <item x="155"/>
        <item x="508"/>
        <item x="204"/>
        <item x="196"/>
        <item x="216"/>
        <item x="507"/>
        <item x="758"/>
        <item x="775"/>
        <item x="754"/>
        <item x="665"/>
        <item x="260"/>
        <item x="38"/>
        <item x="141"/>
        <item x="245"/>
        <item x="815"/>
        <item x="810"/>
        <item x="253"/>
        <item x="123"/>
        <item x="328"/>
        <item x="795"/>
        <item x="516"/>
        <item x="22"/>
        <item x="179"/>
        <item x="563"/>
        <item x="72"/>
        <item x="385"/>
        <item x="401"/>
        <item x="68"/>
        <item x="161"/>
        <item x="601"/>
        <item x="802"/>
        <item x="201"/>
        <item x="157"/>
        <item x="669"/>
        <item x="622"/>
        <item x="37"/>
        <item x="319"/>
        <item x="709"/>
        <item x="580"/>
        <item x="679"/>
        <item x="220"/>
        <item x="46"/>
        <item x="99"/>
        <item x="619"/>
        <item x="812"/>
        <item x="878"/>
        <item x="704"/>
        <item x="455"/>
        <item x="7"/>
        <item x="907"/>
        <item x="305"/>
        <item x="383"/>
        <item x="248"/>
        <item x="195"/>
        <item x="523"/>
        <item x="0"/>
        <item x="70"/>
        <item x="735"/>
        <item x="585"/>
        <item x="843"/>
        <item x="315"/>
        <item x="876"/>
        <item x="749"/>
        <item x="687"/>
        <item x="568"/>
        <item x="841"/>
        <item x="869"/>
        <item x="875"/>
        <item x="450"/>
        <item x="565"/>
        <item x="74"/>
        <item x="643"/>
        <item x="443"/>
        <item x="393"/>
        <item x="682"/>
        <item x="811"/>
        <item x="322"/>
        <item x="269"/>
        <item x="796"/>
        <item x="798"/>
        <item x="614"/>
        <item x="931"/>
        <item x="87"/>
        <item x="520"/>
        <item x="11"/>
        <item x="107"/>
        <item x="85"/>
        <item x="887"/>
        <item x="500"/>
        <item x="555"/>
        <item x="731"/>
        <item x="410"/>
        <item x="58"/>
        <item x="919"/>
        <item x="265"/>
        <item x="343"/>
        <item x="124"/>
        <item x="143"/>
        <item x="39"/>
        <item x="829"/>
        <item x="836"/>
        <item x="494"/>
        <item x="705"/>
        <item x="272"/>
        <item x="636"/>
        <item x="923"/>
        <item x="121"/>
        <item x="34"/>
        <item x="866"/>
        <item x="440"/>
        <item x="880"/>
        <item x="357"/>
        <item x="846"/>
        <item x="33"/>
        <item x="32"/>
        <item x="598"/>
        <item x="538"/>
        <item x="57"/>
        <item x="317"/>
        <item x="78"/>
        <item x="851"/>
        <item x="409"/>
        <item x="21"/>
        <item x="784"/>
        <item x="468"/>
        <item x="252"/>
        <item x="130"/>
        <item x="890"/>
        <item x="635"/>
        <item x="653"/>
        <item x="358"/>
        <item x="726"/>
        <item x="266"/>
        <item x="788"/>
        <item x="403"/>
        <item x="551"/>
        <item x="717"/>
        <item x="446"/>
        <item x="834"/>
        <item x="556"/>
        <item x="104"/>
        <item x="524"/>
        <item x="47"/>
        <item x="423"/>
        <item x="152"/>
        <item x="805"/>
        <item x="569"/>
        <item x="599"/>
        <item x="832"/>
        <item x="35"/>
        <item x="198"/>
        <item x="483"/>
        <item x="835"/>
        <item x="730"/>
        <item x="595"/>
        <item x="706"/>
        <item x="909"/>
        <item x="816"/>
        <item x="552"/>
        <item x="354"/>
        <item x="862"/>
        <item x="774"/>
        <item x="135"/>
        <item x="364"/>
        <item x="623"/>
        <item x="15"/>
        <item x="250"/>
        <item x="23"/>
        <item x="186"/>
        <item x="237"/>
        <item x="380"/>
        <item x="929"/>
        <item x="321"/>
        <item x="736"/>
        <item x="382"/>
        <item x="147"/>
        <item x="479"/>
        <item x="111"/>
        <item x="856"/>
        <item x="871"/>
        <item x="681"/>
        <item x="600"/>
        <item x="715"/>
        <item x="872"/>
        <item x="691"/>
        <item x="849"/>
        <item x="263"/>
        <item x="185"/>
        <item x="764"/>
        <item x="113"/>
        <item x="348"/>
        <item x="19"/>
        <item x="488"/>
        <item x="914"/>
        <item x="181"/>
        <item x="865"/>
        <item x="657"/>
        <item x="211"/>
        <item x="44"/>
        <item x="154"/>
        <item x="824"/>
        <item x="218"/>
        <item x="712"/>
        <item x="627"/>
        <item x="885"/>
        <item x="578"/>
        <item x="586"/>
        <item x="842"/>
        <item x="138"/>
        <item x="579"/>
        <item x="852"/>
        <item x="215"/>
        <item x="475"/>
        <item x="144"/>
        <item x="158"/>
        <item x="571"/>
        <item x="238"/>
      </items>
    </pivotField>
    <pivotField axis="axisRow" showAll="0" sortType="ascending" defaultSubtotal="0">
      <items count="78">
        <item x="62"/>
        <item x="39"/>
        <item x="44"/>
        <item x="67"/>
        <item x="35"/>
        <item x="13"/>
        <item x="59"/>
        <item x="28"/>
        <item x="53"/>
        <item x="4"/>
        <item x="2"/>
        <item x="72"/>
        <item x="32"/>
        <item x="43"/>
        <item x="40"/>
        <item x="7"/>
        <item x="22"/>
        <item x="37"/>
        <item x="31"/>
        <item x="56"/>
        <item x="1"/>
        <item x="10"/>
        <item x="58"/>
        <item x="49"/>
        <item x="23"/>
        <item x="77"/>
        <item x="29"/>
        <item x="14"/>
        <item x="52"/>
        <item x="12"/>
        <item x="61"/>
        <item x="63"/>
        <item x="26"/>
        <item x="15"/>
        <item x="38"/>
        <item x="17"/>
        <item x="11"/>
        <item x="0"/>
        <item x="46"/>
        <item x="36"/>
        <item x="69"/>
        <item x="70"/>
        <item x="6"/>
        <item x="60"/>
        <item x="54"/>
        <item x="18"/>
        <item x="25"/>
        <item x="68"/>
        <item x="55"/>
        <item x="57"/>
        <item x="9"/>
        <item x="21"/>
        <item x="74"/>
        <item x="48"/>
        <item x="33"/>
        <item x="16"/>
        <item x="27"/>
        <item x="50"/>
        <item x="65"/>
        <item x="30"/>
        <item x="51"/>
        <item x="24"/>
        <item x="45"/>
        <item x="47"/>
        <item x="71"/>
        <item x="41"/>
        <item x="64"/>
        <item x="73"/>
        <item x="20"/>
        <item x="75"/>
        <item x="8"/>
        <item x="19"/>
        <item x="3"/>
        <item x="5"/>
        <item x="34"/>
        <item x="42"/>
        <item x="66"/>
        <item x="76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numFmtId="1" showAll="0" defaultSubtotal="0">
      <items count="80">
        <item x="79"/>
        <item x="77"/>
        <item x="37"/>
        <item x="76"/>
        <item x="38"/>
        <item x="78"/>
        <item x="73"/>
        <item x="25"/>
        <item x="6"/>
        <item x="45"/>
        <item x="18"/>
        <item x="30"/>
        <item x="72"/>
        <item x="17"/>
        <item x="2"/>
        <item x="56"/>
        <item x="31"/>
        <item x="34"/>
        <item x="58"/>
        <item x="15"/>
        <item x="47"/>
        <item x="41"/>
        <item x="35"/>
        <item x="32"/>
        <item x="48"/>
        <item x="54"/>
        <item x="13"/>
        <item x="14"/>
        <item x="49"/>
        <item x="42"/>
        <item x="24"/>
        <item x="61"/>
        <item x="5"/>
        <item x="11"/>
        <item x="33"/>
        <item x="3"/>
        <item x="23"/>
        <item x="44"/>
        <item x="65"/>
        <item x="69"/>
        <item x="4"/>
        <item x="21"/>
        <item x="67"/>
        <item x="9"/>
        <item x="62"/>
        <item x="59"/>
        <item x="55"/>
        <item x="53"/>
        <item x="7"/>
        <item x="8"/>
        <item x="64"/>
        <item x="43"/>
        <item x="27"/>
        <item x="51"/>
        <item x="75"/>
        <item x="16"/>
        <item x="52"/>
        <item x="0"/>
        <item x="60"/>
        <item x="20"/>
        <item x="71"/>
        <item x="36"/>
        <item x="68"/>
        <item x="12"/>
        <item x="40"/>
        <item x="1"/>
        <item x="22"/>
        <item x="29"/>
        <item x="70"/>
        <item x="63"/>
        <item x="39"/>
        <item x="66"/>
        <item x="19"/>
        <item x="46"/>
        <item x="26"/>
        <item x="28"/>
        <item x="10"/>
        <item x="50"/>
        <item x="57"/>
        <item x="74"/>
      </items>
    </pivotField>
    <pivotField showAll="0" defaultSubtotal="0">
      <items count="686">
        <item x="182"/>
        <item x="575"/>
        <item x="481"/>
        <item x="678"/>
        <item x="648"/>
        <item x="168"/>
        <item x="71"/>
        <item x="193"/>
        <item x="86"/>
        <item x="497"/>
        <item x="187"/>
        <item x="456"/>
        <item x="363"/>
        <item x="261"/>
        <item x="504"/>
        <item x="495"/>
        <item x="338"/>
        <item x="645"/>
        <item x="321"/>
        <item x="612"/>
        <item x="460"/>
        <item x="510"/>
        <item x="267"/>
        <item x="129"/>
        <item x="288"/>
        <item x="492"/>
        <item x="611"/>
        <item x="562"/>
        <item x="476"/>
        <item x="448"/>
        <item x="91"/>
        <item x="664"/>
        <item x="369"/>
        <item x="449"/>
        <item x="355"/>
        <item x="14"/>
        <item x="538"/>
        <item x="423"/>
        <item x="152"/>
        <item x="104"/>
        <item x="609"/>
        <item x="42"/>
        <item x="240"/>
        <item x="330"/>
        <item x="149"/>
        <item x="371"/>
        <item x="335"/>
        <item x="24"/>
        <item x="674"/>
        <item x="332"/>
        <item x="519"/>
        <item x="619"/>
        <item x="100"/>
        <item x="328"/>
        <item x="76"/>
        <item x="6"/>
        <item x="83"/>
        <item x="376"/>
        <item x="135"/>
        <item x="427"/>
        <item x="12"/>
        <item x="603"/>
        <item x="40"/>
        <item x="445"/>
        <item x="470"/>
        <item x="16"/>
        <item x="143"/>
        <item x="304"/>
        <item x="249"/>
        <item x="424"/>
        <item x="62"/>
        <item x="298"/>
        <item x="250"/>
        <item x="685"/>
        <item x="216"/>
        <item x="179"/>
        <item x="87"/>
        <item x="592"/>
        <item x="434"/>
        <item x="28"/>
        <item x="297"/>
        <item x="218"/>
        <item x="642"/>
        <item x="360"/>
        <item x="93"/>
        <item x="681"/>
        <item x="252"/>
        <item x="450"/>
        <item x="115"/>
        <item x="535"/>
        <item x="370"/>
        <item x="164"/>
        <item x="432"/>
        <item x="180"/>
        <item x="61"/>
        <item x="109"/>
        <item x="227"/>
        <item x="117"/>
        <item x="399"/>
        <item x="668"/>
        <item x="435"/>
        <item x="436"/>
        <item x="501"/>
        <item x="112"/>
        <item x="341"/>
        <item x="308"/>
        <item x="670"/>
        <item x="59"/>
        <item x="114"/>
        <item x="388"/>
        <item x="54"/>
        <item x="171"/>
        <item x="643"/>
        <item x="627"/>
        <item x="277"/>
        <item x="577"/>
        <item x="375"/>
        <item x="378"/>
        <item x="368"/>
        <item x="310"/>
        <item x="666"/>
        <item x="351"/>
        <item x="350"/>
        <item x="546"/>
        <item x="513"/>
        <item x="174"/>
        <item x="85"/>
        <item x="491"/>
        <item x="263"/>
        <item x="652"/>
        <item x="400"/>
        <item x="440"/>
        <item x="163"/>
        <item x="235"/>
        <item x="265"/>
        <item x="49"/>
        <item x="589"/>
        <item x="430"/>
        <item x="124"/>
        <item x="51"/>
        <item x="390"/>
        <item x="571"/>
        <item x="243"/>
        <item x="29"/>
        <item x="30"/>
        <item x="309"/>
        <item x="581"/>
        <item x="488"/>
        <item x="359"/>
        <item x="595"/>
        <item x="573"/>
        <item x="684"/>
        <item x="39"/>
        <item x="356"/>
        <item x="337"/>
        <item x="493"/>
        <item x="79"/>
        <item x="147"/>
        <item x="241"/>
        <item x="484"/>
        <item x="155"/>
        <item x="278"/>
        <item x="650"/>
        <item x="358"/>
        <item x="159"/>
        <item x="198"/>
        <item x="616"/>
        <item x="521"/>
        <item x="441"/>
        <item x="73"/>
        <item x="305"/>
        <item x="284"/>
        <item x="420"/>
        <item x="291"/>
        <item x="208"/>
        <item x="405"/>
        <item x="379"/>
        <item x="47"/>
        <item x="156"/>
        <item x="296"/>
        <item x="560"/>
        <item x="600"/>
        <item x="215"/>
        <item x="455"/>
        <item x="570"/>
        <item x="188"/>
        <item x="186"/>
        <item x="259"/>
        <item x="245"/>
        <item x="524"/>
        <item x="26"/>
        <item x="613"/>
        <item x="18"/>
        <item x="324"/>
        <item x="137"/>
        <item x="325"/>
        <item x="239"/>
        <item x="543"/>
        <item x="323"/>
        <item x="486"/>
        <item x="496"/>
        <item x="389"/>
        <item x="478"/>
        <item x="604"/>
        <item x="411"/>
        <item x="534"/>
        <item x="48"/>
        <item x="385"/>
        <item x="339"/>
        <item x="374"/>
        <item x="22"/>
        <item x="367"/>
        <item x="225"/>
        <item x="459"/>
        <item x="629"/>
        <item x="157"/>
        <item x="95"/>
        <item x="631"/>
        <item x="210"/>
        <item x="443"/>
        <item x="517"/>
        <item x="107"/>
        <item x="191"/>
        <item x="463"/>
        <item x="125"/>
        <item x="17"/>
        <item x="15"/>
        <item x="327"/>
        <item x="1"/>
        <item x="11"/>
        <item x="285"/>
        <item x="268"/>
        <item x="214"/>
        <item x="303"/>
        <item x="38"/>
        <item x="270"/>
        <item x="65"/>
        <item x="594"/>
        <item x="526"/>
        <item x="584"/>
        <item x="97"/>
        <item x="582"/>
        <item x="203"/>
        <item x="396"/>
        <item x="242"/>
        <item x="110"/>
        <item x="307"/>
        <item x="425"/>
        <item x="537"/>
        <item x="184"/>
        <item x="398"/>
        <item x="260"/>
        <item x="679"/>
        <item x="178"/>
        <item x="530"/>
        <item x="139"/>
        <item x="552"/>
        <item x="667"/>
        <item x="347"/>
        <item x="340"/>
        <item x="55"/>
        <item x="387"/>
        <item x="209"/>
        <item x="511"/>
        <item x="162"/>
        <item x="253"/>
        <item x="27"/>
        <item x="682"/>
        <item x="361"/>
        <item x="271"/>
        <item x="490"/>
        <item x="50"/>
        <item x="545"/>
        <item x="232"/>
        <item x="357"/>
        <item x="421"/>
        <item x="516"/>
        <item x="410"/>
        <item x="2"/>
        <item x="320"/>
        <item x="299"/>
        <item x="672"/>
        <item x="98"/>
        <item x="301"/>
        <item x="518"/>
        <item x="176"/>
        <item x="302"/>
        <item x="131"/>
        <item x="628"/>
        <item x="289"/>
        <item x="266"/>
        <item x="224"/>
        <item x="529"/>
        <item x="365"/>
        <item x="442"/>
        <item x="311"/>
        <item x="205"/>
        <item x="418"/>
        <item x="194"/>
        <item x="41"/>
        <item x="326"/>
        <item x="211"/>
        <item x="69"/>
        <item x="392"/>
        <item x="474"/>
        <item x="8"/>
        <item x="251"/>
        <item x="144"/>
        <item x="121"/>
        <item x="25"/>
        <item x="607"/>
        <item x="275"/>
        <item x="591"/>
        <item x="407"/>
        <item x="433"/>
        <item x="219"/>
        <item x="661"/>
        <item x="234"/>
        <item x="183"/>
        <item x="383"/>
        <item x="602"/>
        <item x="406"/>
        <item x="274"/>
        <item x="540"/>
        <item x="653"/>
        <item x="77"/>
        <item x="525"/>
        <item x="88"/>
        <item x="316"/>
        <item x="172"/>
        <item x="647"/>
        <item x="160"/>
        <item x="352"/>
        <item x="397"/>
        <item x="63"/>
        <item x="20"/>
        <item x="465"/>
        <item x="569"/>
        <item x="404"/>
        <item x="213"/>
        <item x="660"/>
        <item x="381"/>
        <item x="60"/>
        <item x="669"/>
        <item x="566"/>
        <item x="44"/>
        <item x="197"/>
        <item x="533"/>
        <item x="287"/>
        <item x="101"/>
        <item x="336"/>
        <item x="226"/>
        <item x="196"/>
        <item x="195"/>
        <item x="457"/>
        <item x="3"/>
        <item x="635"/>
        <item x="165"/>
        <item x="181"/>
        <item x="558"/>
        <item x="10"/>
        <item x="318"/>
        <item x="475"/>
        <item x="505"/>
        <item x="585"/>
        <item x="403"/>
        <item x="246"/>
        <item x="36"/>
        <item x="151"/>
        <item x="229"/>
        <item x="334"/>
        <item x="498"/>
        <item x="257"/>
        <item x="555"/>
        <item x="656"/>
        <item x="173"/>
        <item x="391"/>
        <item x="444"/>
        <item x="74"/>
        <item x="428"/>
        <item x="659"/>
        <item x="677"/>
        <item x="206"/>
        <item x="64"/>
        <item x="190"/>
        <item x="634"/>
        <item x="622"/>
        <item x="462"/>
        <item x="66"/>
        <item x="89"/>
        <item x="68"/>
        <item x="166"/>
        <item x="158"/>
        <item x="244"/>
        <item x="272"/>
        <item x="5"/>
        <item x="273"/>
        <item x="0"/>
        <item x="353"/>
        <item x="509"/>
        <item x="466"/>
        <item x="553"/>
        <item x="230"/>
        <item x="119"/>
        <item x="663"/>
        <item x="207"/>
        <item x="469"/>
        <item x="548"/>
        <item x="169"/>
        <item x="596"/>
        <item x="138"/>
        <item x="248"/>
        <item x="587"/>
        <item x="80"/>
        <item x="415"/>
        <item x="9"/>
        <item x="393"/>
        <item x="32"/>
        <item x="329"/>
        <item x="314"/>
        <item x="408"/>
        <item x="75"/>
        <item x="480"/>
        <item x="103"/>
        <item x="269"/>
        <item x="94"/>
        <item x="319"/>
        <item x="431"/>
        <item x="655"/>
        <item x="290"/>
        <item x="364"/>
        <item x="394"/>
        <item x="146"/>
        <item x="348"/>
        <item x="567"/>
        <item x="313"/>
        <item x="574"/>
        <item x="148"/>
        <item x="514"/>
        <item x="317"/>
        <item x="52"/>
        <item x="177"/>
        <item x="500"/>
        <item x="576"/>
        <item x="608"/>
        <item x="34"/>
        <item x="81"/>
        <item x="556"/>
        <item x="237"/>
        <item x="633"/>
        <item x="105"/>
        <item x="675"/>
        <item x="31"/>
        <item x="544"/>
        <item x="58"/>
        <item x="140"/>
        <item x="414"/>
        <item x="638"/>
        <item x="559"/>
        <item x="212"/>
        <item x="43"/>
        <item x="204"/>
        <item x="522"/>
        <item x="201"/>
        <item x="221"/>
        <item x="362"/>
        <item x="437"/>
        <item x="568"/>
        <item x="78"/>
        <item x="438"/>
        <item x="413"/>
        <item x="384"/>
        <item x="349"/>
        <item x="547"/>
        <item x="487"/>
        <item x="416"/>
        <item x="572"/>
        <item x="446"/>
        <item x="282"/>
        <item x="597"/>
        <item x="617"/>
        <item x="127"/>
        <item x="236"/>
        <item x="238"/>
        <item x="295"/>
        <item x="536"/>
        <item x="528"/>
        <item x="477"/>
        <item x="262"/>
        <item x="662"/>
        <item x="649"/>
        <item x="565"/>
        <item x="658"/>
        <item x="53"/>
        <item x="417"/>
        <item x="447"/>
        <item x="247"/>
        <item x="345"/>
        <item x="90"/>
        <item x="550"/>
        <item x="92"/>
        <item x="118"/>
        <item x="256"/>
        <item x="167"/>
        <item x="439"/>
        <item x="123"/>
        <item x="120"/>
        <item x="280"/>
        <item x="382"/>
        <item x="136"/>
        <item x="624"/>
        <item x="377"/>
        <item x="199"/>
        <item x="671"/>
        <item x="454"/>
        <item x="4"/>
        <item x="508"/>
        <item x="551"/>
        <item x="401"/>
        <item x="646"/>
        <item x="614"/>
        <item x="588"/>
        <item x="111"/>
        <item x="84"/>
        <item x="102"/>
        <item x="343"/>
        <item x="458"/>
        <item x="605"/>
        <item x="13"/>
        <item x="598"/>
        <item x="258"/>
        <item x="264"/>
        <item x="625"/>
        <item x="673"/>
        <item x="637"/>
        <item x="593"/>
        <item x="665"/>
        <item x="255"/>
        <item x="134"/>
        <item x="170"/>
        <item x="315"/>
        <item x="680"/>
        <item x="451"/>
        <item x="72"/>
        <item x="626"/>
        <item x="21"/>
        <item x="620"/>
        <item x="293"/>
        <item x="56"/>
        <item x="373"/>
        <item x="499"/>
        <item x="640"/>
        <item x="527"/>
        <item x="549"/>
        <item x="520"/>
        <item x="223"/>
        <item x="344"/>
        <item x="483"/>
        <item x="132"/>
        <item x="33"/>
        <item x="512"/>
        <item x="503"/>
        <item x="113"/>
        <item x="254"/>
        <item x="106"/>
        <item x="372"/>
        <item x="471"/>
        <item x="161"/>
        <item x="531"/>
        <item x="322"/>
        <item x="419"/>
        <item x="644"/>
        <item x="126"/>
        <item x="200"/>
        <item x="579"/>
        <item x="133"/>
        <item x="175"/>
        <item x="281"/>
        <item x="485"/>
        <item x="583"/>
        <item x="515"/>
        <item x="630"/>
        <item x="300"/>
        <item x="276"/>
        <item x="606"/>
        <item x="523"/>
        <item x="202"/>
        <item x="222"/>
        <item x="623"/>
        <item x="294"/>
        <item x="141"/>
        <item x="426"/>
        <item x="539"/>
        <item x="472"/>
        <item x="122"/>
        <item x="306"/>
        <item x="409"/>
        <item x="563"/>
        <item x="412"/>
        <item x="217"/>
        <item x="532"/>
        <item x="128"/>
        <item x="333"/>
        <item x="386"/>
        <item x="192"/>
        <item x="601"/>
        <item x="37"/>
        <item x="489"/>
        <item x="286"/>
        <item x="542"/>
        <item x="185"/>
        <item x="639"/>
        <item x="586"/>
        <item x="506"/>
        <item x="429"/>
        <item x="380"/>
        <item x="578"/>
        <item x="57"/>
        <item x="67"/>
        <item x="220"/>
        <item x="561"/>
        <item x="479"/>
        <item x="366"/>
        <item x="599"/>
        <item x="130"/>
        <item x="610"/>
        <item x="70"/>
        <item x="590"/>
        <item x="96"/>
        <item x="82"/>
        <item x="189"/>
        <item x="554"/>
        <item x="150"/>
        <item x="621"/>
        <item x="654"/>
        <item x="618"/>
        <item x="464"/>
        <item x="108"/>
        <item x="657"/>
        <item x="422"/>
        <item x="636"/>
        <item x="154"/>
        <item x="452"/>
        <item x="461"/>
        <item x="395"/>
        <item x="145"/>
        <item x="402"/>
        <item x="467"/>
        <item x="641"/>
        <item x="473"/>
        <item x="651"/>
        <item x="292"/>
        <item x="541"/>
        <item x="346"/>
        <item x="507"/>
        <item x="283"/>
        <item x="45"/>
        <item x="228"/>
        <item x="632"/>
        <item x="482"/>
        <item x="615"/>
        <item x="683"/>
        <item x="564"/>
        <item x="580"/>
        <item x="279"/>
        <item x="153"/>
        <item x="494"/>
        <item x="354"/>
        <item x="453"/>
        <item x="35"/>
        <item x="557"/>
        <item x="312"/>
        <item x="7"/>
        <item x="46"/>
        <item x="99"/>
        <item x="502"/>
        <item x="331"/>
        <item x="342"/>
        <item x="23"/>
        <item x="142"/>
        <item x="231"/>
        <item x="233"/>
        <item x="116"/>
        <item x="468"/>
        <item x="676"/>
        <item x="19"/>
      </items>
    </pivotField>
    <pivotField numFmtId="14" showAll="0" defaultSubtotal="0">
      <items count="25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</items>
    </pivotField>
    <pivotField showAll="0" defaultSubtotal="0">
      <items count="535">
        <item x="534"/>
        <item x="511"/>
        <item x="507"/>
        <item x="514"/>
        <item x="521"/>
        <item x="503"/>
        <item x="517"/>
        <item x="470"/>
        <item x="516"/>
        <item x="484"/>
        <item x="531"/>
        <item x="490"/>
        <item x="533"/>
        <item x="506"/>
        <item x="473"/>
        <item x="471"/>
        <item x="500"/>
        <item x="466"/>
        <item x="468"/>
        <item x="486"/>
        <item x="499"/>
        <item x="482"/>
        <item x="459"/>
        <item x="513"/>
        <item x="527"/>
        <item x="515"/>
        <item x="449"/>
        <item x="502"/>
        <item x="491"/>
        <item x="519"/>
        <item x="508"/>
        <item x="462"/>
        <item x="445"/>
        <item x="444"/>
        <item x="472"/>
        <item x="477"/>
        <item x="438"/>
        <item x="505"/>
        <item x="474"/>
        <item x="493"/>
        <item x="455"/>
        <item x="481"/>
        <item x="428"/>
        <item x="504"/>
        <item x="415"/>
        <item x="495"/>
        <item x="450"/>
        <item x="398"/>
        <item x="432"/>
        <item x="442"/>
        <item x="487"/>
        <item x="483"/>
        <item x="401"/>
        <item x="391"/>
        <item x="436"/>
        <item x="381"/>
        <item x="407"/>
        <item x="496"/>
        <item x="370"/>
        <item x="367"/>
        <item x="372"/>
        <item x="440"/>
        <item x="380"/>
        <item x="411"/>
        <item x="426"/>
        <item x="526"/>
        <item x="424"/>
        <item x="397"/>
        <item x="463"/>
        <item x="488"/>
        <item x="357"/>
        <item x="344"/>
        <item x="461"/>
        <item x="476"/>
        <item x="338"/>
        <item x="475"/>
        <item x="346"/>
        <item x="451"/>
        <item x="377"/>
        <item x="448"/>
        <item x="520"/>
        <item x="525"/>
        <item x="348"/>
        <item x="384"/>
        <item x="402"/>
        <item x="509"/>
        <item x="403"/>
        <item x="330"/>
        <item x="412"/>
        <item x="529"/>
        <item x="294"/>
        <item x="290"/>
        <item x="324"/>
        <item x="523"/>
        <item x="361"/>
        <item x="498"/>
        <item x="417"/>
        <item x="404"/>
        <item x="272"/>
        <item x="342"/>
        <item x="479"/>
        <item x="313"/>
        <item x="366"/>
        <item x="309"/>
        <item x="414"/>
        <item x="518"/>
        <item x="532"/>
        <item x="308"/>
        <item x="323"/>
        <item x="413"/>
        <item x="408"/>
        <item x="259"/>
        <item x="460"/>
        <item x="439"/>
        <item x="337"/>
        <item x="457"/>
        <item x="327"/>
        <item x="350"/>
        <item x="256"/>
        <item x="392"/>
        <item x="289"/>
        <item x="405"/>
        <item x="383"/>
        <item x="285"/>
        <item x="341"/>
        <item x="492"/>
        <item x="441"/>
        <item x="270"/>
        <item x="258"/>
        <item x="208"/>
        <item x="512"/>
        <item x="443"/>
        <item x="304"/>
        <item x="199"/>
        <item x="396"/>
        <item x="369"/>
        <item x="223"/>
        <item x="390"/>
        <item x="351"/>
        <item x="389"/>
        <item x="335"/>
        <item x="530"/>
        <item x="326"/>
        <item x="235"/>
        <item x="385"/>
        <item x="288"/>
        <item x="376"/>
        <item x="339"/>
        <item x="260"/>
        <item x="179"/>
        <item x="299"/>
        <item x="340"/>
        <item x="305"/>
        <item x="159"/>
        <item x="217"/>
        <item x="233"/>
        <item x="255"/>
        <item x="334"/>
        <item x="501"/>
        <item x="277"/>
        <item x="325"/>
        <item x="269"/>
        <item x="362"/>
        <item x="317"/>
        <item x="198"/>
        <item x="522"/>
        <item x="497"/>
        <item x="221"/>
        <item x="273"/>
        <item x="332"/>
        <item x="282"/>
        <item x="393"/>
        <item x="422"/>
        <item x="137"/>
        <item x="420"/>
        <item x="230"/>
        <item x="296"/>
        <item x="236"/>
        <item x="427"/>
        <item x="200"/>
        <item x="467"/>
        <item x="219"/>
        <item x="374"/>
        <item x="209"/>
        <item x="264"/>
        <item x="321"/>
        <item x="302"/>
        <item x="359"/>
        <item x="329"/>
        <item x="95"/>
        <item x="218"/>
        <item x="206"/>
        <item x="175"/>
        <item x="89"/>
        <item x="119"/>
        <item x="177"/>
        <item x="464"/>
        <item x="410"/>
        <item x="163"/>
        <item x="85"/>
        <item x="173"/>
        <item x="279"/>
        <item x="167"/>
        <item x="379"/>
        <item x="300"/>
        <item x="456"/>
        <item x="105"/>
        <item x="87"/>
        <item x="419"/>
        <item x="174"/>
        <item x="158"/>
        <item x="54"/>
        <item x="46"/>
        <item x="429"/>
        <item x="92"/>
        <item x="409"/>
        <item x="19"/>
        <item x="310"/>
        <item x="320"/>
        <item x="29"/>
        <item x="469"/>
        <item x="433"/>
        <item x="122"/>
        <item x="196"/>
        <item x="365"/>
        <item x="106"/>
        <item x="170"/>
        <item x="249"/>
        <item x="375"/>
        <item x="434"/>
        <item x="49"/>
        <item x="322"/>
        <item x="127"/>
        <item x="201"/>
        <item x="229"/>
        <item x="227"/>
        <item x="51"/>
        <item x="494"/>
        <item x="71"/>
        <item x="184"/>
        <item x="437"/>
        <item x="82"/>
        <item x="406"/>
        <item x="146"/>
        <item x="59"/>
        <item x="128"/>
        <item x="293"/>
        <item x="216"/>
        <item x="416"/>
        <item x="140"/>
        <item x="352"/>
        <item x="120"/>
        <item x="295"/>
        <item x="164"/>
        <item x="524"/>
        <item x="172"/>
        <item x="356"/>
        <item x="132"/>
        <item x="225"/>
        <item x="284"/>
        <item x="181"/>
        <item x="135"/>
        <item x="100"/>
        <item x="52"/>
        <item x="226"/>
        <item x="108"/>
        <item x="319"/>
        <item x="345"/>
        <item x="37"/>
        <item x="358"/>
        <item x="88"/>
        <item x="176"/>
        <item x="271"/>
        <item x="241"/>
        <item x="446"/>
        <item x="34"/>
        <item x="373"/>
        <item x="90"/>
        <item x="212"/>
        <item x="83"/>
        <item x="333"/>
        <item x="145"/>
        <item x="388"/>
        <item x="25"/>
        <item x="245"/>
        <item x="418"/>
        <item x="1"/>
        <item x="454"/>
        <item x="231"/>
        <item x="142"/>
        <item x="371"/>
        <item x="47"/>
        <item x="286"/>
        <item x="191"/>
        <item x="20"/>
        <item x="262"/>
        <item x="0"/>
        <item x="192"/>
        <item x="349"/>
        <item x="360"/>
        <item x="510"/>
        <item x="312"/>
        <item x="458"/>
        <item x="149"/>
        <item x="141"/>
        <item x="267"/>
        <item x="148"/>
        <item x="113"/>
        <item x="421"/>
        <item x="280"/>
        <item x="107"/>
        <item x="130"/>
        <item x="292"/>
        <item x="528"/>
        <item x="35"/>
        <item x="97"/>
        <item x="395"/>
        <item x="126"/>
        <item x="364"/>
        <item x="243"/>
        <item x="40"/>
        <item x="354"/>
        <item x="32"/>
        <item x="114"/>
        <item x="263"/>
        <item x="121"/>
        <item x="485"/>
        <item x="43"/>
        <item x="45"/>
        <item x="239"/>
        <item x="480"/>
        <item x="242"/>
        <item x="228"/>
        <item x="306"/>
        <item x="2"/>
        <item x="165"/>
        <item x="5"/>
        <item x="394"/>
        <item x="453"/>
        <item x="478"/>
        <item x="67"/>
        <item x="281"/>
        <item x="213"/>
        <item x="31"/>
        <item x="22"/>
        <item x="166"/>
        <item x="190"/>
        <item x="9"/>
        <item x="291"/>
        <item x="202"/>
        <item x="222"/>
        <item x="11"/>
        <item x="353"/>
        <item x="232"/>
        <item x="136"/>
        <item x="186"/>
        <item x="96"/>
        <item x="134"/>
        <item x="314"/>
        <item x="386"/>
        <item x="489"/>
        <item x="115"/>
        <item x="423"/>
        <item x="103"/>
        <item x="169"/>
        <item x="435"/>
        <item x="171"/>
        <item x="143"/>
        <item x="104"/>
        <item x="301"/>
        <item x="287"/>
        <item x="378"/>
        <item x="12"/>
        <item x="152"/>
        <item x="425"/>
        <item x="465"/>
        <item x="65"/>
        <item x="220"/>
        <item x="430"/>
        <item x="274"/>
        <item x="160"/>
        <item x="316"/>
        <item x="157"/>
        <item x="62"/>
        <item x="399"/>
        <item x="6"/>
        <item x="42"/>
        <item x="266"/>
        <item x="64"/>
        <item x="195"/>
        <item x="387"/>
        <item x="7"/>
        <item x="24"/>
        <item x="331"/>
        <item x="452"/>
        <item x="447"/>
        <item x="400"/>
        <item x="16"/>
        <item x="275"/>
        <item x="58"/>
        <item x="343"/>
        <item x="68"/>
        <item x="276"/>
        <item x="187"/>
        <item x="303"/>
        <item x="60"/>
        <item x="61"/>
        <item x="38"/>
        <item x="70"/>
        <item x="254"/>
        <item x="79"/>
        <item x="39"/>
        <item x="94"/>
        <item x="431"/>
        <item x="155"/>
        <item x="161"/>
        <item x="215"/>
        <item x="81"/>
        <item x="117"/>
        <item x="363"/>
        <item x="168"/>
        <item x="48"/>
        <item x="211"/>
        <item x="307"/>
        <item x="182"/>
        <item x="347"/>
        <item x="151"/>
        <item x="207"/>
        <item x="355"/>
        <item x="91"/>
        <item x="297"/>
        <item x="150"/>
        <item x="261"/>
        <item x="203"/>
        <item x="248"/>
        <item x="99"/>
        <item x="251"/>
        <item x="129"/>
        <item x="246"/>
        <item x="237"/>
        <item x="185"/>
        <item x="368"/>
        <item x="193"/>
        <item x="75"/>
        <item x="125"/>
        <item x="240"/>
        <item x="162"/>
        <item x="318"/>
        <item x="382"/>
        <item x="210"/>
        <item x="234"/>
        <item x="93"/>
        <item x="183"/>
        <item x="180"/>
        <item x="188"/>
        <item x="69"/>
        <item x="283"/>
        <item x="144"/>
        <item x="252"/>
        <item x="315"/>
        <item x="98"/>
        <item x="257"/>
        <item x="278"/>
        <item x="178"/>
        <item x="311"/>
        <item x="298"/>
        <item x="336"/>
        <item x="109"/>
        <item x="36"/>
        <item x="41"/>
        <item x="328"/>
        <item x="112"/>
        <item x="247"/>
        <item x="224"/>
        <item x="250"/>
        <item x="131"/>
        <item x="205"/>
        <item x="110"/>
        <item x="154"/>
        <item x="55"/>
        <item x="77"/>
        <item x="15"/>
        <item x="265"/>
        <item x="56"/>
        <item x="139"/>
        <item x="253"/>
        <item x="80"/>
        <item x="23"/>
        <item x="197"/>
        <item x="268"/>
        <item x="73"/>
        <item x="14"/>
        <item x="50"/>
        <item x="74"/>
        <item x="101"/>
        <item x="76"/>
        <item x="123"/>
        <item x="72"/>
        <item x="78"/>
        <item x="138"/>
        <item x="204"/>
        <item x="244"/>
        <item x="214"/>
        <item x="238"/>
        <item x="133"/>
        <item x="189"/>
        <item x="84"/>
        <item x="3"/>
        <item x="86"/>
        <item x="21"/>
        <item x="147"/>
        <item x="63"/>
        <item x="118"/>
        <item x="17"/>
        <item x="30"/>
        <item x="4"/>
        <item x="156"/>
        <item x="194"/>
        <item x="111"/>
        <item x="116"/>
        <item x="153"/>
        <item x="13"/>
        <item x="10"/>
        <item x="102"/>
        <item x="124"/>
        <item x="66"/>
        <item x="27"/>
        <item x="44"/>
        <item x="26"/>
        <item x="28"/>
        <item x="33"/>
        <item x="53"/>
        <item x="57"/>
        <item x="18"/>
        <item x="8"/>
      </items>
    </pivotField>
    <pivotField showAll="0" defaultSubtotal="0">
      <items count="5">
        <item x="2"/>
        <item x="0"/>
        <item x="1"/>
        <item x="4"/>
        <item x="3"/>
      </items>
    </pivotField>
    <pivotField showAll="0" defaultSubtotal="0"/>
    <pivotField showAll="0" defaultSubtotal="0"/>
    <pivotField showAll="0" defaultSubtotal="0">
      <items count="4">
        <item x="0"/>
        <item x="1"/>
        <item x="2"/>
        <item x="3"/>
      </items>
    </pivotField>
  </pivotFields>
  <rowFields count="2">
    <field x="8"/>
    <field x="11"/>
  </rowFields>
  <rowItems count="100">
    <i>
      <x/>
    </i>
    <i r="1">
      <x v="63"/>
    </i>
    <i r="1">
      <x v="36"/>
    </i>
    <i r="1">
      <x v="60"/>
    </i>
    <i r="1">
      <x v="3"/>
    </i>
    <i>
      <x v="1"/>
    </i>
    <i r="1">
      <x v="25"/>
    </i>
    <i r="1">
      <x v="30"/>
    </i>
    <i r="1">
      <x v="16"/>
    </i>
    <i r="1">
      <x v="58"/>
    </i>
    <i>
      <x v="2"/>
    </i>
    <i r="1">
      <x v="5"/>
    </i>
    <i r="1">
      <x v="47"/>
    </i>
    <i r="1">
      <x v="22"/>
    </i>
    <i r="1">
      <x v="37"/>
    </i>
    <i>
      <x v="3"/>
    </i>
    <i r="1">
      <x v="77"/>
    </i>
    <i r="1">
      <x v="59"/>
    </i>
    <i r="1">
      <x v="73"/>
    </i>
    <i r="1">
      <x v="70"/>
    </i>
    <i>
      <x v="4"/>
    </i>
    <i r="1">
      <x v="27"/>
    </i>
    <i r="1">
      <x v="53"/>
    </i>
    <i r="1">
      <x v="65"/>
    </i>
    <i r="1">
      <x v="28"/>
    </i>
    <i>
      <x v="5"/>
    </i>
    <i r="1">
      <x v="35"/>
    </i>
    <i r="1">
      <x v="10"/>
    </i>
    <i r="1">
      <x v="31"/>
    </i>
    <i r="1">
      <x v="23"/>
    </i>
    <i>
      <x v="6"/>
    </i>
    <i r="1">
      <x v="11"/>
    </i>
    <i r="1">
      <x v="15"/>
    </i>
    <i r="1">
      <x v="34"/>
    </i>
    <i r="1">
      <x v="7"/>
    </i>
    <i>
      <x v="7"/>
    </i>
    <i r="1">
      <x v="42"/>
    </i>
    <i r="1">
      <x v="50"/>
    </i>
    <i r="1">
      <x v="1"/>
    </i>
    <i r="1">
      <x v="26"/>
    </i>
    <i>
      <x v="8"/>
    </i>
    <i r="1">
      <x v="17"/>
    </i>
    <i r="1">
      <x v="46"/>
    </i>
    <i r="1">
      <x v="12"/>
    </i>
    <i r="1">
      <x v="29"/>
    </i>
    <i>
      <x v="9"/>
    </i>
    <i r="1">
      <x v="64"/>
    </i>
    <i r="1">
      <x v="8"/>
    </i>
    <i r="1">
      <x v="32"/>
    </i>
    <i r="1">
      <x v="21"/>
    </i>
    <i>
      <x v="10"/>
    </i>
    <i r="1">
      <x v="27"/>
    </i>
    <i r="1">
      <x v="28"/>
    </i>
    <i r="1">
      <x v="9"/>
    </i>
    <i r="1">
      <x/>
    </i>
    <i>
      <x v="11"/>
    </i>
    <i r="1">
      <x v="45"/>
    </i>
    <i r="1">
      <x v="24"/>
    </i>
    <i r="1">
      <x v="6"/>
    </i>
    <i r="1">
      <x v="41"/>
    </i>
    <i>
      <x v="12"/>
    </i>
    <i r="1">
      <x v="2"/>
    </i>
    <i r="1">
      <x v="49"/>
    </i>
    <i r="1">
      <x v="33"/>
    </i>
    <i r="1">
      <x v="39"/>
    </i>
    <i>
      <x v="13"/>
    </i>
    <i r="1">
      <x v="14"/>
    </i>
    <i r="1">
      <x v="43"/>
    </i>
    <i r="1">
      <x v="76"/>
    </i>
    <i r="1">
      <x v="55"/>
    </i>
    <i>
      <x v="14"/>
    </i>
    <i r="1">
      <x v="48"/>
    </i>
    <i r="1">
      <x v="18"/>
    </i>
    <i r="1">
      <x v="44"/>
    </i>
    <i r="1">
      <x v="62"/>
    </i>
    <i>
      <x v="15"/>
    </i>
    <i r="1">
      <x v="69"/>
    </i>
    <i r="1">
      <x v="74"/>
    </i>
    <i r="1">
      <x v="51"/>
    </i>
    <i r="1">
      <x v="20"/>
    </i>
    <i>
      <x v="16"/>
    </i>
    <i r="1">
      <x v="61"/>
    </i>
    <i r="1">
      <x v="54"/>
    </i>
    <i r="1">
      <x v="56"/>
    </i>
    <i r="1">
      <x v="67"/>
    </i>
    <i>
      <x v="17"/>
    </i>
    <i r="1">
      <x v="13"/>
    </i>
    <i r="1">
      <x v="57"/>
    </i>
    <i r="1">
      <x v="40"/>
    </i>
    <i r="1">
      <x v="19"/>
    </i>
    <i>
      <x v="18"/>
    </i>
    <i r="1">
      <x v="4"/>
    </i>
    <i r="1">
      <x v="72"/>
    </i>
    <i r="1">
      <x v="52"/>
    </i>
    <i r="1">
      <x v="68"/>
    </i>
    <i>
      <x v="19"/>
    </i>
    <i r="1">
      <x v="38"/>
    </i>
    <i r="1">
      <x v="66"/>
    </i>
    <i r="1">
      <x v="75"/>
    </i>
    <i r="1">
      <x v="71"/>
    </i>
  </rowItems>
  <colItems count="1">
    <i/>
  </colItems>
  <dataFields count="1">
    <dataField name="Стоимость (средняя) категории по поставщику" fld="12" subtotal="average" baseField="0" baseItem="0" numFmtId="1"/>
  </dataFields>
  <chartFormats count="2"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3E32536-A5B2-FC4B-877C-0345AA081FC3}" name="Сводная таблица12" cacheId="4" applyNumberFormats="0" applyBorderFormats="0" applyFontFormats="0" applyPatternFormats="0" applyAlignmentFormats="0" applyWidthHeightFormats="1" dataCaption="Значения" updatedVersion="8" minRefreshableVersion="3" useAutoFormatting="1" itemPrintTitles="1" createdVersion="8" indent="0" multipleFieldFilters="0" chartFormat="5">
  <location ref="A3:B23" firstHeaderRow="1" firstDataRow="1" firstDataCol="1" rowPageCount="1" colPageCount="1"/>
  <pivotFields count="20">
    <pivotField showAll="0"/>
    <pivotField showAll="0"/>
    <pivotField showAll="0"/>
    <pivotField showAll="0">
      <items count="6">
        <item x="3"/>
        <item x="0"/>
        <item x="2"/>
        <item x="1"/>
        <item x="4"/>
        <item t="default"/>
      </items>
    </pivotField>
    <pivotField dataField="1" showAll="0">
      <items count="687">
        <item x="182"/>
        <item x="575"/>
        <item x="481"/>
        <item x="678"/>
        <item x="648"/>
        <item x="168"/>
        <item x="71"/>
        <item x="193"/>
        <item x="86"/>
        <item x="497"/>
        <item x="187"/>
        <item x="456"/>
        <item x="363"/>
        <item x="261"/>
        <item x="504"/>
        <item x="495"/>
        <item x="338"/>
        <item x="645"/>
        <item x="321"/>
        <item x="612"/>
        <item x="460"/>
        <item x="510"/>
        <item x="267"/>
        <item x="129"/>
        <item x="288"/>
        <item x="492"/>
        <item x="611"/>
        <item x="562"/>
        <item x="476"/>
        <item x="448"/>
        <item x="91"/>
        <item x="664"/>
        <item x="369"/>
        <item x="449"/>
        <item x="355"/>
        <item x="14"/>
        <item x="538"/>
        <item x="423"/>
        <item x="152"/>
        <item x="104"/>
        <item x="609"/>
        <item x="42"/>
        <item x="240"/>
        <item x="330"/>
        <item x="149"/>
        <item x="371"/>
        <item x="335"/>
        <item x="24"/>
        <item x="674"/>
        <item x="332"/>
        <item x="519"/>
        <item x="619"/>
        <item x="100"/>
        <item x="328"/>
        <item x="76"/>
        <item x="6"/>
        <item x="83"/>
        <item x="376"/>
        <item x="135"/>
        <item x="427"/>
        <item x="12"/>
        <item x="603"/>
        <item x="40"/>
        <item x="445"/>
        <item x="470"/>
        <item x="16"/>
        <item x="143"/>
        <item x="304"/>
        <item x="249"/>
        <item x="424"/>
        <item x="62"/>
        <item x="298"/>
        <item x="250"/>
        <item x="685"/>
        <item x="216"/>
        <item x="179"/>
        <item x="87"/>
        <item x="592"/>
        <item x="434"/>
        <item x="28"/>
        <item x="297"/>
        <item x="218"/>
        <item x="642"/>
        <item x="360"/>
        <item x="93"/>
        <item x="681"/>
        <item x="252"/>
        <item x="450"/>
        <item x="115"/>
        <item x="535"/>
        <item x="370"/>
        <item x="164"/>
        <item x="432"/>
        <item x="180"/>
        <item x="61"/>
        <item x="109"/>
        <item x="227"/>
        <item x="117"/>
        <item x="399"/>
        <item x="668"/>
        <item x="435"/>
        <item x="436"/>
        <item x="501"/>
        <item x="112"/>
        <item x="341"/>
        <item x="308"/>
        <item x="670"/>
        <item x="59"/>
        <item x="114"/>
        <item x="388"/>
        <item x="54"/>
        <item x="171"/>
        <item x="643"/>
        <item x="627"/>
        <item x="277"/>
        <item x="577"/>
        <item x="375"/>
        <item x="378"/>
        <item x="368"/>
        <item x="310"/>
        <item x="666"/>
        <item x="351"/>
        <item x="350"/>
        <item x="546"/>
        <item x="513"/>
        <item x="174"/>
        <item x="85"/>
        <item x="491"/>
        <item x="263"/>
        <item x="652"/>
        <item x="400"/>
        <item x="440"/>
        <item x="163"/>
        <item x="235"/>
        <item x="265"/>
        <item x="49"/>
        <item x="589"/>
        <item x="430"/>
        <item x="124"/>
        <item x="51"/>
        <item x="390"/>
        <item x="571"/>
        <item x="243"/>
        <item x="29"/>
        <item x="30"/>
        <item x="309"/>
        <item x="581"/>
        <item x="488"/>
        <item x="359"/>
        <item x="595"/>
        <item x="573"/>
        <item x="684"/>
        <item x="39"/>
        <item x="356"/>
        <item x="337"/>
        <item x="493"/>
        <item x="79"/>
        <item x="147"/>
        <item x="241"/>
        <item x="484"/>
        <item x="155"/>
        <item x="278"/>
        <item x="650"/>
        <item x="358"/>
        <item x="159"/>
        <item x="198"/>
        <item x="616"/>
        <item x="521"/>
        <item x="441"/>
        <item x="73"/>
        <item x="305"/>
        <item x="284"/>
        <item x="420"/>
        <item x="291"/>
        <item x="208"/>
        <item x="405"/>
        <item x="379"/>
        <item x="47"/>
        <item x="156"/>
        <item x="296"/>
        <item x="560"/>
        <item x="600"/>
        <item x="215"/>
        <item x="455"/>
        <item x="570"/>
        <item x="188"/>
        <item x="186"/>
        <item x="259"/>
        <item x="245"/>
        <item x="524"/>
        <item x="26"/>
        <item x="613"/>
        <item x="18"/>
        <item x="324"/>
        <item x="137"/>
        <item x="325"/>
        <item x="239"/>
        <item x="543"/>
        <item x="323"/>
        <item x="486"/>
        <item x="496"/>
        <item x="389"/>
        <item x="478"/>
        <item x="604"/>
        <item x="411"/>
        <item x="534"/>
        <item x="48"/>
        <item x="385"/>
        <item x="339"/>
        <item x="374"/>
        <item x="22"/>
        <item x="367"/>
        <item x="225"/>
        <item x="459"/>
        <item x="629"/>
        <item x="157"/>
        <item x="95"/>
        <item x="631"/>
        <item x="210"/>
        <item x="443"/>
        <item x="517"/>
        <item x="107"/>
        <item x="191"/>
        <item x="463"/>
        <item x="125"/>
        <item x="17"/>
        <item x="15"/>
        <item x="327"/>
        <item x="1"/>
        <item x="11"/>
        <item x="285"/>
        <item x="268"/>
        <item x="214"/>
        <item x="303"/>
        <item x="38"/>
        <item x="270"/>
        <item x="65"/>
        <item x="594"/>
        <item x="526"/>
        <item x="584"/>
        <item x="97"/>
        <item x="582"/>
        <item x="203"/>
        <item x="396"/>
        <item x="242"/>
        <item x="110"/>
        <item x="307"/>
        <item x="425"/>
        <item x="537"/>
        <item x="184"/>
        <item x="398"/>
        <item x="260"/>
        <item x="679"/>
        <item x="178"/>
        <item x="530"/>
        <item x="139"/>
        <item x="552"/>
        <item x="667"/>
        <item x="347"/>
        <item x="340"/>
        <item x="55"/>
        <item x="387"/>
        <item x="209"/>
        <item x="511"/>
        <item x="162"/>
        <item x="253"/>
        <item x="27"/>
        <item x="682"/>
        <item x="361"/>
        <item x="271"/>
        <item x="490"/>
        <item x="50"/>
        <item x="545"/>
        <item x="232"/>
        <item x="357"/>
        <item x="421"/>
        <item x="516"/>
        <item x="410"/>
        <item x="2"/>
        <item x="320"/>
        <item x="299"/>
        <item x="672"/>
        <item x="98"/>
        <item x="301"/>
        <item x="518"/>
        <item x="176"/>
        <item x="302"/>
        <item x="131"/>
        <item x="628"/>
        <item x="289"/>
        <item x="266"/>
        <item x="224"/>
        <item x="529"/>
        <item x="365"/>
        <item x="442"/>
        <item x="311"/>
        <item x="205"/>
        <item x="418"/>
        <item x="194"/>
        <item x="41"/>
        <item x="326"/>
        <item x="211"/>
        <item x="69"/>
        <item x="392"/>
        <item x="474"/>
        <item x="8"/>
        <item x="251"/>
        <item x="144"/>
        <item x="121"/>
        <item x="25"/>
        <item x="607"/>
        <item x="275"/>
        <item x="591"/>
        <item x="407"/>
        <item x="433"/>
        <item x="219"/>
        <item x="661"/>
        <item x="234"/>
        <item x="183"/>
        <item x="383"/>
        <item x="602"/>
        <item x="406"/>
        <item x="274"/>
        <item x="540"/>
        <item x="653"/>
        <item x="77"/>
        <item x="525"/>
        <item x="88"/>
        <item x="316"/>
        <item x="172"/>
        <item x="647"/>
        <item x="160"/>
        <item x="352"/>
        <item x="397"/>
        <item x="63"/>
        <item x="20"/>
        <item x="465"/>
        <item x="569"/>
        <item x="404"/>
        <item x="213"/>
        <item x="660"/>
        <item x="381"/>
        <item x="60"/>
        <item x="669"/>
        <item x="566"/>
        <item x="44"/>
        <item x="197"/>
        <item x="533"/>
        <item x="287"/>
        <item x="101"/>
        <item x="336"/>
        <item x="226"/>
        <item x="196"/>
        <item x="195"/>
        <item x="457"/>
        <item x="3"/>
        <item x="635"/>
        <item x="165"/>
        <item x="181"/>
        <item x="558"/>
        <item x="10"/>
        <item x="318"/>
        <item x="475"/>
        <item x="505"/>
        <item x="585"/>
        <item x="403"/>
        <item x="246"/>
        <item x="36"/>
        <item x="151"/>
        <item x="229"/>
        <item x="334"/>
        <item x="498"/>
        <item x="257"/>
        <item x="555"/>
        <item x="656"/>
        <item x="173"/>
        <item x="391"/>
        <item x="444"/>
        <item x="74"/>
        <item x="428"/>
        <item x="659"/>
        <item x="677"/>
        <item x="206"/>
        <item x="64"/>
        <item x="190"/>
        <item x="634"/>
        <item x="622"/>
        <item x="462"/>
        <item x="66"/>
        <item x="89"/>
        <item x="68"/>
        <item x="166"/>
        <item x="158"/>
        <item x="244"/>
        <item x="272"/>
        <item x="5"/>
        <item x="273"/>
        <item x="0"/>
        <item x="353"/>
        <item x="509"/>
        <item x="466"/>
        <item x="553"/>
        <item x="230"/>
        <item x="119"/>
        <item x="663"/>
        <item x="207"/>
        <item x="469"/>
        <item x="548"/>
        <item x="169"/>
        <item x="596"/>
        <item x="138"/>
        <item x="248"/>
        <item x="587"/>
        <item x="80"/>
        <item x="415"/>
        <item x="9"/>
        <item x="393"/>
        <item x="32"/>
        <item x="329"/>
        <item x="314"/>
        <item x="408"/>
        <item x="75"/>
        <item x="480"/>
        <item x="103"/>
        <item x="269"/>
        <item x="94"/>
        <item x="319"/>
        <item x="431"/>
        <item x="655"/>
        <item x="290"/>
        <item x="364"/>
        <item x="394"/>
        <item x="146"/>
        <item x="348"/>
        <item x="567"/>
        <item x="313"/>
        <item x="574"/>
        <item x="148"/>
        <item x="514"/>
        <item x="317"/>
        <item x="52"/>
        <item x="177"/>
        <item x="500"/>
        <item x="576"/>
        <item x="608"/>
        <item x="34"/>
        <item x="81"/>
        <item x="556"/>
        <item x="237"/>
        <item x="633"/>
        <item x="105"/>
        <item x="675"/>
        <item x="31"/>
        <item x="544"/>
        <item x="58"/>
        <item x="140"/>
        <item x="414"/>
        <item x="638"/>
        <item x="559"/>
        <item x="212"/>
        <item x="43"/>
        <item x="204"/>
        <item x="522"/>
        <item x="201"/>
        <item x="221"/>
        <item x="362"/>
        <item x="437"/>
        <item x="568"/>
        <item x="78"/>
        <item x="438"/>
        <item x="413"/>
        <item x="384"/>
        <item x="349"/>
        <item x="547"/>
        <item x="487"/>
        <item x="416"/>
        <item x="572"/>
        <item x="446"/>
        <item x="282"/>
        <item x="597"/>
        <item x="617"/>
        <item x="127"/>
        <item x="236"/>
        <item x="238"/>
        <item x="295"/>
        <item x="536"/>
        <item x="528"/>
        <item x="477"/>
        <item x="262"/>
        <item x="662"/>
        <item x="649"/>
        <item x="565"/>
        <item x="658"/>
        <item x="53"/>
        <item x="417"/>
        <item x="447"/>
        <item x="247"/>
        <item x="345"/>
        <item x="90"/>
        <item x="550"/>
        <item x="92"/>
        <item x="118"/>
        <item x="256"/>
        <item x="167"/>
        <item x="439"/>
        <item x="123"/>
        <item x="120"/>
        <item x="280"/>
        <item x="382"/>
        <item x="136"/>
        <item x="624"/>
        <item x="377"/>
        <item x="199"/>
        <item x="671"/>
        <item x="454"/>
        <item x="4"/>
        <item x="508"/>
        <item x="551"/>
        <item x="401"/>
        <item x="646"/>
        <item x="614"/>
        <item x="588"/>
        <item x="111"/>
        <item x="84"/>
        <item x="102"/>
        <item x="343"/>
        <item x="458"/>
        <item x="605"/>
        <item x="13"/>
        <item x="598"/>
        <item x="258"/>
        <item x="264"/>
        <item x="625"/>
        <item x="673"/>
        <item x="637"/>
        <item x="593"/>
        <item x="665"/>
        <item x="255"/>
        <item x="134"/>
        <item x="170"/>
        <item x="315"/>
        <item x="680"/>
        <item x="451"/>
        <item x="72"/>
        <item x="626"/>
        <item x="21"/>
        <item x="620"/>
        <item x="293"/>
        <item x="56"/>
        <item x="373"/>
        <item x="499"/>
        <item x="640"/>
        <item x="527"/>
        <item x="549"/>
        <item x="520"/>
        <item x="223"/>
        <item x="344"/>
        <item x="483"/>
        <item x="132"/>
        <item x="33"/>
        <item x="512"/>
        <item x="503"/>
        <item x="113"/>
        <item x="254"/>
        <item x="106"/>
        <item x="372"/>
        <item x="471"/>
        <item x="161"/>
        <item x="531"/>
        <item x="322"/>
        <item x="419"/>
        <item x="644"/>
        <item x="126"/>
        <item x="200"/>
        <item x="579"/>
        <item x="133"/>
        <item x="175"/>
        <item x="281"/>
        <item x="485"/>
        <item x="583"/>
        <item x="515"/>
        <item x="630"/>
        <item x="300"/>
        <item x="276"/>
        <item x="606"/>
        <item x="523"/>
        <item x="202"/>
        <item x="222"/>
        <item x="623"/>
        <item x="294"/>
        <item x="141"/>
        <item x="426"/>
        <item x="539"/>
        <item x="472"/>
        <item x="122"/>
        <item x="306"/>
        <item x="409"/>
        <item x="563"/>
        <item x="412"/>
        <item x="217"/>
        <item x="532"/>
        <item x="128"/>
        <item x="333"/>
        <item x="386"/>
        <item x="192"/>
        <item x="601"/>
        <item x="37"/>
        <item x="489"/>
        <item x="286"/>
        <item x="542"/>
        <item x="185"/>
        <item x="639"/>
        <item x="586"/>
        <item x="506"/>
        <item x="429"/>
        <item x="380"/>
        <item x="578"/>
        <item x="57"/>
        <item x="67"/>
        <item x="220"/>
        <item x="561"/>
        <item x="479"/>
        <item x="366"/>
        <item x="599"/>
        <item x="130"/>
        <item x="610"/>
        <item x="70"/>
        <item x="590"/>
        <item x="96"/>
        <item x="82"/>
        <item x="189"/>
        <item x="554"/>
        <item x="150"/>
        <item x="621"/>
        <item x="654"/>
        <item x="618"/>
        <item x="464"/>
        <item x="108"/>
        <item x="657"/>
        <item x="422"/>
        <item x="636"/>
        <item x="154"/>
        <item x="452"/>
        <item x="461"/>
        <item x="395"/>
        <item x="145"/>
        <item x="402"/>
        <item x="467"/>
        <item x="641"/>
        <item x="473"/>
        <item x="651"/>
        <item x="292"/>
        <item x="541"/>
        <item x="346"/>
        <item x="507"/>
        <item x="283"/>
        <item x="45"/>
        <item x="228"/>
        <item x="632"/>
        <item x="482"/>
        <item x="615"/>
        <item x="683"/>
        <item x="564"/>
        <item x="580"/>
        <item x="279"/>
        <item x="153"/>
        <item x="494"/>
        <item x="354"/>
        <item x="453"/>
        <item x="35"/>
        <item x="557"/>
        <item x="312"/>
        <item x="7"/>
        <item x="46"/>
        <item x="99"/>
        <item x="502"/>
        <item x="331"/>
        <item x="342"/>
        <item x="23"/>
        <item x="142"/>
        <item x="231"/>
        <item x="233"/>
        <item x="116"/>
        <item x="468"/>
        <item x="676"/>
        <item x="19"/>
        <item t="default"/>
      </items>
    </pivotField>
    <pivotField numFmtId="164" showAll="0">
      <items count="437">
        <item x="156"/>
        <item x="410"/>
        <item x="340"/>
        <item x="173"/>
        <item x="200"/>
        <item x="87"/>
        <item x="341"/>
        <item x="352"/>
        <item x="268"/>
        <item x="81"/>
        <item x="409"/>
        <item x="411"/>
        <item x="246"/>
        <item x="361"/>
        <item x="19"/>
        <item x="43"/>
        <item x="321"/>
        <item x="135"/>
        <item x="308"/>
        <item x="50"/>
        <item x="242"/>
        <item x="29"/>
        <item x="261"/>
        <item x="80"/>
        <item x="372"/>
        <item x="113"/>
        <item x="290"/>
        <item x="245"/>
        <item x="85"/>
        <item x="357"/>
        <item x="256"/>
        <item x="285"/>
        <item x="46"/>
        <item x="189"/>
        <item x="345"/>
        <item x="369"/>
        <item x="273"/>
        <item x="270"/>
        <item x="213"/>
        <item x="300"/>
        <item x="392"/>
        <item x="48"/>
        <item x="334"/>
        <item x="228"/>
        <item x="387"/>
        <item x="379"/>
        <item x="98"/>
        <item x="420"/>
        <item x="160"/>
        <item x="66"/>
        <item x="193"/>
        <item x="55"/>
        <item x="218"/>
        <item x="165"/>
        <item x="78"/>
        <item x="241"/>
        <item x="362"/>
        <item x="155"/>
        <item x="337"/>
        <item x="416"/>
        <item x="147"/>
        <item x="222"/>
        <item x="319"/>
        <item x="191"/>
        <item x="121"/>
        <item x="170"/>
        <item x="215"/>
        <item x="318"/>
        <item x="198"/>
        <item x="49"/>
        <item x="36"/>
        <item x="423"/>
        <item x="313"/>
        <item x="363"/>
        <item x="302"/>
        <item x="283"/>
        <item x="210"/>
        <item x="214"/>
        <item x="312"/>
        <item x="33"/>
        <item x="167"/>
        <item x="122"/>
        <item x="92"/>
        <item x="114"/>
        <item x="418"/>
        <item x="1"/>
        <item x="398"/>
        <item x="25"/>
        <item x="316"/>
        <item x="371"/>
        <item x="250"/>
        <item x="100"/>
        <item x="317"/>
        <item x="296"/>
        <item x="0"/>
        <item x="20"/>
        <item x="82"/>
        <item x="44"/>
        <item x="276"/>
        <item x="186"/>
        <item x="360"/>
        <item x="364"/>
        <item x="133"/>
        <item x="71"/>
        <item x="161"/>
        <item x="351"/>
        <item x="356"/>
        <item x="102"/>
        <item x="311"/>
        <item x="344"/>
        <item x="282"/>
        <item x="148"/>
        <item x="125"/>
        <item x="34"/>
        <item x="412"/>
        <item x="427"/>
        <item x="265"/>
        <item x="271"/>
        <item x="370"/>
        <item x="199"/>
        <item x="31"/>
        <item x="310"/>
        <item x="177"/>
        <item x="130"/>
        <item x="226"/>
        <item x="306"/>
        <item x="343"/>
        <item x="224"/>
        <item x="41"/>
        <item x="2"/>
        <item x="143"/>
        <item x="5"/>
        <item x="212"/>
        <item x="322"/>
        <item x="99"/>
        <item x="257"/>
        <item x="107"/>
        <item x="428"/>
        <item x="309"/>
        <item x="432"/>
        <item x="240"/>
        <item x="22"/>
        <item x="9"/>
        <item x="380"/>
        <item x="424"/>
        <item x="11"/>
        <item x="333"/>
        <item x="63"/>
        <item x="126"/>
        <item x="108"/>
        <item x="120"/>
        <item x="211"/>
        <item x="144"/>
        <item x="115"/>
        <item x="301"/>
        <item x="324"/>
        <item x="413"/>
        <item x="223"/>
        <item x="298"/>
        <item x="346"/>
        <item x="272"/>
        <item x="229"/>
        <item x="106"/>
        <item x="414"/>
        <item x="205"/>
        <item x="12"/>
        <item x="235"/>
        <item x="307"/>
        <item x="185"/>
        <item x="274"/>
        <item x="430"/>
        <item x="88"/>
        <item x="231"/>
        <item x="174"/>
        <item x="119"/>
        <item x="275"/>
        <item x="408"/>
        <item x="192"/>
        <item x="394"/>
        <item x="269"/>
        <item x="6"/>
        <item x="426"/>
        <item x="96"/>
        <item x="61"/>
        <item x="335"/>
        <item x="162"/>
        <item x="7"/>
        <item x="40"/>
        <item x="97"/>
        <item x="396"/>
        <item x="58"/>
        <item x="24"/>
        <item x="16"/>
        <item x="129"/>
        <item x="134"/>
        <item x="60"/>
        <item x="75"/>
        <item x="286"/>
        <item x="163"/>
        <item x="425"/>
        <item x="366"/>
        <item x="377"/>
        <item x="297"/>
        <item x="248"/>
        <item x="141"/>
        <item x="54"/>
        <item x="37"/>
        <item x="139"/>
        <item x="56"/>
        <item x="57"/>
        <item x="38"/>
        <item x="403"/>
        <item x="253"/>
        <item x="233"/>
        <item x="166"/>
        <item x="65"/>
        <item x="243"/>
        <item x="169"/>
        <item x="381"/>
        <item x="45"/>
        <item x="225"/>
        <item x="194"/>
        <item x="323"/>
        <item x="208"/>
        <item x="86"/>
        <item x="77"/>
        <item x="232"/>
        <item x="154"/>
        <item x="262"/>
        <item x="292"/>
        <item x="332"/>
        <item x="258"/>
        <item x="289"/>
        <item x="386"/>
        <item x="359"/>
        <item x="164"/>
        <item x="219"/>
        <item x="116"/>
        <item x="254"/>
        <item x="406"/>
        <item x="84"/>
        <item x="227"/>
        <item x="111"/>
        <item x="303"/>
        <item x="373"/>
        <item x="429"/>
        <item x="221"/>
        <item x="142"/>
        <item x="90"/>
        <item x="395"/>
        <item x="70"/>
        <item x="266"/>
        <item x="400"/>
        <item x="136"/>
        <item x="151"/>
        <item x="284"/>
        <item x="190"/>
        <item x="336"/>
        <item x="314"/>
        <item x="158"/>
        <item x="217"/>
        <item x="326"/>
        <item x="182"/>
        <item x="259"/>
        <item x="64"/>
        <item x="131"/>
        <item x="146"/>
        <item x="123"/>
        <item x="140"/>
        <item x="35"/>
        <item x="375"/>
        <item x="385"/>
        <item x="39"/>
        <item x="145"/>
        <item x="327"/>
        <item x="435"/>
        <item x="118"/>
        <item x="89"/>
        <item x="383"/>
        <item x="374"/>
        <item x="168"/>
        <item x="153"/>
        <item x="178"/>
        <item x="281"/>
        <item x="184"/>
        <item x="15"/>
        <item x="376"/>
        <item x="291"/>
        <item x="260"/>
        <item x="51"/>
        <item x="252"/>
        <item x="355"/>
        <item x="342"/>
        <item x="382"/>
        <item x="264"/>
        <item x="101"/>
        <item x="390"/>
        <item x="159"/>
        <item x="23"/>
        <item x="73"/>
        <item x="52"/>
        <item x="204"/>
        <item x="14"/>
        <item x="105"/>
        <item x="181"/>
        <item x="176"/>
        <item x="202"/>
        <item x="195"/>
        <item x="287"/>
        <item x="393"/>
        <item x="76"/>
        <item x="47"/>
        <item x="187"/>
        <item x="295"/>
        <item x="104"/>
        <item x="175"/>
        <item x="354"/>
        <item x="280"/>
        <item x="127"/>
        <item x="68"/>
        <item x="179"/>
        <item x="365"/>
        <item x="69"/>
        <item x="72"/>
        <item x="401"/>
        <item x="172"/>
        <item x="91"/>
        <item x="353"/>
        <item x="93"/>
        <item x="3"/>
        <item x="67"/>
        <item x="349"/>
        <item x="74"/>
        <item x="299"/>
        <item x="150"/>
        <item x="216"/>
        <item x="422"/>
        <item x="237"/>
        <item x="247"/>
        <item x="21"/>
        <item x="236"/>
        <item x="203"/>
        <item x="138"/>
        <item x="305"/>
        <item x="331"/>
        <item x="79"/>
        <item x="83"/>
        <item x="431"/>
        <item x="17"/>
        <item x="4"/>
        <item x="320"/>
        <item x="95"/>
        <item x="404"/>
        <item x="30"/>
        <item x="434"/>
        <item x="367"/>
        <item x="277"/>
        <item x="59"/>
        <item x="358"/>
        <item x="350"/>
        <item x="13"/>
        <item x="197"/>
        <item x="325"/>
        <item x="405"/>
        <item x="137"/>
        <item x="399"/>
        <item x="239"/>
        <item x="128"/>
        <item x="10"/>
        <item x="294"/>
        <item x="348"/>
        <item x="220"/>
        <item x="157"/>
        <item x="397"/>
        <item x="180"/>
        <item x="388"/>
        <item x="378"/>
        <item x="132"/>
        <item x="110"/>
        <item x="267"/>
        <item x="112"/>
        <item x="330"/>
        <item x="368"/>
        <item x="207"/>
        <item x="263"/>
        <item x="206"/>
        <item x="103"/>
        <item x="238"/>
        <item x="279"/>
        <item x="328"/>
        <item x="124"/>
        <item x="109"/>
        <item x="433"/>
        <item x="201"/>
        <item x="384"/>
        <item x="94"/>
        <item x="278"/>
        <item x="415"/>
        <item x="62"/>
        <item x="183"/>
        <item x="293"/>
        <item x="209"/>
        <item x="196"/>
        <item x="419"/>
        <item x="27"/>
        <item x="288"/>
        <item x="152"/>
        <item x="251"/>
        <item x="417"/>
        <item x="421"/>
        <item x="42"/>
        <item x="338"/>
        <item x="329"/>
        <item x="171"/>
        <item x="149"/>
        <item x="26"/>
        <item x="315"/>
        <item x="117"/>
        <item x="304"/>
        <item x="255"/>
        <item x="249"/>
        <item x="391"/>
        <item x="28"/>
        <item x="347"/>
        <item x="389"/>
        <item x="407"/>
        <item x="234"/>
        <item x="32"/>
        <item x="230"/>
        <item x="244"/>
        <item x="188"/>
        <item x="8"/>
        <item x="18"/>
        <item x="402"/>
        <item x="339"/>
        <item x="53"/>
        <item t="default"/>
      </items>
    </pivotField>
    <pivotField axis="axisPage" showAll="0">
      <items count="21">
        <item x="13"/>
        <item x="9"/>
        <item x="16"/>
        <item x="19"/>
        <item x="7"/>
        <item x="15"/>
        <item x="2"/>
        <item x="5"/>
        <item x="18"/>
        <item x="17"/>
        <item x="1"/>
        <item x="12"/>
        <item x="0"/>
        <item x="4"/>
        <item x="11"/>
        <item x="3"/>
        <item x="10"/>
        <item x="14"/>
        <item x="6"/>
        <item x="8"/>
        <item t="default"/>
      </items>
    </pivotField>
    <pivotField showAll="0"/>
    <pivotField showAll="0">
      <items count="21">
        <item x="9"/>
        <item x="16"/>
        <item x="0"/>
        <item x="5"/>
        <item x="11"/>
        <item x="2"/>
        <item x="7"/>
        <item x="6"/>
        <item x="10"/>
        <item x="8"/>
        <item x="4"/>
        <item x="14"/>
        <item x="12"/>
        <item x="13"/>
        <item x="18"/>
        <item x="1"/>
        <item x="17"/>
        <item x="19"/>
        <item x="3"/>
        <item x="15"/>
        <item t="default"/>
      </items>
    </pivotField>
    <pivotField numFmtId="165" showAll="0">
      <items count="21">
        <item x="5"/>
        <item x="10"/>
        <item x="12"/>
        <item x="11"/>
        <item x="4"/>
        <item x="14"/>
        <item x="1"/>
        <item x="9"/>
        <item x="18"/>
        <item x="2"/>
        <item x="0"/>
        <item x="13"/>
        <item x="3"/>
        <item x="6"/>
        <item x="15"/>
        <item x="17"/>
        <item x="8"/>
        <item x="16"/>
        <item x="7"/>
        <item x="19"/>
        <item t="default"/>
      </items>
    </pivotField>
    <pivotField numFmtId="9" showAll="0">
      <items count="937">
        <item x="427"/>
        <item x="190"/>
        <item x="925"/>
        <item x="748"/>
        <item x="244"/>
        <item x="597"/>
        <item x="324"/>
        <item x="861"/>
        <item x="855"/>
        <item x="527"/>
        <item x="820"/>
        <item x="728"/>
        <item x="86"/>
        <item x="353"/>
        <item x="95"/>
        <item x="434"/>
        <item x="701"/>
        <item x="592"/>
        <item x="629"/>
        <item x="89"/>
        <item x="934"/>
        <item x="412"/>
        <item x="293"/>
        <item x="624"/>
        <item x="819"/>
        <item x="435"/>
        <item x="173"/>
        <item x="73"/>
        <item x="716"/>
        <item x="117"/>
        <item x="90"/>
        <item x="30"/>
        <item x="621"/>
        <item x="752"/>
        <item x="522"/>
        <item x="920"/>
        <item x="724"/>
        <item x="530"/>
        <item x="55"/>
        <item x="839"/>
        <item x="288"/>
        <item x="197"/>
        <item x="202"/>
        <item x="727"/>
        <item x="109"/>
        <item x="933"/>
        <item x="387"/>
        <item x="536"/>
        <item x="559"/>
        <item x="153"/>
        <item x="699"/>
        <item x="591"/>
        <item x="445"/>
        <item x="320"/>
        <item x="142"/>
        <item x="790"/>
        <item x="425"/>
        <item x="255"/>
        <item x="379"/>
        <item x="615"/>
        <item x="120"/>
        <item x="858"/>
        <item x="24"/>
        <item x="870"/>
        <item x="390"/>
        <item x="603"/>
        <item x="395"/>
        <item x="105"/>
        <item x="631"/>
        <item x="913"/>
        <item x="129"/>
        <item x="801"/>
        <item x="50"/>
        <item x="617"/>
        <item x="287"/>
        <item x="770"/>
        <item x="169"/>
        <item x="262"/>
        <item x="16"/>
        <item x="720"/>
        <item x="208"/>
        <item x="628"/>
        <item x="582"/>
        <item x="167"/>
        <item x="416"/>
        <item x="901"/>
        <item x="781"/>
        <item x="351"/>
        <item x="114"/>
        <item x="567"/>
        <item x="438"/>
        <item x="369"/>
        <item x="417"/>
        <item x="512"/>
        <item x="610"/>
        <item x="376"/>
        <item x="312"/>
        <item x="112"/>
        <item x="474"/>
        <item x="460"/>
        <item x="689"/>
        <item x="444"/>
        <item x="809"/>
        <item x="26"/>
        <item x="297"/>
        <item x="868"/>
        <item x="632"/>
        <item x="335"/>
        <item x="639"/>
        <item x="168"/>
        <item x="274"/>
        <item x="63"/>
        <item x="134"/>
        <item x="247"/>
        <item x="458"/>
        <item x="49"/>
        <item x="696"/>
        <item x="166"/>
        <item x="807"/>
        <item x="232"/>
        <item x="338"/>
        <item x="352"/>
        <item x="429"/>
        <item x="486"/>
        <item x="575"/>
        <item x="517"/>
        <item x="544"/>
        <item x="499"/>
        <item x="609"/>
        <item x="838"/>
        <item x="29"/>
        <item x="574"/>
        <item x="642"/>
        <item x="729"/>
        <item x="498"/>
        <item x="489"/>
        <item x="28"/>
        <item x="97"/>
        <item x="484"/>
        <item x="342"/>
        <item x="546"/>
        <item x="477"/>
        <item x="649"/>
        <item x="251"/>
        <item x="667"/>
        <item x="411"/>
        <item x="277"/>
        <item x="151"/>
        <item x="545"/>
        <item x="823"/>
        <item x="162"/>
        <item x="895"/>
        <item x="840"/>
        <item x="654"/>
        <item x="430"/>
        <item x="506"/>
        <item x="225"/>
        <item x="17"/>
        <item x="14"/>
        <item x="894"/>
        <item x="529"/>
        <item x="156"/>
        <item x="222"/>
        <item x="178"/>
        <item x="777"/>
        <item x="675"/>
        <item x="886"/>
        <item x="550"/>
        <item x="42"/>
        <item x="394"/>
        <item x="690"/>
        <item x="511"/>
        <item x="336"/>
        <item x="800"/>
        <item x="879"/>
        <item x="738"/>
        <item x="804"/>
        <item x="62"/>
        <item x="462"/>
        <item x="745"/>
        <item x="275"/>
        <item x="119"/>
        <item x="833"/>
        <item x="43"/>
        <item x="276"/>
        <item x="177"/>
        <item x="734"/>
        <item x="368"/>
        <item x="747"/>
        <item x="64"/>
        <item x="307"/>
        <item x="261"/>
        <item x="454"/>
        <item x="467"/>
        <item x="242"/>
        <item x="214"/>
        <item x="782"/>
        <item x="341"/>
        <item x="721"/>
        <item x="602"/>
        <item x="102"/>
        <item x="386"/>
        <item x="226"/>
        <item x="61"/>
        <item x="414"/>
        <item x="183"/>
        <item x="828"/>
        <item x="180"/>
        <item x="497"/>
        <item x="296"/>
        <item x="436"/>
        <item x="873"/>
        <item x="608"/>
        <item x="381"/>
        <item x="301"/>
        <item x="469"/>
        <item x="867"/>
        <item x="246"/>
        <item x="616"/>
        <item x="917"/>
        <item x="534"/>
        <item x="562"/>
        <item x="640"/>
        <item x="418"/>
        <item x="888"/>
        <item x="464"/>
        <item x="363"/>
        <item x="584"/>
        <item x="808"/>
        <item x="106"/>
        <item x="478"/>
        <item x="456"/>
        <item x="384"/>
        <item x="492"/>
        <item x="170"/>
        <item x="219"/>
        <item x="672"/>
        <item x="8"/>
        <item x="760"/>
        <item x="561"/>
        <item x="496"/>
        <item x="830"/>
        <item x="740"/>
        <item x="230"/>
        <item x="459"/>
        <item x="291"/>
        <item x="377"/>
        <item x="79"/>
        <item x="656"/>
        <item x="926"/>
        <item x="493"/>
        <item x="710"/>
        <item x="750"/>
        <item x="171"/>
        <item x="227"/>
        <item x="36"/>
        <item x="235"/>
        <item x="659"/>
        <item x="6"/>
        <item x="92"/>
        <item x="466"/>
        <item x="344"/>
        <item x="702"/>
        <item x="638"/>
        <item x="20"/>
        <item x="278"/>
        <item x="515"/>
        <item x="915"/>
        <item x="140"/>
        <item x="442"/>
        <item x="668"/>
        <item x="82"/>
        <item x="577"/>
        <item x="165"/>
        <item x="932"/>
        <item x="192"/>
        <item x="303"/>
        <item x="465"/>
        <item x="318"/>
        <item x="539"/>
        <item x="848"/>
        <item x="755"/>
        <item x="680"/>
        <item x="175"/>
        <item x="371"/>
        <item x="930"/>
        <item x="12"/>
        <item x="27"/>
        <item x="540"/>
        <item x="375"/>
        <item x="48"/>
        <item x="793"/>
        <item x="388"/>
        <item x="148"/>
        <item x="283"/>
        <item x="786"/>
        <item x="531"/>
        <item x="310"/>
        <item x="41"/>
        <item x="910"/>
        <item x="300"/>
        <item x="660"/>
        <item x="159"/>
        <item x="799"/>
        <item x="160"/>
        <item x="210"/>
        <item x="596"/>
        <item x="607"/>
        <item x="554"/>
        <item x="566"/>
        <item x="84"/>
        <item x="9"/>
        <item x="634"/>
        <item x="372"/>
        <item x="803"/>
        <item x="306"/>
        <item x="325"/>
        <item x="273"/>
        <item x="18"/>
        <item x="136"/>
        <item x="490"/>
        <item x="285"/>
        <item x="558"/>
        <item x="854"/>
        <item x="294"/>
        <item x="911"/>
        <item x="422"/>
        <item x="645"/>
        <item x="502"/>
        <item x="200"/>
        <item x="59"/>
        <item x="532"/>
        <item x="767"/>
        <item x="199"/>
        <item x="249"/>
        <item x="570"/>
        <item x="924"/>
        <item x="98"/>
        <item x="400"/>
        <item x="360"/>
        <item x="912"/>
        <item x="899"/>
        <item x="655"/>
        <item x="576"/>
        <item x="374"/>
        <item x="314"/>
        <item x="359"/>
        <item x="674"/>
        <item x="700"/>
        <item x="373"/>
        <item x="406"/>
        <item x="641"/>
        <item x="769"/>
        <item x="651"/>
        <item x="761"/>
        <item x="776"/>
        <item x="723"/>
        <item x="766"/>
        <item x="683"/>
        <item x="302"/>
        <item x="228"/>
        <item x="778"/>
        <item x="77"/>
        <item x="594"/>
        <item x="589"/>
        <item x="451"/>
        <item x="308"/>
        <item x="115"/>
        <item x="587"/>
        <item x="289"/>
        <item x="45"/>
        <item x="187"/>
        <item x="71"/>
        <item x="304"/>
        <item x="452"/>
        <item x="471"/>
        <item x="853"/>
        <item x="419"/>
        <item x="604"/>
        <item x="91"/>
        <item x="891"/>
        <item x="504"/>
        <item x="626"/>
        <item x="463"/>
        <item x="286"/>
        <item x="103"/>
        <item x="333"/>
        <item x="149"/>
        <item x="217"/>
        <item x="280"/>
        <item x="928"/>
        <item x="432"/>
        <item x="110"/>
        <item x="94"/>
        <item x="663"/>
        <item x="337"/>
        <item x="96"/>
        <item x="884"/>
        <item x="671"/>
        <item x="697"/>
        <item x="772"/>
        <item x="847"/>
        <item x="271"/>
        <item x="362"/>
        <item x="1"/>
        <item x="581"/>
        <item x="396"/>
        <item x="234"/>
        <item x="922"/>
        <item x="817"/>
        <item x="355"/>
        <item x="860"/>
        <item x="548"/>
        <item x="677"/>
        <item x="420"/>
        <item x="863"/>
        <item x="684"/>
        <item x="193"/>
        <item x="439"/>
        <item x="722"/>
        <item x="711"/>
        <item x="476"/>
        <item x="108"/>
        <item x="897"/>
        <item x="757"/>
        <item x="172"/>
        <item x="205"/>
        <item x="391"/>
        <item x="633"/>
        <item x="223"/>
        <item x="329"/>
        <item x="267"/>
        <item x="243"/>
        <item x="347"/>
        <item x="299"/>
        <item x="509"/>
        <item x="67"/>
        <item x="525"/>
        <item x="549"/>
        <item x="528"/>
        <item x="101"/>
        <item x="676"/>
        <item x="703"/>
        <item x="686"/>
        <item x="644"/>
        <item x="902"/>
        <item x="513"/>
        <item x="751"/>
        <item x="397"/>
        <item x="719"/>
        <item x="367"/>
        <item x="625"/>
        <item x="746"/>
        <item x="564"/>
        <item x="56"/>
        <item x="461"/>
        <item x="188"/>
        <item x="398"/>
        <item x="122"/>
        <item x="903"/>
        <item x="905"/>
        <item x="535"/>
        <item x="785"/>
        <item x="765"/>
        <item x="877"/>
        <item x="505"/>
        <item x="519"/>
        <item x="927"/>
        <item x="547"/>
        <item x="139"/>
        <item x="906"/>
        <item x="421"/>
        <item x="733"/>
        <item x="405"/>
        <item x="402"/>
        <item x="780"/>
        <item x="457"/>
        <item x="176"/>
        <item x="673"/>
        <item x="93"/>
        <item x="588"/>
        <item x="311"/>
        <item x="797"/>
        <item x="481"/>
        <item x="650"/>
        <item x="825"/>
        <item x="349"/>
        <item x="572"/>
        <item x="292"/>
        <item x="13"/>
        <item x="698"/>
        <item x="756"/>
        <item x="433"/>
        <item x="593"/>
        <item x="137"/>
        <item x="239"/>
        <item x="521"/>
        <item x="51"/>
        <item x="874"/>
        <item x="399"/>
        <item x="590"/>
        <item x="763"/>
        <item x="428"/>
        <item x="573"/>
        <item x="60"/>
        <item x="256"/>
        <item x="2"/>
        <item x="779"/>
        <item x="447"/>
        <item x="612"/>
        <item x="340"/>
        <item x="331"/>
        <item x="685"/>
        <item x="164"/>
        <item x="236"/>
        <item x="295"/>
        <item x="658"/>
        <item x="646"/>
        <item x="583"/>
        <item x="732"/>
        <item x="241"/>
        <item x="921"/>
        <item x="290"/>
        <item x="695"/>
        <item x="221"/>
        <item x="449"/>
        <item x="618"/>
        <item x="125"/>
        <item x="316"/>
        <item x="441"/>
        <item x="88"/>
        <item x="503"/>
        <item x="5"/>
        <item x="426"/>
        <item x="240"/>
        <item x="543"/>
        <item x="827"/>
        <item x="150"/>
        <item x="182"/>
        <item x="194"/>
        <item x="174"/>
        <item x="794"/>
        <item x="480"/>
        <item x="378"/>
        <item x="146"/>
        <item x="537"/>
        <item x="233"/>
        <item x="694"/>
        <item x="282"/>
        <item x="881"/>
        <item x="366"/>
        <item x="762"/>
        <item x="792"/>
        <item x="611"/>
        <item x="309"/>
        <item x="25"/>
        <item x="837"/>
        <item x="83"/>
        <item x="708"/>
        <item x="783"/>
        <item x="184"/>
        <item x="518"/>
        <item x="806"/>
        <item x="257"/>
        <item x="773"/>
        <item x="370"/>
        <item x="213"/>
        <item x="482"/>
        <item x="662"/>
        <item x="65"/>
        <item x="126"/>
        <item x="346"/>
        <item x="209"/>
        <item x="127"/>
        <item x="557"/>
        <item x="52"/>
        <item x="935"/>
        <item x="31"/>
        <item x="76"/>
        <item x="191"/>
        <item x="533"/>
        <item x="813"/>
        <item x="163"/>
        <item x="279"/>
        <item x="254"/>
        <item x="637"/>
        <item x="771"/>
        <item x="203"/>
        <item x="264"/>
        <item x="859"/>
        <item x="259"/>
        <item x="491"/>
        <item x="916"/>
        <item x="889"/>
        <item x="40"/>
        <item x="661"/>
        <item x="892"/>
        <item x="4"/>
        <item x="605"/>
        <item x="356"/>
        <item x="345"/>
        <item x="284"/>
        <item x="759"/>
        <item x="743"/>
        <item x="664"/>
        <item x="81"/>
        <item x="361"/>
        <item x="145"/>
        <item x="741"/>
        <item x="501"/>
        <item x="647"/>
        <item x="791"/>
        <item x="323"/>
        <item x="753"/>
        <item x="53"/>
        <item x="389"/>
        <item x="692"/>
        <item x="526"/>
        <item x="424"/>
        <item x="80"/>
        <item x="739"/>
        <item x="822"/>
        <item x="404"/>
        <item x="737"/>
        <item x="896"/>
        <item x="864"/>
        <item x="670"/>
        <item x="453"/>
        <item x="407"/>
        <item x="882"/>
        <item x="415"/>
        <item x="652"/>
        <item x="850"/>
        <item x="908"/>
        <item x="693"/>
        <item x="116"/>
        <item x="281"/>
        <item x="831"/>
        <item x="472"/>
        <item x="821"/>
        <item x="510"/>
        <item x="707"/>
        <item x="298"/>
        <item x="918"/>
        <item x="768"/>
        <item x="857"/>
        <item x="844"/>
        <item x="189"/>
        <item x="553"/>
        <item x="334"/>
        <item x="258"/>
        <item x="606"/>
        <item x="725"/>
        <item x="437"/>
        <item x="487"/>
        <item x="448"/>
        <item x="212"/>
        <item x="473"/>
        <item x="560"/>
        <item x="541"/>
        <item x="893"/>
        <item x="613"/>
        <item x="413"/>
        <item x="742"/>
        <item x="514"/>
        <item x="69"/>
        <item x="688"/>
        <item x="75"/>
        <item x="326"/>
        <item x="313"/>
        <item x="630"/>
        <item x="3"/>
        <item x="789"/>
        <item x="678"/>
        <item x="332"/>
        <item x="66"/>
        <item x="883"/>
        <item x="207"/>
        <item x="206"/>
        <item x="327"/>
        <item x="133"/>
        <item x="350"/>
        <item x="132"/>
        <item x="470"/>
        <item x="10"/>
        <item x="131"/>
        <item x="128"/>
        <item x="485"/>
        <item x="904"/>
        <item x="431"/>
        <item x="542"/>
        <item x="365"/>
        <item x="231"/>
        <item x="224"/>
        <item x="229"/>
        <item x="814"/>
        <item x="495"/>
        <item x="620"/>
        <item x="898"/>
        <item x="268"/>
        <item x="339"/>
        <item x="270"/>
        <item x="118"/>
        <item x="330"/>
        <item x="713"/>
        <item x="818"/>
        <item x="787"/>
        <item x="714"/>
        <item x="900"/>
        <item x="718"/>
        <item x="648"/>
        <item x="392"/>
        <item x="54"/>
        <item x="666"/>
        <item x="845"/>
        <item x="826"/>
        <item x="408"/>
        <item x="744"/>
        <item x="100"/>
        <item x="155"/>
        <item x="508"/>
        <item x="204"/>
        <item x="196"/>
        <item x="216"/>
        <item x="507"/>
        <item x="758"/>
        <item x="775"/>
        <item x="754"/>
        <item x="665"/>
        <item x="260"/>
        <item x="38"/>
        <item x="141"/>
        <item x="245"/>
        <item x="815"/>
        <item x="810"/>
        <item x="253"/>
        <item x="123"/>
        <item x="328"/>
        <item x="795"/>
        <item x="516"/>
        <item x="22"/>
        <item x="179"/>
        <item x="563"/>
        <item x="72"/>
        <item x="385"/>
        <item x="401"/>
        <item x="68"/>
        <item x="161"/>
        <item x="601"/>
        <item x="802"/>
        <item x="201"/>
        <item x="157"/>
        <item x="669"/>
        <item x="622"/>
        <item x="37"/>
        <item x="319"/>
        <item x="709"/>
        <item x="580"/>
        <item x="679"/>
        <item x="220"/>
        <item x="46"/>
        <item x="99"/>
        <item x="619"/>
        <item x="812"/>
        <item x="878"/>
        <item x="704"/>
        <item x="455"/>
        <item x="7"/>
        <item x="907"/>
        <item x="305"/>
        <item x="383"/>
        <item x="248"/>
        <item x="195"/>
        <item x="523"/>
        <item x="0"/>
        <item x="70"/>
        <item x="735"/>
        <item x="585"/>
        <item x="843"/>
        <item x="315"/>
        <item x="876"/>
        <item x="749"/>
        <item x="687"/>
        <item x="568"/>
        <item x="841"/>
        <item x="869"/>
        <item x="875"/>
        <item x="450"/>
        <item x="565"/>
        <item x="74"/>
        <item x="643"/>
        <item x="443"/>
        <item x="393"/>
        <item x="682"/>
        <item x="811"/>
        <item x="322"/>
        <item x="269"/>
        <item x="796"/>
        <item x="798"/>
        <item x="614"/>
        <item x="931"/>
        <item x="87"/>
        <item x="520"/>
        <item x="11"/>
        <item x="107"/>
        <item x="85"/>
        <item x="887"/>
        <item x="500"/>
        <item x="555"/>
        <item x="731"/>
        <item x="410"/>
        <item x="58"/>
        <item x="919"/>
        <item x="265"/>
        <item x="343"/>
        <item x="124"/>
        <item x="143"/>
        <item x="39"/>
        <item x="829"/>
        <item x="836"/>
        <item x="494"/>
        <item x="705"/>
        <item x="272"/>
        <item x="636"/>
        <item x="923"/>
        <item x="121"/>
        <item x="34"/>
        <item x="866"/>
        <item x="440"/>
        <item x="880"/>
        <item x="357"/>
        <item x="846"/>
        <item x="33"/>
        <item x="32"/>
        <item x="598"/>
        <item x="538"/>
        <item x="57"/>
        <item x="317"/>
        <item x="78"/>
        <item x="851"/>
        <item x="409"/>
        <item x="21"/>
        <item x="784"/>
        <item x="468"/>
        <item x="252"/>
        <item x="130"/>
        <item x="890"/>
        <item x="635"/>
        <item x="653"/>
        <item x="358"/>
        <item x="726"/>
        <item x="266"/>
        <item x="788"/>
        <item x="403"/>
        <item x="551"/>
        <item x="717"/>
        <item x="446"/>
        <item x="834"/>
        <item x="556"/>
        <item x="104"/>
        <item x="524"/>
        <item x="47"/>
        <item x="423"/>
        <item x="152"/>
        <item x="805"/>
        <item x="569"/>
        <item x="599"/>
        <item x="832"/>
        <item x="35"/>
        <item x="198"/>
        <item x="483"/>
        <item x="835"/>
        <item x="730"/>
        <item x="595"/>
        <item x="706"/>
        <item x="909"/>
        <item x="816"/>
        <item x="552"/>
        <item x="354"/>
        <item x="862"/>
        <item x="774"/>
        <item x="135"/>
        <item x="364"/>
        <item x="623"/>
        <item x="15"/>
        <item x="250"/>
        <item x="23"/>
        <item x="186"/>
        <item x="237"/>
        <item x="380"/>
        <item x="929"/>
        <item x="321"/>
        <item x="736"/>
        <item x="382"/>
        <item x="147"/>
        <item x="479"/>
        <item x="111"/>
        <item x="856"/>
        <item x="871"/>
        <item x="681"/>
        <item x="600"/>
        <item x="715"/>
        <item x="872"/>
        <item x="691"/>
        <item x="849"/>
        <item x="263"/>
        <item x="185"/>
        <item x="764"/>
        <item x="113"/>
        <item x="348"/>
        <item x="19"/>
        <item x="488"/>
        <item x="914"/>
        <item x="181"/>
        <item x="865"/>
        <item x="657"/>
        <item x="211"/>
        <item x="44"/>
        <item x="154"/>
        <item x="824"/>
        <item x="218"/>
        <item x="712"/>
        <item x="627"/>
        <item x="885"/>
        <item x="578"/>
        <item x="586"/>
        <item x="842"/>
        <item x="138"/>
        <item x="579"/>
        <item x="852"/>
        <item x="215"/>
        <item x="475"/>
        <item x="144"/>
        <item x="158"/>
        <item x="571"/>
        <item x="238"/>
        <item t="default"/>
      </items>
    </pivotField>
    <pivotField showAll="0">
      <items count="79">
        <item x="62"/>
        <item x="39"/>
        <item x="44"/>
        <item x="67"/>
        <item x="35"/>
        <item x="13"/>
        <item x="59"/>
        <item x="28"/>
        <item x="53"/>
        <item x="4"/>
        <item x="2"/>
        <item x="72"/>
        <item x="32"/>
        <item x="43"/>
        <item x="40"/>
        <item x="7"/>
        <item x="22"/>
        <item x="37"/>
        <item x="31"/>
        <item x="56"/>
        <item x="1"/>
        <item x="10"/>
        <item x="58"/>
        <item x="49"/>
        <item x="23"/>
        <item x="77"/>
        <item x="29"/>
        <item x="14"/>
        <item x="52"/>
        <item x="12"/>
        <item x="61"/>
        <item x="63"/>
        <item x="26"/>
        <item x="15"/>
        <item x="38"/>
        <item x="17"/>
        <item x="11"/>
        <item x="0"/>
        <item x="46"/>
        <item x="36"/>
        <item x="69"/>
        <item x="70"/>
        <item x="6"/>
        <item x="60"/>
        <item x="54"/>
        <item x="18"/>
        <item x="25"/>
        <item x="68"/>
        <item x="55"/>
        <item x="57"/>
        <item x="9"/>
        <item x="21"/>
        <item x="74"/>
        <item x="48"/>
        <item x="33"/>
        <item x="16"/>
        <item x="27"/>
        <item x="50"/>
        <item x="65"/>
        <item x="30"/>
        <item x="51"/>
        <item x="24"/>
        <item x="45"/>
        <item x="47"/>
        <item x="71"/>
        <item x="41"/>
        <item x="64"/>
        <item x="73"/>
        <item x="20"/>
        <item x="75"/>
        <item x="8"/>
        <item x="19"/>
        <item x="3"/>
        <item x="5"/>
        <item x="34"/>
        <item x="42"/>
        <item x="66"/>
        <item x="76"/>
        <item t="default"/>
      </items>
    </pivotField>
    <pivotField numFmtId="1" showAll="0">
      <items count="81">
        <item x="79"/>
        <item x="77"/>
        <item x="37"/>
        <item x="76"/>
        <item x="38"/>
        <item x="78"/>
        <item x="73"/>
        <item x="25"/>
        <item x="6"/>
        <item x="45"/>
        <item x="18"/>
        <item x="30"/>
        <item x="72"/>
        <item x="17"/>
        <item x="2"/>
        <item x="56"/>
        <item x="31"/>
        <item x="34"/>
        <item x="58"/>
        <item x="15"/>
        <item x="47"/>
        <item x="41"/>
        <item x="35"/>
        <item x="32"/>
        <item x="48"/>
        <item x="54"/>
        <item x="13"/>
        <item x="14"/>
        <item x="49"/>
        <item x="42"/>
        <item x="24"/>
        <item x="61"/>
        <item x="5"/>
        <item x="11"/>
        <item x="33"/>
        <item x="3"/>
        <item x="23"/>
        <item x="44"/>
        <item x="65"/>
        <item x="69"/>
        <item x="4"/>
        <item x="21"/>
        <item x="67"/>
        <item x="9"/>
        <item x="62"/>
        <item x="59"/>
        <item x="55"/>
        <item x="53"/>
        <item x="7"/>
        <item x="8"/>
        <item x="64"/>
        <item x="43"/>
        <item x="27"/>
        <item x="51"/>
        <item x="75"/>
        <item x="16"/>
        <item x="52"/>
        <item x="0"/>
        <item x="60"/>
        <item x="20"/>
        <item x="71"/>
        <item x="36"/>
        <item x="68"/>
        <item x="12"/>
        <item x="40"/>
        <item x="1"/>
        <item x="22"/>
        <item x="29"/>
        <item x="70"/>
        <item x="63"/>
        <item x="39"/>
        <item x="66"/>
        <item x="19"/>
        <item x="46"/>
        <item x="26"/>
        <item x="28"/>
        <item x="10"/>
        <item x="50"/>
        <item x="57"/>
        <item x="74"/>
        <item t="default"/>
      </items>
    </pivotField>
    <pivotField showAll="0">
      <items count="687">
        <item x="182"/>
        <item x="575"/>
        <item x="481"/>
        <item x="678"/>
        <item x="648"/>
        <item x="168"/>
        <item x="71"/>
        <item x="193"/>
        <item x="86"/>
        <item x="497"/>
        <item x="187"/>
        <item x="456"/>
        <item x="363"/>
        <item x="261"/>
        <item x="504"/>
        <item x="495"/>
        <item x="338"/>
        <item x="645"/>
        <item x="321"/>
        <item x="612"/>
        <item x="460"/>
        <item x="510"/>
        <item x="267"/>
        <item x="129"/>
        <item x="288"/>
        <item x="492"/>
        <item x="611"/>
        <item x="562"/>
        <item x="476"/>
        <item x="448"/>
        <item x="91"/>
        <item x="664"/>
        <item x="369"/>
        <item x="449"/>
        <item x="355"/>
        <item x="14"/>
        <item x="538"/>
        <item x="423"/>
        <item x="152"/>
        <item x="104"/>
        <item x="609"/>
        <item x="42"/>
        <item x="240"/>
        <item x="330"/>
        <item x="149"/>
        <item x="371"/>
        <item x="335"/>
        <item x="24"/>
        <item x="674"/>
        <item x="332"/>
        <item x="519"/>
        <item x="619"/>
        <item x="100"/>
        <item x="328"/>
        <item x="76"/>
        <item x="6"/>
        <item x="83"/>
        <item x="376"/>
        <item x="135"/>
        <item x="427"/>
        <item x="12"/>
        <item x="603"/>
        <item x="40"/>
        <item x="445"/>
        <item x="470"/>
        <item x="16"/>
        <item x="143"/>
        <item x="304"/>
        <item x="249"/>
        <item x="424"/>
        <item x="62"/>
        <item x="298"/>
        <item x="250"/>
        <item x="685"/>
        <item x="216"/>
        <item x="179"/>
        <item x="87"/>
        <item x="592"/>
        <item x="434"/>
        <item x="28"/>
        <item x="297"/>
        <item x="218"/>
        <item x="642"/>
        <item x="360"/>
        <item x="93"/>
        <item x="681"/>
        <item x="252"/>
        <item x="450"/>
        <item x="115"/>
        <item x="535"/>
        <item x="370"/>
        <item x="164"/>
        <item x="432"/>
        <item x="180"/>
        <item x="61"/>
        <item x="109"/>
        <item x="227"/>
        <item x="117"/>
        <item x="399"/>
        <item x="668"/>
        <item x="435"/>
        <item x="436"/>
        <item x="501"/>
        <item x="112"/>
        <item x="341"/>
        <item x="308"/>
        <item x="670"/>
        <item x="59"/>
        <item x="114"/>
        <item x="388"/>
        <item x="54"/>
        <item x="171"/>
        <item x="643"/>
        <item x="627"/>
        <item x="277"/>
        <item x="577"/>
        <item x="375"/>
        <item x="378"/>
        <item x="368"/>
        <item x="310"/>
        <item x="666"/>
        <item x="351"/>
        <item x="350"/>
        <item x="546"/>
        <item x="513"/>
        <item x="174"/>
        <item x="85"/>
        <item x="491"/>
        <item x="263"/>
        <item x="652"/>
        <item x="400"/>
        <item x="440"/>
        <item x="163"/>
        <item x="235"/>
        <item x="265"/>
        <item x="49"/>
        <item x="589"/>
        <item x="430"/>
        <item x="124"/>
        <item x="51"/>
        <item x="390"/>
        <item x="571"/>
        <item x="243"/>
        <item x="29"/>
        <item x="30"/>
        <item x="309"/>
        <item x="581"/>
        <item x="488"/>
        <item x="359"/>
        <item x="595"/>
        <item x="573"/>
        <item x="684"/>
        <item x="39"/>
        <item x="356"/>
        <item x="337"/>
        <item x="493"/>
        <item x="79"/>
        <item x="147"/>
        <item x="241"/>
        <item x="484"/>
        <item x="155"/>
        <item x="278"/>
        <item x="650"/>
        <item x="358"/>
        <item x="159"/>
        <item x="198"/>
        <item x="616"/>
        <item x="521"/>
        <item x="441"/>
        <item x="73"/>
        <item x="305"/>
        <item x="284"/>
        <item x="420"/>
        <item x="291"/>
        <item x="208"/>
        <item x="405"/>
        <item x="379"/>
        <item x="47"/>
        <item x="156"/>
        <item x="296"/>
        <item x="560"/>
        <item x="600"/>
        <item x="215"/>
        <item x="455"/>
        <item x="570"/>
        <item x="188"/>
        <item x="186"/>
        <item x="259"/>
        <item x="245"/>
        <item x="524"/>
        <item x="26"/>
        <item x="613"/>
        <item x="18"/>
        <item x="324"/>
        <item x="137"/>
        <item x="325"/>
        <item x="239"/>
        <item x="543"/>
        <item x="323"/>
        <item x="486"/>
        <item x="496"/>
        <item x="389"/>
        <item x="478"/>
        <item x="604"/>
        <item x="411"/>
        <item x="534"/>
        <item x="48"/>
        <item x="385"/>
        <item x="339"/>
        <item x="374"/>
        <item x="22"/>
        <item x="367"/>
        <item x="225"/>
        <item x="459"/>
        <item x="629"/>
        <item x="157"/>
        <item x="95"/>
        <item x="631"/>
        <item x="210"/>
        <item x="443"/>
        <item x="517"/>
        <item x="107"/>
        <item x="191"/>
        <item x="463"/>
        <item x="125"/>
        <item x="17"/>
        <item x="15"/>
        <item x="327"/>
        <item x="1"/>
        <item x="11"/>
        <item x="285"/>
        <item x="268"/>
        <item x="214"/>
        <item x="303"/>
        <item x="38"/>
        <item x="270"/>
        <item x="65"/>
        <item x="594"/>
        <item x="526"/>
        <item x="584"/>
        <item x="97"/>
        <item x="582"/>
        <item x="203"/>
        <item x="396"/>
        <item x="242"/>
        <item x="110"/>
        <item x="307"/>
        <item x="425"/>
        <item x="537"/>
        <item x="184"/>
        <item x="398"/>
        <item x="260"/>
        <item x="679"/>
        <item x="178"/>
        <item x="530"/>
        <item x="139"/>
        <item x="552"/>
        <item x="667"/>
        <item x="347"/>
        <item x="340"/>
        <item x="55"/>
        <item x="387"/>
        <item x="209"/>
        <item x="511"/>
        <item x="162"/>
        <item x="253"/>
        <item x="27"/>
        <item x="682"/>
        <item x="361"/>
        <item x="271"/>
        <item x="490"/>
        <item x="50"/>
        <item x="545"/>
        <item x="232"/>
        <item x="357"/>
        <item x="421"/>
        <item x="516"/>
        <item x="410"/>
        <item x="2"/>
        <item x="320"/>
        <item x="299"/>
        <item x="672"/>
        <item x="98"/>
        <item x="301"/>
        <item x="518"/>
        <item x="176"/>
        <item x="302"/>
        <item x="131"/>
        <item x="628"/>
        <item x="289"/>
        <item x="266"/>
        <item x="224"/>
        <item x="529"/>
        <item x="365"/>
        <item x="442"/>
        <item x="311"/>
        <item x="205"/>
        <item x="418"/>
        <item x="194"/>
        <item x="41"/>
        <item x="326"/>
        <item x="211"/>
        <item x="69"/>
        <item x="392"/>
        <item x="474"/>
        <item x="8"/>
        <item x="251"/>
        <item x="144"/>
        <item x="121"/>
        <item x="25"/>
        <item x="607"/>
        <item x="275"/>
        <item x="591"/>
        <item x="407"/>
        <item x="433"/>
        <item x="219"/>
        <item x="661"/>
        <item x="234"/>
        <item x="183"/>
        <item x="383"/>
        <item x="602"/>
        <item x="406"/>
        <item x="274"/>
        <item x="540"/>
        <item x="653"/>
        <item x="77"/>
        <item x="525"/>
        <item x="88"/>
        <item x="316"/>
        <item x="172"/>
        <item x="647"/>
        <item x="160"/>
        <item x="352"/>
        <item x="397"/>
        <item x="63"/>
        <item x="20"/>
        <item x="465"/>
        <item x="569"/>
        <item x="404"/>
        <item x="213"/>
        <item x="660"/>
        <item x="381"/>
        <item x="60"/>
        <item x="669"/>
        <item x="566"/>
        <item x="44"/>
        <item x="197"/>
        <item x="533"/>
        <item x="287"/>
        <item x="101"/>
        <item x="336"/>
        <item x="226"/>
        <item x="196"/>
        <item x="195"/>
        <item x="457"/>
        <item x="3"/>
        <item x="635"/>
        <item x="165"/>
        <item x="181"/>
        <item x="558"/>
        <item x="10"/>
        <item x="318"/>
        <item x="475"/>
        <item x="505"/>
        <item x="585"/>
        <item x="403"/>
        <item x="246"/>
        <item x="36"/>
        <item x="151"/>
        <item x="229"/>
        <item x="334"/>
        <item x="498"/>
        <item x="257"/>
        <item x="555"/>
        <item x="656"/>
        <item x="173"/>
        <item x="391"/>
        <item x="444"/>
        <item x="74"/>
        <item x="428"/>
        <item x="659"/>
        <item x="677"/>
        <item x="206"/>
        <item x="64"/>
        <item x="190"/>
        <item x="634"/>
        <item x="622"/>
        <item x="462"/>
        <item x="66"/>
        <item x="89"/>
        <item x="68"/>
        <item x="166"/>
        <item x="158"/>
        <item x="244"/>
        <item x="272"/>
        <item x="5"/>
        <item x="273"/>
        <item x="0"/>
        <item x="353"/>
        <item x="509"/>
        <item x="466"/>
        <item x="553"/>
        <item x="230"/>
        <item x="119"/>
        <item x="663"/>
        <item x="207"/>
        <item x="469"/>
        <item x="548"/>
        <item x="169"/>
        <item x="596"/>
        <item x="138"/>
        <item x="248"/>
        <item x="587"/>
        <item x="80"/>
        <item x="415"/>
        <item x="9"/>
        <item x="393"/>
        <item x="32"/>
        <item x="329"/>
        <item x="314"/>
        <item x="408"/>
        <item x="75"/>
        <item x="480"/>
        <item x="103"/>
        <item x="269"/>
        <item x="94"/>
        <item x="319"/>
        <item x="431"/>
        <item x="655"/>
        <item x="290"/>
        <item x="364"/>
        <item x="394"/>
        <item x="146"/>
        <item x="348"/>
        <item x="567"/>
        <item x="313"/>
        <item x="574"/>
        <item x="148"/>
        <item x="514"/>
        <item x="317"/>
        <item x="52"/>
        <item x="177"/>
        <item x="500"/>
        <item x="576"/>
        <item x="608"/>
        <item x="34"/>
        <item x="81"/>
        <item x="556"/>
        <item x="237"/>
        <item x="633"/>
        <item x="105"/>
        <item x="675"/>
        <item x="31"/>
        <item x="544"/>
        <item x="58"/>
        <item x="140"/>
        <item x="414"/>
        <item x="638"/>
        <item x="559"/>
        <item x="212"/>
        <item x="43"/>
        <item x="204"/>
        <item x="522"/>
        <item x="201"/>
        <item x="221"/>
        <item x="362"/>
        <item x="437"/>
        <item x="568"/>
        <item x="78"/>
        <item x="438"/>
        <item x="413"/>
        <item x="384"/>
        <item x="349"/>
        <item x="547"/>
        <item x="487"/>
        <item x="416"/>
        <item x="572"/>
        <item x="446"/>
        <item x="282"/>
        <item x="597"/>
        <item x="617"/>
        <item x="127"/>
        <item x="236"/>
        <item x="238"/>
        <item x="295"/>
        <item x="536"/>
        <item x="528"/>
        <item x="477"/>
        <item x="262"/>
        <item x="662"/>
        <item x="649"/>
        <item x="565"/>
        <item x="658"/>
        <item x="53"/>
        <item x="417"/>
        <item x="447"/>
        <item x="247"/>
        <item x="345"/>
        <item x="90"/>
        <item x="550"/>
        <item x="92"/>
        <item x="118"/>
        <item x="256"/>
        <item x="167"/>
        <item x="439"/>
        <item x="123"/>
        <item x="120"/>
        <item x="280"/>
        <item x="382"/>
        <item x="136"/>
        <item x="624"/>
        <item x="377"/>
        <item x="199"/>
        <item x="671"/>
        <item x="454"/>
        <item x="4"/>
        <item x="508"/>
        <item x="551"/>
        <item x="401"/>
        <item x="646"/>
        <item x="614"/>
        <item x="588"/>
        <item x="111"/>
        <item x="84"/>
        <item x="102"/>
        <item x="343"/>
        <item x="458"/>
        <item x="605"/>
        <item x="13"/>
        <item x="598"/>
        <item x="258"/>
        <item x="264"/>
        <item x="625"/>
        <item x="673"/>
        <item x="637"/>
        <item x="593"/>
        <item x="665"/>
        <item x="255"/>
        <item x="134"/>
        <item x="170"/>
        <item x="315"/>
        <item x="680"/>
        <item x="451"/>
        <item x="72"/>
        <item x="626"/>
        <item x="21"/>
        <item x="620"/>
        <item x="293"/>
        <item x="56"/>
        <item x="373"/>
        <item x="499"/>
        <item x="640"/>
        <item x="527"/>
        <item x="549"/>
        <item x="520"/>
        <item x="223"/>
        <item x="344"/>
        <item x="483"/>
        <item x="132"/>
        <item x="33"/>
        <item x="512"/>
        <item x="503"/>
        <item x="113"/>
        <item x="254"/>
        <item x="106"/>
        <item x="372"/>
        <item x="471"/>
        <item x="161"/>
        <item x="531"/>
        <item x="322"/>
        <item x="419"/>
        <item x="644"/>
        <item x="126"/>
        <item x="200"/>
        <item x="579"/>
        <item x="133"/>
        <item x="175"/>
        <item x="281"/>
        <item x="485"/>
        <item x="583"/>
        <item x="515"/>
        <item x="630"/>
        <item x="300"/>
        <item x="276"/>
        <item x="606"/>
        <item x="523"/>
        <item x="202"/>
        <item x="222"/>
        <item x="623"/>
        <item x="294"/>
        <item x="141"/>
        <item x="426"/>
        <item x="539"/>
        <item x="472"/>
        <item x="122"/>
        <item x="306"/>
        <item x="409"/>
        <item x="563"/>
        <item x="412"/>
        <item x="217"/>
        <item x="532"/>
        <item x="128"/>
        <item x="333"/>
        <item x="386"/>
        <item x="192"/>
        <item x="601"/>
        <item x="37"/>
        <item x="489"/>
        <item x="286"/>
        <item x="542"/>
        <item x="185"/>
        <item x="639"/>
        <item x="586"/>
        <item x="506"/>
        <item x="429"/>
        <item x="380"/>
        <item x="578"/>
        <item x="57"/>
        <item x="67"/>
        <item x="220"/>
        <item x="561"/>
        <item x="479"/>
        <item x="366"/>
        <item x="599"/>
        <item x="130"/>
        <item x="610"/>
        <item x="70"/>
        <item x="590"/>
        <item x="96"/>
        <item x="82"/>
        <item x="189"/>
        <item x="554"/>
        <item x="150"/>
        <item x="621"/>
        <item x="654"/>
        <item x="618"/>
        <item x="464"/>
        <item x="108"/>
        <item x="657"/>
        <item x="422"/>
        <item x="636"/>
        <item x="154"/>
        <item x="452"/>
        <item x="461"/>
        <item x="395"/>
        <item x="145"/>
        <item x="402"/>
        <item x="467"/>
        <item x="641"/>
        <item x="473"/>
        <item x="651"/>
        <item x="292"/>
        <item x="541"/>
        <item x="346"/>
        <item x="507"/>
        <item x="283"/>
        <item x="45"/>
        <item x="228"/>
        <item x="632"/>
        <item x="482"/>
        <item x="615"/>
        <item x="683"/>
        <item x="564"/>
        <item x="580"/>
        <item x="279"/>
        <item x="153"/>
        <item x="494"/>
        <item x="354"/>
        <item x="453"/>
        <item x="35"/>
        <item x="557"/>
        <item x="312"/>
        <item x="7"/>
        <item x="46"/>
        <item x="99"/>
        <item x="502"/>
        <item x="331"/>
        <item x="342"/>
        <item x="23"/>
        <item x="142"/>
        <item x="231"/>
        <item x="233"/>
        <item x="116"/>
        <item x="468"/>
        <item x="676"/>
        <item x="19"/>
        <item t="default"/>
      </items>
    </pivotField>
    <pivotField numFmtId="14" showAll="0">
      <items count="25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t="default"/>
      </items>
    </pivotField>
    <pivotField showAll="0">
      <items count="536">
        <item x="534"/>
        <item x="511"/>
        <item x="507"/>
        <item x="514"/>
        <item x="521"/>
        <item x="503"/>
        <item x="517"/>
        <item x="470"/>
        <item x="516"/>
        <item x="484"/>
        <item x="531"/>
        <item x="490"/>
        <item x="533"/>
        <item x="506"/>
        <item x="473"/>
        <item x="471"/>
        <item x="500"/>
        <item x="466"/>
        <item x="468"/>
        <item x="486"/>
        <item x="499"/>
        <item x="482"/>
        <item x="459"/>
        <item x="513"/>
        <item x="527"/>
        <item x="515"/>
        <item x="449"/>
        <item x="502"/>
        <item x="491"/>
        <item x="519"/>
        <item x="508"/>
        <item x="462"/>
        <item x="445"/>
        <item x="444"/>
        <item x="472"/>
        <item x="477"/>
        <item x="438"/>
        <item x="505"/>
        <item x="474"/>
        <item x="493"/>
        <item x="455"/>
        <item x="481"/>
        <item x="428"/>
        <item x="504"/>
        <item x="415"/>
        <item x="495"/>
        <item x="450"/>
        <item x="398"/>
        <item x="432"/>
        <item x="442"/>
        <item x="487"/>
        <item x="483"/>
        <item x="401"/>
        <item x="391"/>
        <item x="436"/>
        <item x="381"/>
        <item x="407"/>
        <item x="496"/>
        <item x="370"/>
        <item x="367"/>
        <item x="372"/>
        <item x="440"/>
        <item x="380"/>
        <item x="411"/>
        <item x="426"/>
        <item x="526"/>
        <item x="424"/>
        <item x="397"/>
        <item x="463"/>
        <item x="488"/>
        <item x="357"/>
        <item x="344"/>
        <item x="461"/>
        <item x="476"/>
        <item x="338"/>
        <item x="475"/>
        <item x="346"/>
        <item x="451"/>
        <item x="377"/>
        <item x="448"/>
        <item x="520"/>
        <item x="525"/>
        <item x="348"/>
        <item x="384"/>
        <item x="402"/>
        <item x="509"/>
        <item x="403"/>
        <item x="330"/>
        <item x="412"/>
        <item x="529"/>
        <item x="294"/>
        <item x="290"/>
        <item x="324"/>
        <item x="523"/>
        <item x="361"/>
        <item x="498"/>
        <item x="417"/>
        <item x="404"/>
        <item x="272"/>
        <item x="342"/>
        <item x="479"/>
        <item x="313"/>
        <item x="366"/>
        <item x="309"/>
        <item x="414"/>
        <item x="518"/>
        <item x="532"/>
        <item x="308"/>
        <item x="323"/>
        <item x="413"/>
        <item x="408"/>
        <item x="259"/>
        <item x="460"/>
        <item x="439"/>
        <item x="337"/>
        <item x="457"/>
        <item x="327"/>
        <item x="350"/>
        <item x="256"/>
        <item x="392"/>
        <item x="289"/>
        <item x="405"/>
        <item x="383"/>
        <item x="285"/>
        <item x="341"/>
        <item x="492"/>
        <item x="441"/>
        <item x="270"/>
        <item x="258"/>
        <item x="208"/>
        <item x="512"/>
        <item x="443"/>
        <item x="304"/>
        <item x="199"/>
        <item x="396"/>
        <item x="369"/>
        <item x="223"/>
        <item x="390"/>
        <item x="351"/>
        <item x="389"/>
        <item x="335"/>
        <item x="530"/>
        <item x="326"/>
        <item x="235"/>
        <item x="385"/>
        <item x="288"/>
        <item x="376"/>
        <item x="339"/>
        <item x="260"/>
        <item x="179"/>
        <item x="299"/>
        <item x="340"/>
        <item x="305"/>
        <item x="159"/>
        <item x="217"/>
        <item x="233"/>
        <item x="255"/>
        <item x="334"/>
        <item x="501"/>
        <item x="277"/>
        <item x="325"/>
        <item x="269"/>
        <item x="362"/>
        <item x="317"/>
        <item x="198"/>
        <item x="522"/>
        <item x="497"/>
        <item x="221"/>
        <item x="273"/>
        <item x="332"/>
        <item x="282"/>
        <item x="393"/>
        <item x="422"/>
        <item x="137"/>
        <item x="420"/>
        <item x="230"/>
        <item x="296"/>
        <item x="236"/>
        <item x="427"/>
        <item x="200"/>
        <item x="467"/>
        <item x="219"/>
        <item x="374"/>
        <item x="209"/>
        <item x="264"/>
        <item x="321"/>
        <item x="302"/>
        <item x="359"/>
        <item x="329"/>
        <item x="95"/>
        <item x="218"/>
        <item x="206"/>
        <item x="175"/>
        <item x="89"/>
        <item x="119"/>
        <item x="177"/>
        <item x="464"/>
        <item x="410"/>
        <item x="163"/>
        <item x="85"/>
        <item x="173"/>
        <item x="279"/>
        <item x="167"/>
        <item x="379"/>
        <item x="300"/>
        <item x="456"/>
        <item x="105"/>
        <item x="87"/>
        <item x="419"/>
        <item x="174"/>
        <item x="158"/>
        <item x="54"/>
        <item x="46"/>
        <item x="429"/>
        <item x="92"/>
        <item x="409"/>
        <item x="19"/>
        <item x="310"/>
        <item x="320"/>
        <item x="29"/>
        <item x="469"/>
        <item x="433"/>
        <item x="122"/>
        <item x="196"/>
        <item x="365"/>
        <item x="106"/>
        <item x="170"/>
        <item x="249"/>
        <item x="375"/>
        <item x="434"/>
        <item x="49"/>
        <item x="322"/>
        <item x="127"/>
        <item x="201"/>
        <item x="229"/>
        <item x="227"/>
        <item x="51"/>
        <item x="494"/>
        <item x="71"/>
        <item x="184"/>
        <item x="437"/>
        <item x="82"/>
        <item x="406"/>
        <item x="146"/>
        <item x="59"/>
        <item x="128"/>
        <item x="293"/>
        <item x="216"/>
        <item x="416"/>
        <item x="140"/>
        <item x="352"/>
        <item x="120"/>
        <item x="295"/>
        <item x="164"/>
        <item x="524"/>
        <item x="172"/>
        <item x="356"/>
        <item x="132"/>
        <item x="225"/>
        <item x="284"/>
        <item x="181"/>
        <item x="135"/>
        <item x="100"/>
        <item x="52"/>
        <item x="226"/>
        <item x="108"/>
        <item x="319"/>
        <item x="345"/>
        <item x="37"/>
        <item x="358"/>
        <item x="88"/>
        <item x="176"/>
        <item x="271"/>
        <item x="241"/>
        <item x="446"/>
        <item x="34"/>
        <item x="373"/>
        <item x="90"/>
        <item x="212"/>
        <item x="83"/>
        <item x="333"/>
        <item x="145"/>
        <item x="388"/>
        <item x="25"/>
        <item x="245"/>
        <item x="418"/>
        <item x="1"/>
        <item x="454"/>
        <item x="231"/>
        <item x="142"/>
        <item x="371"/>
        <item x="47"/>
        <item x="286"/>
        <item x="191"/>
        <item x="20"/>
        <item x="262"/>
        <item x="0"/>
        <item x="192"/>
        <item x="349"/>
        <item x="360"/>
        <item x="510"/>
        <item x="312"/>
        <item x="458"/>
        <item x="149"/>
        <item x="141"/>
        <item x="267"/>
        <item x="148"/>
        <item x="113"/>
        <item x="421"/>
        <item x="280"/>
        <item x="107"/>
        <item x="130"/>
        <item x="292"/>
        <item x="528"/>
        <item x="35"/>
        <item x="97"/>
        <item x="395"/>
        <item x="126"/>
        <item x="364"/>
        <item x="243"/>
        <item x="40"/>
        <item x="354"/>
        <item x="32"/>
        <item x="114"/>
        <item x="263"/>
        <item x="121"/>
        <item x="485"/>
        <item x="43"/>
        <item x="45"/>
        <item x="239"/>
        <item x="480"/>
        <item x="242"/>
        <item x="228"/>
        <item x="306"/>
        <item x="2"/>
        <item x="165"/>
        <item x="5"/>
        <item x="394"/>
        <item x="453"/>
        <item x="478"/>
        <item x="67"/>
        <item x="281"/>
        <item x="213"/>
        <item x="31"/>
        <item x="22"/>
        <item x="166"/>
        <item x="190"/>
        <item x="9"/>
        <item x="291"/>
        <item x="202"/>
        <item x="222"/>
        <item x="11"/>
        <item x="353"/>
        <item x="232"/>
        <item x="136"/>
        <item x="186"/>
        <item x="96"/>
        <item x="134"/>
        <item x="314"/>
        <item x="386"/>
        <item x="489"/>
        <item x="115"/>
        <item x="423"/>
        <item x="103"/>
        <item x="169"/>
        <item x="435"/>
        <item x="171"/>
        <item x="143"/>
        <item x="104"/>
        <item x="301"/>
        <item x="287"/>
        <item x="378"/>
        <item x="12"/>
        <item x="152"/>
        <item x="425"/>
        <item x="465"/>
        <item x="65"/>
        <item x="220"/>
        <item x="430"/>
        <item x="274"/>
        <item x="160"/>
        <item x="316"/>
        <item x="157"/>
        <item x="62"/>
        <item x="399"/>
        <item x="6"/>
        <item x="42"/>
        <item x="266"/>
        <item x="64"/>
        <item x="195"/>
        <item x="387"/>
        <item x="7"/>
        <item x="24"/>
        <item x="331"/>
        <item x="452"/>
        <item x="447"/>
        <item x="400"/>
        <item x="16"/>
        <item x="275"/>
        <item x="58"/>
        <item x="343"/>
        <item x="68"/>
        <item x="276"/>
        <item x="187"/>
        <item x="303"/>
        <item x="60"/>
        <item x="61"/>
        <item x="38"/>
        <item x="70"/>
        <item x="254"/>
        <item x="79"/>
        <item x="39"/>
        <item x="94"/>
        <item x="431"/>
        <item x="155"/>
        <item x="161"/>
        <item x="215"/>
        <item x="81"/>
        <item x="117"/>
        <item x="363"/>
        <item x="168"/>
        <item x="48"/>
        <item x="211"/>
        <item x="307"/>
        <item x="182"/>
        <item x="347"/>
        <item x="151"/>
        <item x="207"/>
        <item x="355"/>
        <item x="91"/>
        <item x="297"/>
        <item x="150"/>
        <item x="261"/>
        <item x="203"/>
        <item x="248"/>
        <item x="99"/>
        <item x="251"/>
        <item x="129"/>
        <item x="246"/>
        <item x="237"/>
        <item x="185"/>
        <item x="368"/>
        <item x="193"/>
        <item x="75"/>
        <item x="125"/>
        <item x="240"/>
        <item x="162"/>
        <item x="318"/>
        <item x="382"/>
        <item x="210"/>
        <item x="234"/>
        <item x="93"/>
        <item x="183"/>
        <item x="180"/>
        <item x="188"/>
        <item x="69"/>
        <item x="283"/>
        <item x="144"/>
        <item x="252"/>
        <item x="315"/>
        <item x="98"/>
        <item x="257"/>
        <item x="278"/>
        <item x="178"/>
        <item x="311"/>
        <item x="298"/>
        <item x="336"/>
        <item x="109"/>
        <item x="36"/>
        <item x="41"/>
        <item x="328"/>
        <item x="112"/>
        <item x="247"/>
        <item x="224"/>
        <item x="250"/>
        <item x="131"/>
        <item x="205"/>
        <item x="110"/>
        <item x="154"/>
        <item x="55"/>
        <item x="77"/>
        <item x="15"/>
        <item x="265"/>
        <item x="56"/>
        <item x="139"/>
        <item x="253"/>
        <item x="80"/>
        <item x="23"/>
        <item x="197"/>
        <item x="268"/>
        <item x="73"/>
        <item x="14"/>
        <item x="50"/>
        <item x="74"/>
        <item x="101"/>
        <item x="76"/>
        <item x="123"/>
        <item x="72"/>
        <item x="78"/>
        <item x="138"/>
        <item x="204"/>
        <item x="244"/>
        <item x="214"/>
        <item x="238"/>
        <item x="133"/>
        <item x="189"/>
        <item x="84"/>
        <item x="3"/>
        <item x="86"/>
        <item x="21"/>
        <item x="147"/>
        <item x="63"/>
        <item x="118"/>
        <item x="17"/>
        <item x="30"/>
        <item x="4"/>
        <item x="156"/>
        <item x="194"/>
        <item x="111"/>
        <item x="116"/>
        <item x="153"/>
        <item x="13"/>
        <item x="10"/>
        <item x="102"/>
        <item x="124"/>
        <item x="66"/>
        <item x="27"/>
        <item x="44"/>
        <item x="26"/>
        <item x="28"/>
        <item x="33"/>
        <item x="53"/>
        <item x="57"/>
        <item x="18"/>
        <item x="8"/>
        <item t="default"/>
      </items>
    </pivotField>
    <pivotField showAll="0">
      <items count="6">
        <item x="2"/>
        <item x="0"/>
        <item x="1"/>
        <item x="4"/>
        <item x="3"/>
        <item t="default"/>
      </items>
    </pivotField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showAll="0">
      <items count="5">
        <item sd="0" x="0"/>
        <item x="1"/>
        <item x="2"/>
        <item sd="0" x="3"/>
        <item t="default"/>
      </items>
    </pivotField>
  </pivotFields>
  <rowFields count="2">
    <field x="19"/>
    <field x="17"/>
  </rowFields>
  <rowItems count="20">
    <i>
      <x v="1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2"/>
    </i>
    <i r="1">
      <x v="1"/>
    </i>
    <i r="1">
      <x v="2"/>
    </i>
    <i r="1">
      <x v="3"/>
    </i>
    <i r="1">
      <x v="4"/>
    </i>
    <i r="1">
      <x v="5"/>
    </i>
    <i t="grand">
      <x/>
    </i>
  </rowItems>
  <colItems count="1">
    <i/>
  </colItems>
  <pageFields count="1">
    <pageField fld="6" hier="-1"/>
  </pageFields>
  <dataFields count="1">
    <dataField name="Сумма по полю сумма чека" fld="4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CF039EA-97ED-964B-A1CD-F07C7F5D7F07}" name="Сводная таблица13" cacheId="4" applyNumberFormats="0" applyBorderFormats="0" applyFontFormats="0" applyPatternFormats="0" applyAlignmentFormats="0" applyWidthHeightFormats="1" dataCaption="Значения" updatedVersion="8" minRefreshableVersion="3" useAutoFormatting="1" rowGrandTotals="0" colGrandTotals="0" itemPrintTitles="1" createdVersion="8" indent="0" multipleFieldFilters="0" chartFormat="7">
  <location ref="A3:B23" firstHeaderRow="1" firstDataRow="1" firstDataCol="1"/>
  <pivotFields count="20">
    <pivotField showAll="0"/>
    <pivotField showAll="0"/>
    <pivotField showAll="0"/>
    <pivotField showAll="0">
      <items count="6">
        <item x="3"/>
        <item x="0"/>
        <item x="2"/>
        <item x="1"/>
        <item x="4"/>
        <item t="default"/>
      </items>
    </pivotField>
    <pivotField showAll="0">
      <items count="687">
        <item x="182"/>
        <item x="575"/>
        <item x="481"/>
        <item x="678"/>
        <item x="648"/>
        <item x="168"/>
        <item x="71"/>
        <item x="193"/>
        <item x="86"/>
        <item x="497"/>
        <item x="187"/>
        <item x="456"/>
        <item x="363"/>
        <item x="261"/>
        <item x="504"/>
        <item x="495"/>
        <item x="338"/>
        <item x="645"/>
        <item x="321"/>
        <item x="612"/>
        <item x="460"/>
        <item x="510"/>
        <item x="267"/>
        <item x="129"/>
        <item x="288"/>
        <item x="492"/>
        <item x="611"/>
        <item x="562"/>
        <item x="476"/>
        <item x="448"/>
        <item x="91"/>
        <item x="664"/>
        <item x="369"/>
        <item x="449"/>
        <item x="355"/>
        <item x="14"/>
        <item x="538"/>
        <item x="423"/>
        <item x="152"/>
        <item x="104"/>
        <item x="609"/>
        <item x="42"/>
        <item x="240"/>
        <item x="330"/>
        <item x="149"/>
        <item x="371"/>
        <item x="335"/>
        <item x="24"/>
        <item x="674"/>
        <item x="332"/>
        <item x="519"/>
        <item x="619"/>
        <item x="100"/>
        <item x="328"/>
        <item x="76"/>
        <item x="6"/>
        <item x="83"/>
        <item x="376"/>
        <item x="135"/>
        <item x="427"/>
        <item x="12"/>
        <item x="603"/>
        <item x="40"/>
        <item x="445"/>
        <item x="470"/>
        <item x="16"/>
        <item x="143"/>
        <item x="304"/>
        <item x="249"/>
        <item x="424"/>
        <item x="62"/>
        <item x="298"/>
        <item x="250"/>
        <item x="685"/>
        <item x="216"/>
        <item x="179"/>
        <item x="87"/>
        <item x="592"/>
        <item x="434"/>
        <item x="28"/>
        <item x="297"/>
        <item x="218"/>
        <item x="642"/>
        <item x="360"/>
        <item x="93"/>
        <item x="681"/>
        <item x="252"/>
        <item x="450"/>
        <item x="115"/>
        <item x="535"/>
        <item x="370"/>
        <item x="164"/>
        <item x="432"/>
        <item x="180"/>
        <item x="61"/>
        <item x="109"/>
        <item x="227"/>
        <item x="117"/>
        <item x="399"/>
        <item x="668"/>
        <item x="435"/>
        <item x="436"/>
        <item x="501"/>
        <item x="112"/>
        <item x="341"/>
        <item x="308"/>
        <item x="670"/>
        <item x="59"/>
        <item x="114"/>
        <item x="388"/>
        <item x="54"/>
        <item x="171"/>
        <item x="643"/>
        <item x="627"/>
        <item x="277"/>
        <item x="577"/>
        <item x="375"/>
        <item x="378"/>
        <item x="368"/>
        <item x="310"/>
        <item x="666"/>
        <item x="351"/>
        <item x="350"/>
        <item x="546"/>
        <item x="513"/>
        <item x="174"/>
        <item x="85"/>
        <item x="491"/>
        <item x="263"/>
        <item x="652"/>
        <item x="400"/>
        <item x="440"/>
        <item x="163"/>
        <item x="235"/>
        <item x="265"/>
        <item x="49"/>
        <item x="589"/>
        <item x="430"/>
        <item x="124"/>
        <item x="51"/>
        <item x="390"/>
        <item x="571"/>
        <item x="243"/>
        <item x="29"/>
        <item x="30"/>
        <item x="309"/>
        <item x="581"/>
        <item x="488"/>
        <item x="359"/>
        <item x="595"/>
        <item x="573"/>
        <item x="684"/>
        <item x="39"/>
        <item x="356"/>
        <item x="337"/>
        <item x="493"/>
        <item x="79"/>
        <item x="147"/>
        <item x="241"/>
        <item x="484"/>
        <item x="155"/>
        <item x="278"/>
        <item x="650"/>
        <item x="358"/>
        <item x="159"/>
        <item x="198"/>
        <item x="616"/>
        <item x="521"/>
        <item x="441"/>
        <item x="73"/>
        <item x="305"/>
        <item x="284"/>
        <item x="420"/>
        <item x="291"/>
        <item x="208"/>
        <item x="405"/>
        <item x="379"/>
        <item x="47"/>
        <item x="156"/>
        <item x="296"/>
        <item x="560"/>
        <item x="600"/>
        <item x="215"/>
        <item x="455"/>
        <item x="570"/>
        <item x="188"/>
        <item x="186"/>
        <item x="259"/>
        <item x="245"/>
        <item x="524"/>
        <item x="26"/>
        <item x="613"/>
        <item x="18"/>
        <item x="324"/>
        <item x="137"/>
        <item x="325"/>
        <item x="239"/>
        <item x="543"/>
        <item x="323"/>
        <item x="486"/>
        <item x="496"/>
        <item x="389"/>
        <item x="478"/>
        <item x="604"/>
        <item x="411"/>
        <item x="534"/>
        <item x="48"/>
        <item x="385"/>
        <item x="339"/>
        <item x="374"/>
        <item x="22"/>
        <item x="367"/>
        <item x="225"/>
        <item x="459"/>
        <item x="629"/>
        <item x="157"/>
        <item x="95"/>
        <item x="631"/>
        <item x="210"/>
        <item x="443"/>
        <item x="517"/>
        <item x="107"/>
        <item x="191"/>
        <item x="463"/>
        <item x="125"/>
        <item x="17"/>
        <item x="15"/>
        <item x="327"/>
        <item x="1"/>
        <item x="11"/>
        <item x="285"/>
        <item x="268"/>
        <item x="214"/>
        <item x="303"/>
        <item x="38"/>
        <item x="270"/>
        <item x="65"/>
        <item x="594"/>
        <item x="526"/>
        <item x="584"/>
        <item x="97"/>
        <item x="582"/>
        <item x="203"/>
        <item x="396"/>
        <item x="242"/>
        <item x="110"/>
        <item x="307"/>
        <item x="425"/>
        <item x="537"/>
        <item x="184"/>
        <item x="398"/>
        <item x="260"/>
        <item x="679"/>
        <item x="178"/>
        <item x="530"/>
        <item x="139"/>
        <item x="552"/>
        <item x="667"/>
        <item x="347"/>
        <item x="340"/>
        <item x="55"/>
        <item x="387"/>
        <item x="209"/>
        <item x="511"/>
        <item x="162"/>
        <item x="253"/>
        <item x="27"/>
        <item x="682"/>
        <item x="361"/>
        <item x="271"/>
        <item x="490"/>
        <item x="50"/>
        <item x="545"/>
        <item x="232"/>
        <item x="357"/>
        <item x="421"/>
        <item x="516"/>
        <item x="410"/>
        <item x="2"/>
        <item x="320"/>
        <item x="299"/>
        <item x="672"/>
        <item x="98"/>
        <item x="301"/>
        <item x="518"/>
        <item x="176"/>
        <item x="302"/>
        <item x="131"/>
        <item x="628"/>
        <item x="289"/>
        <item x="266"/>
        <item x="224"/>
        <item x="529"/>
        <item x="365"/>
        <item x="442"/>
        <item x="311"/>
        <item x="205"/>
        <item x="418"/>
        <item x="194"/>
        <item x="41"/>
        <item x="326"/>
        <item x="211"/>
        <item x="69"/>
        <item x="392"/>
        <item x="474"/>
        <item x="8"/>
        <item x="251"/>
        <item x="144"/>
        <item x="121"/>
        <item x="25"/>
        <item x="607"/>
        <item x="275"/>
        <item x="591"/>
        <item x="407"/>
        <item x="433"/>
        <item x="219"/>
        <item x="661"/>
        <item x="234"/>
        <item x="183"/>
        <item x="383"/>
        <item x="602"/>
        <item x="406"/>
        <item x="274"/>
        <item x="540"/>
        <item x="653"/>
        <item x="77"/>
        <item x="525"/>
        <item x="88"/>
        <item x="316"/>
        <item x="172"/>
        <item x="647"/>
        <item x="160"/>
        <item x="352"/>
        <item x="397"/>
        <item x="63"/>
        <item x="20"/>
        <item x="465"/>
        <item x="569"/>
        <item x="404"/>
        <item x="213"/>
        <item x="660"/>
        <item x="381"/>
        <item x="60"/>
        <item x="669"/>
        <item x="566"/>
        <item x="44"/>
        <item x="197"/>
        <item x="533"/>
        <item x="287"/>
        <item x="101"/>
        <item x="336"/>
        <item x="226"/>
        <item x="196"/>
        <item x="195"/>
        <item x="457"/>
        <item x="3"/>
        <item x="635"/>
        <item x="165"/>
        <item x="181"/>
        <item x="558"/>
        <item x="10"/>
        <item x="318"/>
        <item x="475"/>
        <item x="505"/>
        <item x="585"/>
        <item x="403"/>
        <item x="246"/>
        <item x="36"/>
        <item x="151"/>
        <item x="229"/>
        <item x="334"/>
        <item x="498"/>
        <item x="257"/>
        <item x="555"/>
        <item x="656"/>
        <item x="173"/>
        <item x="391"/>
        <item x="444"/>
        <item x="74"/>
        <item x="428"/>
        <item x="659"/>
        <item x="677"/>
        <item x="206"/>
        <item x="64"/>
        <item x="190"/>
        <item x="634"/>
        <item x="622"/>
        <item x="462"/>
        <item x="66"/>
        <item x="89"/>
        <item x="68"/>
        <item x="166"/>
        <item x="158"/>
        <item x="244"/>
        <item x="272"/>
        <item x="5"/>
        <item x="273"/>
        <item x="0"/>
        <item x="353"/>
        <item x="509"/>
        <item x="466"/>
        <item x="553"/>
        <item x="230"/>
        <item x="119"/>
        <item x="663"/>
        <item x="207"/>
        <item x="469"/>
        <item x="548"/>
        <item x="169"/>
        <item x="596"/>
        <item x="138"/>
        <item x="248"/>
        <item x="587"/>
        <item x="80"/>
        <item x="415"/>
        <item x="9"/>
        <item x="393"/>
        <item x="32"/>
        <item x="329"/>
        <item x="314"/>
        <item x="408"/>
        <item x="75"/>
        <item x="480"/>
        <item x="103"/>
        <item x="269"/>
        <item x="94"/>
        <item x="319"/>
        <item x="431"/>
        <item x="655"/>
        <item x="290"/>
        <item x="364"/>
        <item x="394"/>
        <item x="146"/>
        <item x="348"/>
        <item x="567"/>
        <item x="313"/>
        <item x="574"/>
        <item x="148"/>
        <item x="514"/>
        <item x="317"/>
        <item x="52"/>
        <item x="177"/>
        <item x="500"/>
        <item x="576"/>
        <item x="608"/>
        <item x="34"/>
        <item x="81"/>
        <item x="556"/>
        <item x="237"/>
        <item x="633"/>
        <item x="105"/>
        <item x="675"/>
        <item x="31"/>
        <item x="544"/>
        <item x="58"/>
        <item x="140"/>
        <item x="414"/>
        <item x="638"/>
        <item x="559"/>
        <item x="212"/>
        <item x="43"/>
        <item x="204"/>
        <item x="522"/>
        <item x="201"/>
        <item x="221"/>
        <item x="362"/>
        <item x="437"/>
        <item x="568"/>
        <item x="78"/>
        <item x="438"/>
        <item x="413"/>
        <item x="384"/>
        <item x="349"/>
        <item x="547"/>
        <item x="487"/>
        <item x="416"/>
        <item x="572"/>
        <item x="446"/>
        <item x="282"/>
        <item x="597"/>
        <item x="617"/>
        <item x="127"/>
        <item x="236"/>
        <item x="238"/>
        <item x="295"/>
        <item x="536"/>
        <item x="528"/>
        <item x="477"/>
        <item x="262"/>
        <item x="662"/>
        <item x="649"/>
        <item x="565"/>
        <item x="658"/>
        <item x="53"/>
        <item x="417"/>
        <item x="447"/>
        <item x="247"/>
        <item x="345"/>
        <item x="90"/>
        <item x="550"/>
        <item x="92"/>
        <item x="118"/>
        <item x="256"/>
        <item x="167"/>
        <item x="439"/>
        <item x="123"/>
        <item x="120"/>
        <item x="280"/>
        <item x="382"/>
        <item x="136"/>
        <item x="624"/>
        <item x="377"/>
        <item x="199"/>
        <item x="671"/>
        <item x="454"/>
        <item x="4"/>
        <item x="508"/>
        <item x="551"/>
        <item x="401"/>
        <item x="646"/>
        <item x="614"/>
        <item x="588"/>
        <item x="111"/>
        <item x="84"/>
        <item x="102"/>
        <item x="343"/>
        <item x="458"/>
        <item x="605"/>
        <item x="13"/>
        <item x="598"/>
        <item x="258"/>
        <item x="264"/>
        <item x="625"/>
        <item x="673"/>
        <item x="637"/>
        <item x="593"/>
        <item x="665"/>
        <item x="255"/>
        <item x="134"/>
        <item x="170"/>
        <item x="315"/>
        <item x="680"/>
        <item x="451"/>
        <item x="72"/>
        <item x="626"/>
        <item x="21"/>
        <item x="620"/>
        <item x="293"/>
        <item x="56"/>
        <item x="373"/>
        <item x="499"/>
        <item x="640"/>
        <item x="527"/>
        <item x="549"/>
        <item x="520"/>
        <item x="223"/>
        <item x="344"/>
        <item x="483"/>
        <item x="132"/>
        <item x="33"/>
        <item x="512"/>
        <item x="503"/>
        <item x="113"/>
        <item x="254"/>
        <item x="106"/>
        <item x="372"/>
        <item x="471"/>
        <item x="161"/>
        <item x="531"/>
        <item x="322"/>
        <item x="419"/>
        <item x="644"/>
        <item x="126"/>
        <item x="200"/>
        <item x="579"/>
        <item x="133"/>
        <item x="175"/>
        <item x="281"/>
        <item x="485"/>
        <item x="583"/>
        <item x="515"/>
        <item x="630"/>
        <item x="300"/>
        <item x="276"/>
        <item x="606"/>
        <item x="523"/>
        <item x="202"/>
        <item x="222"/>
        <item x="623"/>
        <item x="294"/>
        <item x="141"/>
        <item x="426"/>
        <item x="539"/>
        <item x="472"/>
        <item x="122"/>
        <item x="306"/>
        <item x="409"/>
        <item x="563"/>
        <item x="412"/>
        <item x="217"/>
        <item x="532"/>
        <item x="128"/>
        <item x="333"/>
        <item x="386"/>
        <item x="192"/>
        <item x="601"/>
        <item x="37"/>
        <item x="489"/>
        <item x="286"/>
        <item x="542"/>
        <item x="185"/>
        <item x="639"/>
        <item x="586"/>
        <item x="506"/>
        <item x="429"/>
        <item x="380"/>
        <item x="578"/>
        <item x="57"/>
        <item x="67"/>
        <item x="220"/>
        <item x="561"/>
        <item x="479"/>
        <item x="366"/>
        <item x="599"/>
        <item x="130"/>
        <item x="610"/>
        <item x="70"/>
        <item x="590"/>
        <item x="96"/>
        <item x="82"/>
        <item x="189"/>
        <item x="554"/>
        <item x="150"/>
        <item x="621"/>
        <item x="654"/>
        <item x="618"/>
        <item x="464"/>
        <item x="108"/>
        <item x="657"/>
        <item x="422"/>
        <item x="636"/>
        <item x="154"/>
        <item x="452"/>
        <item x="461"/>
        <item x="395"/>
        <item x="145"/>
        <item x="402"/>
        <item x="467"/>
        <item x="641"/>
        <item x="473"/>
        <item x="651"/>
        <item x="292"/>
        <item x="541"/>
        <item x="346"/>
        <item x="507"/>
        <item x="283"/>
        <item x="45"/>
        <item x="228"/>
        <item x="632"/>
        <item x="482"/>
        <item x="615"/>
        <item x="683"/>
        <item x="564"/>
        <item x="580"/>
        <item x="279"/>
        <item x="153"/>
        <item x="494"/>
        <item x="354"/>
        <item x="453"/>
        <item x="35"/>
        <item x="557"/>
        <item x="312"/>
        <item x="7"/>
        <item x="46"/>
        <item x="99"/>
        <item x="502"/>
        <item x="331"/>
        <item x="342"/>
        <item x="23"/>
        <item x="142"/>
        <item x="231"/>
        <item x="233"/>
        <item x="116"/>
        <item x="468"/>
        <item x="676"/>
        <item x="19"/>
        <item t="default"/>
      </items>
    </pivotField>
    <pivotField numFmtId="164" showAll="0">
      <items count="437">
        <item x="156"/>
        <item x="410"/>
        <item x="340"/>
        <item x="173"/>
        <item x="200"/>
        <item x="87"/>
        <item x="341"/>
        <item x="352"/>
        <item x="268"/>
        <item x="81"/>
        <item x="409"/>
        <item x="411"/>
        <item x="246"/>
        <item x="361"/>
        <item x="19"/>
        <item x="43"/>
        <item x="321"/>
        <item x="135"/>
        <item x="308"/>
        <item x="50"/>
        <item x="242"/>
        <item x="29"/>
        <item x="261"/>
        <item x="80"/>
        <item x="372"/>
        <item x="113"/>
        <item x="290"/>
        <item x="245"/>
        <item x="85"/>
        <item x="357"/>
        <item x="256"/>
        <item x="285"/>
        <item x="46"/>
        <item x="189"/>
        <item x="345"/>
        <item x="369"/>
        <item x="273"/>
        <item x="270"/>
        <item x="213"/>
        <item x="300"/>
        <item x="392"/>
        <item x="48"/>
        <item x="334"/>
        <item x="228"/>
        <item x="387"/>
        <item x="379"/>
        <item x="98"/>
        <item x="420"/>
        <item x="160"/>
        <item x="66"/>
        <item x="193"/>
        <item x="55"/>
        <item x="218"/>
        <item x="165"/>
        <item x="78"/>
        <item x="241"/>
        <item x="362"/>
        <item x="155"/>
        <item x="337"/>
        <item x="416"/>
        <item x="147"/>
        <item x="222"/>
        <item x="319"/>
        <item x="191"/>
        <item x="121"/>
        <item x="170"/>
        <item x="215"/>
        <item x="318"/>
        <item x="198"/>
        <item x="49"/>
        <item x="36"/>
        <item x="423"/>
        <item x="313"/>
        <item x="363"/>
        <item x="302"/>
        <item x="283"/>
        <item x="210"/>
        <item x="214"/>
        <item x="312"/>
        <item x="33"/>
        <item x="167"/>
        <item x="122"/>
        <item x="92"/>
        <item x="114"/>
        <item x="418"/>
        <item x="1"/>
        <item x="398"/>
        <item x="25"/>
        <item x="316"/>
        <item x="371"/>
        <item x="250"/>
        <item x="100"/>
        <item x="317"/>
        <item x="296"/>
        <item x="0"/>
        <item x="20"/>
        <item x="82"/>
        <item x="44"/>
        <item x="276"/>
        <item x="186"/>
        <item x="360"/>
        <item x="364"/>
        <item x="133"/>
        <item x="71"/>
        <item x="161"/>
        <item x="351"/>
        <item x="356"/>
        <item x="102"/>
        <item x="311"/>
        <item x="344"/>
        <item x="282"/>
        <item x="148"/>
        <item x="125"/>
        <item x="34"/>
        <item x="412"/>
        <item x="427"/>
        <item x="265"/>
        <item x="271"/>
        <item x="370"/>
        <item x="199"/>
        <item x="31"/>
        <item x="310"/>
        <item x="177"/>
        <item x="130"/>
        <item x="226"/>
        <item x="306"/>
        <item x="343"/>
        <item x="224"/>
        <item x="41"/>
        <item x="2"/>
        <item x="143"/>
        <item x="5"/>
        <item x="212"/>
        <item x="322"/>
        <item x="99"/>
        <item x="257"/>
        <item x="107"/>
        <item x="428"/>
        <item x="309"/>
        <item x="432"/>
        <item x="240"/>
        <item x="22"/>
        <item x="9"/>
        <item x="380"/>
        <item x="424"/>
        <item x="11"/>
        <item x="333"/>
        <item x="63"/>
        <item x="126"/>
        <item x="108"/>
        <item x="120"/>
        <item x="211"/>
        <item x="144"/>
        <item x="115"/>
        <item x="301"/>
        <item x="324"/>
        <item x="413"/>
        <item x="223"/>
        <item x="298"/>
        <item x="346"/>
        <item x="272"/>
        <item x="229"/>
        <item x="106"/>
        <item x="414"/>
        <item x="205"/>
        <item x="12"/>
        <item x="235"/>
        <item x="307"/>
        <item x="185"/>
        <item x="274"/>
        <item x="430"/>
        <item x="88"/>
        <item x="231"/>
        <item x="174"/>
        <item x="119"/>
        <item x="275"/>
        <item x="408"/>
        <item x="192"/>
        <item x="394"/>
        <item x="269"/>
        <item x="6"/>
        <item x="426"/>
        <item x="96"/>
        <item x="61"/>
        <item x="335"/>
        <item x="162"/>
        <item x="7"/>
        <item x="40"/>
        <item x="97"/>
        <item x="396"/>
        <item x="58"/>
        <item x="24"/>
        <item x="16"/>
        <item x="129"/>
        <item x="134"/>
        <item x="60"/>
        <item x="75"/>
        <item x="286"/>
        <item x="163"/>
        <item x="425"/>
        <item x="366"/>
        <item x="377"/>
        <item x="297"/>
        <item x="248"/>
        <item x="141"/>
        <item x="54"/>
        <item x="37"/>
        <item x="139"/>
        <item x="56"/>
        <item x="57"/>
        <item x="38"/>
        <item x="403"/>
        <item x="253"/>
        <item x="233"/>
        <item x="166"/>
        <item x="65"/>
        <item x="243"/>
        <item x="169"/>
        <item x="381"/>
        <item x="45"/>
        <item x="225"/>
        <item x="194"/>
        <item x="323"/>
        <item x="208"/>
        <item x="86"/>
        <item x="77"/>
        <item x="232"/>
        <item x="154"/>
        <item x="262"/>
        <item x="292"/>
        <item x="332"/>
        <item x="258"/>
        <item x="289"/>
        <item x="386"/>
        <item x="359"/>
        <item x="164"/>
        <item x="219"/>
        <item x="116"/>
        <item x="254"/>
        <item x="406"/>
        <item x="84"/>
        <item x="227"/>
        <item x="111"/>
        <item x="303"/>
        <item x="373"/>
        <item x="429"/>
        <item x="221"/>
        <item x="142"/>
        <item x="90"/>
        <item x="395"/>
        <item x="70"/>
        <item x="266"/>
        <item x="400"/>
        <item x="136"/>
        <item x="151"/>
        <item x="284"/>
        <item x="190"/>
        <item x="336"/>
        <item x="314"/>
        <item x="158"/>
        <item x="217"/>
        <item x="326"/>
        <item x="182"/>
        <item x="259"/>
        <item x="64"/>
        <item x="131"/>
        <item x="146"/>
        <item x="123"/>
        <item x="140"/>
        <item x="35"/>
        <item x="375"/>
        <item x="385"/>
        <item x="39"/>
        <item x="145"/>
        <item x="327"/>
        <item x="435"/>
        <item x="118"/>
        <item x="89"/>
        <item x="383"/>
        <item x="374"/>
        <item x="168"/>
        <item x="153"/>
        <item x="178"/>
        <item x="281"/>
        <item x="184"/>
        <item x="15"/>
        <item x="376"/>
        <item x="291"/>
        <item x="260"/>
        <item x="51"/>
        <item x="252"/>
        <item x="355"/>
        <item x="342"/>
        <item x="382"/>
        <item x="264"/>
        <item x="101"/>
        <item x="390"/>
        <item x="159"/>
        <item x="23"/>
        <item x="73"/>
        <item x="52"/>
        <item x="204"/>
        <item x="14"/>
        <item x="105"/>
        <item x="181"/>
        <item x="176"/>
        <item x="202"/>
        <item x="195"/>
        <item x="287"/>
        <item x="393"/>
        <item x="76"/>
        <item x="47"/>
        <item x="187"/>
        <item x="295"/>
        <item x="104"/>
        <item x="175"/>
        <item x="354"/>
        <item x="280"/>
        <item x="127"/>
        <item x="68"/>
        <item x="179"/>
        <item x="365"/>
        <item x="69"/>
        <item x="72"/>
        <item x="401"/>
        <item x="172"/>
        <item x="91"/>
        <item x="353"/>
        <item x="93"/>
        <item x="3"/>
        <item x="67"/>
        <item x="349"/>
        <item x="74"/>
        <item x="299"/>
        <item x="150"/>
        <item x="216"/>
        <item x="422"/>
        <item x="237"/>
        <item x="247"/>
        <item x="21"/>
        <item x="236"/>
        <item x="203"/>
        <item x="138"/>
        <item x="305"/>
        <item x="331"/>
        <item x="79"/>
        <item x="83"/>
        <item x="431"/>
        <item x="17"/>
        <item x="4"/>
        <item x="320"/>
        <item x="95"/>
        <item x="404"/>
        <item x="30"/>
        <item x="434"/>
        <item x="367"/>
        <item x="277"/>
        <item x="59"/>
        <item x="358"/>
        <item x="350"/>
        <item x="13"/>
        <item x="197"/>
        <item x="325"/>
        <item x="405"/>
        <item x="137"/>
        <item x="399"/>
        <item x="239"/>
        <item x="128"/>
        <item x="10"/>
        <item x="294"/>
        <item x="348"/>
        <item x="220"/>
        <item x="157"/>
        <item x="397"/>
        <item x="180"/>
        <item x="388"/>
        <item x="378"/>
        <item x="132"/>
        <item x="110"/>
        <item x="267"/>
        <item x="112"/>
        <item x="330"/>
        <item x="368"/>
        <item x="207"/>
        <item x="263"/>
        <item x="206"/>
        <item x="103"/>
        <item x="238"/>
        <item x="279"/>
        <item x="328"/>
        <item x="124"/>
        <item x="109"/>
        <item x="433"/>
        <item x="201"/>
        <item x="384"/>
        <item x="94"/>
        <item x="278"/>
        <item x="415"/>
        <item x="62"/>
        <item x="183"/>
        <item x="293"/>
        <item x="209"/>
        <item x="196"/>
        <item x="419"/>
        <item x="27"/>
        <item x="288"/>
        <item x="152"/>
        <item x="251"/>
        <item x="417"/>
        <item x="421"/>
        <item x="42"/>
        <item x="338"/>
        <item x="329"/>
        <item x="171"/>
        <item x="149"/>
        <item x="26"/>
        <item x="315"/>
        <item x="117"/>
        <item x="304"/>
        <item x="255"/>
        <item x="249"/>
        <item x="391"/>
        <item x="28"/>
        <item x="347"/>
        <item x="389"/>
        <item x="407"/>
        <item x="234"/>
        <item x="32"/>
        <item x="230"/>
        <item x="244"/>
        <item x="188"/>
        <item x="8"/>
        <item x="18"/>
        <item x="402"/>
        <item x="339"/>
        <item x="53"/>
        <item t="default"/>
      </items>
    </pivotField>
    <pivotField axis="axisRow" showAll="0" sortType="descending">
      <items count="21">
        <item x="13"/>
        <item x="9"/>
        <item x="16"/>
        <item x="19"/>
        <item x="7"/>
        <item x="15"/>
        <item x="2"/>
        <item x="5"/>
        <item x="18"/>
        <item x="17"/>
        <item x="1"/>
        <item x="12"/>
        <item x="0"/>
        <item x="4"/>
        <item x="11"/>
        <item x="3"/>
        <item x="10"/>
        <item x="14"/>
        <item x="6"/>
        <item x="8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>
      <items count="21">
        <item x="9"/>
        <item x="16"/>
        <item x="0"/>
        <item x="5"/>
        <item x="11"/>
        <item x="2"/>
        <item x="7"/>
        <item x="6"/>
        <item x="10"/>
        <item x="8"/>
        <item x="4"/>
        <item x="14"/>
        <item x="12"/>
        <item x="13"/>
        <item x="18"/>
        <item x="1"/>
        <item x="17"/>
        <item x="19"/>
        <item x="3"/>
        <item x="15"/>
        <item t="default"/>
      </items>
    </pivotField>
    <pivotField numFmtId="165" showAll="0">
      <items count="21">
        <item x="5"/>
        <item x="10"/>
        <item x="12"/>
        <item x="11"/>
        <item x="4"/>
        <item x="14"/>
        <item x="1"/>
        <item x="9"/>
        <item x="18"/>
        <item x="2"/>
        <item x="0"/>
        <item x="13"/>
        <item x="3"/>
        <item x="6"/>
        <item x="15"/>
        <item x="17"/>
        <item x="8"/>
        <item x="16"/>
        <item x="7"/>
        <item x="19"/>
        <item t="default"/>
      </items>
    </pivotField>
    <pivotField dataField="1" numFmtId="9" showAll="0"/>
    <pivotField showAll="0">
      <items count="79">
        <item x="62"/>
        <item x="39"/>
        <item x="44"/>
        <item x="67"/>
        <item x="35"/>
        <item x="13"/>
        <item x="59"/>
        <item x="28"/>
        <item x="53"/>
        <item x="4"/>
        <item x="2"/>
        <item x="72"/>
        <item x="32"/>
        <item x="43"/>
        <item x="40"/>
        <item x="7"/>
        <item x="22"/>
        <item x="37"/>
        <item x="31"/>
        <item x="56"/>
        <item x="1"/>
        <item x="10"/>
        <item x="58"/>
        <item x="49"/>
        <item x="23"/>
        <item x="77"/>
        <item x="29"/>
        <item x="14"/>
        <item x="52"/>
        <item x="12"/>
        <item x="61"/>
        <item x="63"/>
        <item x="26"/>
        <item x="15"/>
        <item x="38"/>
        <item x="17"/>
        <item x="11"/>
        <item x="0"/>
        <item x="46"/>
        <item x="36"/>
        <item x="69"/>
        <item x="70"/>
        <item x="6"/>
        <item x="60"/>
        <item x="54"/>
        <item x="18"/>
        <item x="25"/>
        <item x="68"/>
        <item x="55"/>
        <item x="57"/>
        <item x="9"/>
        <item x="21"/>
        <item x="74"/>
        <item x="48"/>
        <item x="33"/>
        <item x="16"/>
        <item x="27"/>
        <item x="50"/>
        <item x="65"/>
        <item x="30"/>
        <item x="51"/>
        <item x="24"/>
        <item x="45"/>
        <item x="47"/>
        <item x="71"/>
        <item x="41"/>
        <item x="64"/>
        <item x="73"/>
        <item x="20"/>
        <item x="75"/>
        <item x="8"/>
        <item x="19"/>
        <item x="3"/>
        <item x="5"/>
        <item x="34"/>
        <item x="42"/>
        <item x="66"/>
        <item x="76"/>
        <item t="default"/>
      </items>
    </pivotField>
    <pivotField numFmtId="1" showAll="0">
      <items count="81">
        <item x="79"/>
        <item x="77"/>
        <item x="37"/>
        <item x="76"/>
        <item x="38"/>
        <item x="78"/>
        <item x="73"/>
        <item x="25"/>
        <item x="6"/>
        <item x="45"/>
        <item x="18"/>
        <item x="30"/>
        <item x="72"/>
        <item x="17"/>
        <item x="2"/>
        <item x="56"/>
        <item x="31"/>
        <item x="34"/>
        <item x="58"/>
        <item x="15"/>
        <item x="47"/>
        <item x="41"/>
        <item x="35"/>
        <item x="32"/>
        <item x="48"/>
        <item x="54"/>
        <item x="13"/>
        <item x="14"/>
        <item x="49"/>
        <item x="42"/>
        <item x="24"/>
        <item x="61"/>
        <item x="5"/>
        <item x="11"/>
        <item x="33"/>
        <item x="3"/>
        <item x="23"/>
        <item x="44"/>
        <item x="65"/>
        <item x="69"/>
        <item x="4"/>
        <item x="21"/>
        <item x="67"/>
        <item x="9"/>
        <item x="62"/>
        <item x="59"/>
        <item x="55"/>
        <item x="53"/>
        <item x="7"/>
        <item x="8"/>
        <item x="64"/>
        <item x="43"/>
        <item x="27"/>
        <item x="51"/>
        <item x="75"/>
        <item x="16"/>
        <item x="52"/>
        <item x="0"/>
        <item x="60"/>
        <item x="20"/>
        <item x="71"/>
        <item x="36"/>
        <item x="68"/>
        <item x="12"/>
        <item x="40"/>
        <item x="1"/>
        <item x="22"/>
        <item x="29"/>
        <item x="70"/>
        <item x="63"/>
        <item x="39"/>
        <item x="66"/>
        <item x="19"/>
        <item x="46"/>
        <item x="26"/>
        <item x="28"/>
        <item x="10"/>
        <item x="50"/>
        <item x="57"/>
        <item x="74"/>
        <item t="default"/>
      </items>
    </pivotField>
    <pivotField showAll="0">
      <items count="687">
        <item x="182"/>
        <item x="575"/>
        <item x="481"/>
        <item x="678"/>
        <item x="648"/>
        <item x="168"/>
        <item x="71"/>
        <item x="193"/>
        <item x="86"/>
        <item x="497"/>
        <item x="187"/>
        <item x="456"/>
        <item x="363"/>
        <item x="261"/>
        <item x="504"/>
        <item x="495"/>
        <item x="338"/>
        <item x="645"/>
        <item x="321"/>
        <item x="612"/>
        <item x="460"/>
        <item x="510"/>
        <item x="267"/>
        <item x="129"/>
        <item x="288"/>
        <item x="492"/>
        <item x="611"/>
        <item x="562"/>
        <item x="476"/>
        <item x="448"/>
        <item x="91"/>
        <item x="664"/>
        <item x="369"/>
        <item x="449"/>
        <item x="355"/>
        <item x="14"/>
        <item x="538"/>
        <item x="423"/>
        <item x="152"/>
        <item x="104"/>
        <item x="609"/>
        <item x="42"/>
        <item x="240"/>
        <item x="330"/>
        <item x="149"/>
        <item x="371"/>
        <item x="335"/>
        <item x="24"/>
        <item x="674"/>
        <item x="332"/>
        <item x="519"/>
        <item x="619"/>
        <item x="100"/>
        <item x="328"/>
        <item x="76"/>
        <item x="6"/>
        <item x="83"/>
        <item x="376"/>
        <item x="135"/>
        <item x="427"/>
        <item x="12"/>
        <item x="603"/>
        <item x="40"/>
        <item x="445"/>
        <item x="470"/>
        <item x="16"/>
        <item x="143"/>
        <item x="304"/>
        <item x="249"/>
        <item x="424"/>
        <item x="62"/>
        <item x="298"/>
        <item x="250"/>
        <item x="685"/>
        <item x="216"/>
        <item x="179"/>
        <item x="87"/>
        <item x="592"/>
        <item x="434"/>
        <item x="28"/>
        <item x="297"/>
        <item x="218"/>
        <item x="642"/>
        <item x="360"/>
        <item x="93"/>
        <item x="681"/>
        <item x="252"/>
        <item x="450"/>
        <item x="115"/>
        <item x="535"/>
        <item x="370"/>
        <item x="164"/>
        <item x="432"/>
        <item x="180"/>
        <item x="61"/>
        <item x="109"/>
        <item x="227"/>
        <item x="117"/>
        <item x="399"/>
        <item x="668"/>
        <item x="435"/>
        <item x="436"/>
        <item x="501"/>
        <item x="112"/>
        <item x="341"/>
        <item x="308"/>
        <item x="670"/>
        <item x="59"/>
        <item x="114"/>
        <item x="388"/>
        <item x="54"/>
        <item x="171"/>
        <item x="643"/>
        <item x="627"/>
        <item x="277"/>
        <item x="577"/>
        <item x="375"/>
        <item x="378"/>
        <item x="368"/>
        <item x="310"/>
        <item x="666"/>
        <item x="351"/>
        <item x="350"/>
        <item x="546"/>
        <item x="513"/>
        <item x="174"/>
        <item x="85"/>
        <item x="491"/>
        <item x="263"/>
        <item x="652"/>
        <item x="400"/>
        <item x="440"/>
        <item x="163"/>
        <item x="235"/>
        <item x="265"/>
        <item x="49"/>
        <item x="589"/>
        <item x="430"/>
        <item x="124"/>
        <item x="51"/>
        <item x="390"/>
        <item x="571"/>
        <item x="243"/>
        <item x="29"/>
        <item x="30"/>
        <item x="309"/>
        <item x="581"/>
        <item x="488"/>
        <item x="359"/>
        <item x="595"/>
        <item x="573"/>
        <item x="684"/>
        <item x="39"/>
        <item x="356"/>
        <item x="337"/>
        <item x="493"/>
        <item x="79"/>
        <item x="147"/>
        <item x="241"/>
        <item x="484"/>
        <item x="155"/>
        <item x="278"/>
        <item x="650"/>
        <item x="358"/>
        <item x="159"/>
        <item x="198"/>
        <item x="616"/>
        <item x="521"/>
        <item x="441"/>
        <item x="73"/>
        <item x="305"/>
        <item x="284"/>
        <item x="420"/>
        <item x="291"/>
        <item x="208"/>
        <item x="405"/>
        <item x="379"/>
        <item x="47"/>
        <item x="156"/>
        <item x="296"/>
        <item x="560"/>
        <item x="600"/>
        <item x="215"/>
        <item x="455"/>
        <item x="570"/>
        <item x="188"/>
        <item x="186"/>
        <item x="259"/>
        <item x="245"/>
        <item x="524"/>
        <item x="26"/>
        <item x="613"/>
        <item x="18"/>
        <item x="324"/>
        <item x="137"/>
        <item x="325"/>
        <item x="239"/>
        <item x="543"/>
        <item x="323"/>
        <item x="486"/>
        <item x="496"/>
        <item x="389"/>
        <item x="478"/>
        <item x="604"/>
        <item x="411"/>
        <item x="534"/>
        <item x="48"/>
        <item x="385"/>
        <item x="339"/>
        <item x="374"/>
        <item x="22"/>
        <item x="367"/>
        <item x="225"/>
        <item x="459"/>
        <item x="629"/>
        <item x="157"/>
        <item x="95"/>
        <item x="631"/>
        <item x="210"/>
        <item x="443"/>
        <item x="517"/>
        <item x="107"/>
        <item x="191"/>
        <item x="463"/>
        <item x="125"/>
        <item x="17"/>
        <item x="15"/>
        <item x="327"/>
        <item x="1"/>
        <item x="11"/>
        <item x="285"/>
        <item x="268"/>
        <item x="214"/>
        <item x="303"/>
        <item x="38"/>
        <item x="270"/>
        <item x="65"/>
        <item x="594"/>
        <item x="526"/>
        <item x="584"/>
        <item x="97"/>
        <item x="582"/>
        <item x="203"/>
        <item x="396"/>
        <item x="242"/>
        <item x="110"/>
        <item x="307"/>
        <item x="425"/>
        <item x="537"/>
        <item x="184"/>
        <item x="398"/>
        <item x="260"/>
        <item x="679"/>
        <item x="178"/>
        <item x="530"/>
        <item x="139"/>
        <item x="552"/>
        <item x="667"/>
        <item x="347"/>
        <item x="340"/>
        <item x="55"/>
        <item x="387"/>
        <item x="209"/>
        <item x="511"/>
        <item x="162"/>
        <item x="253"/>
        <item x="27"/>
        <item x="682"/>
        <item x="361"/>
        <item x="271"/>
        <item x="490"/>
        <item x="50"/>
        <item x="545"/>
        <item x="232"/>
        <item x="357"/>
        <item x="421"/>
        <item x="516"/>
        <item x="410"/>
        <item x="2"/>
        <item x="320"/>
        <item x="299"/>
        <item x="672"/>
        <item x="98"/>
        <item x="301"/>
        <item x="518"/>
        <item x="176"/>
        <item x="302"/>
        <item x="131"/>
        <item x="628"/>
        <item x="289"/>
        <item x="266"/>
        <item x="224"/>
        <item x="529"/>
        <item x="365"/>
        <item x="442"/>
        <item x="311"/>
        <item x="205"/>
        <item x="418"/>
        <item x="194"/>
        <item x="41"/>
        <item x="326"/>
        <item x="211"/>
        <item x="69"/>
        <item x="392"/>
        <item x="474"/>
        <item x="8"/>
        <item x="251"/>
        <item x="144"/>
        <item x="121"/>
        <item x="25"/>
        <item x="607"/>
        <item x="275"/>
        <item x="591"/>
        <item x="407"/>
        <item x="433"/>
        <item x="219"/>
        <item x="661"/>
        <item x="234"/>
        <item x="183"/>
        <item x="383"/>
        <item x="602"/>
        <item x="406"/>
        <item x="274"/>
        <item x="540"/>
        <item x="653"/>
        <item x="77"/>
        <item x="525"/>
        <item x="88"/>
        <item x="316"/>
        <item x="172"/>
        <item x="647"/>
        <item x="160"/>
        <item x="352"/>
        <item x="397"/>
        <item x="63"/>
        <item x="20"/>
        <item x="465"/>
        <item x="569"/>
        <item x="404"/>
        <item x="213"/>
        <item x="660"/>
        <item x="381"/>
        <item x="60"/>
        <item x="669"/>
        <item x="566"/>
        <item x="44"/>
        <item x="197"/>
        <item x="533"/>
        <item x="287"/>
        <item x="101"/>
        <item x="336"/>
        <item x="226"/>
        <item x="196"/>
        <item x="195"/>
        <item x="457"/>
        <item x="3"/>
        <item x="635"/>
        <item x="165"/>
        <item x="181"/>
        <item x="558"/>
        <item x="10"/>
        <item x="318"/>
        <item x="475"/>
        <item x="505"/>
        <item x="585"/>
        <item x="403"/>
        <item x="246"/>
        <item x="36"/>
        <item x="151"/>
        <item x="229"/>
        <item x="334"/>
        <item x="498"/>
        <item x="257"/>
        <item x="555"/>
        <item x="656"/>
        <item x="173"/>
        <item x="391"/>
        <item x="444"/>
        <item x="74"/>
        <item x="428"/>
        <item x="659"/>
        <item x="677"/>
        <item x="206"/>
        <item x="64"/>
        <item x="190"/>
        <item x="634"/>
        <item x="622"/>
        <item x="462"/>
        <item x="66"/>
        <item x="89"/>
        <item x="68"/>
        <item x="166"/>
        <item x="158"/>
        <item x="244"/>
        <item x="272"/>
        <item x="5"/>
        <item x="273"/>
        <item x="0"/>
        <item x="353"/>
        <item x="509"/>
        <item x="466"/>
        <item x="553"/>
        <item x="230"/>
        <item x="119"/>
        <item x="663"/>
        <item x="207"/>
        <item x="469"/>
        <item x="548"/>
        <item x="169"/>
        <item x="596"/>
        <item x="138"/>
        <item x="248"/>
        <item x="587"/>
        <item x="80"/>
        <item x="415"/>
        <item x="9"/>
        <item x="393"/>
        <item x="32"/>
        <item x="329"/>
        <item x="314"/>
        <item x="408"/>
        <item x="75"/>
        <item x="480"/>
        <item x="103"/>
        <item x="269"/>
        <item x="94"/>
        <item x="319"/>
        <item x="431"/>
        <item x="655"/>
        <item x="290"/>
        <item x="364"/>
        <item x="394"/>
        <item x="146"/>
        <item x="348"/>
        <item x="567"/>
        <item x="313"/>
        <item x="574"/>
        <item x="148"/>
        <item x="514"/>
        <item x="317"/>
        <item x="52"/>
        <item x="177"/>
        <item x="500"/>
        <item x="576"/>
        <item x="608"/>
        <item x="34"/>
        <item x="81"/>
        <item x="556"/>
        <item x="237"/>
        <item x="633"/>
        <item x="105"/>
        <item x="675"/>
        <item x="31"/>
        <item x="544"/>
        <item x="58"/>
        <item x="140"/>
        <item x="414"/>
        <item x="638"/>
        <item x="559"/>
        <item x="212"/>
        <item x="43"/>
        <item x="204"/>
        <item x="522"/>
        <item x="201"/>
        <item x="221"/>
        <item x="362"/>
        <item x="437"/>
        <item x="568"/>
        <item x="78"/>
        <item x="438"/>
        <item x="413"/>
        <item x="384"/>
        <item x="349"/>
        <item x="547"/>
        <item x="487"/>
        <item x="416"/>
        <item x="572"/>
        <item x="446"/>
        <item x="282"/>
        <item x="597"/>
        <item x="617"/>
        <item x="127"/>
        <item x="236"/>
        <item x="238"/>
        <item x="295"/>
        <item x="536"/>
        <item x="528"/>
        <item x="477"/>
        <item x="262"/>
        <item x="662"/>
        <item x="649"/>
        <item x="565"/>
        <item x="658"/>
        <item x="53"/>
        <item x="417"/>
        <item x="447"/>
        <item x="247"/>
        <item x="345"/>
        <item x="90"/>
        <item x="550"/>
        <item x="92"/>
        <item x="118"/>
        <item x="256"/>
        <item x="167"/>
        <item x="439"/>
        <item x="123"/>
        <item x="120"/>
        <item x="280"/>
        <item x="382"/>
        <item x="136"/>
        <item x="624"/>
        <item x="377"/>
        <item x="199"/>
        <item x="671"/>
        <item x="454"/>
        <item x="4"/>
        <item x="508"/>
        <item x="551"/>
        <item x="401"/>
        <item x="646"/>
        <item x="614"/>
        <item x="588"/>
        <item x="111"/>
        <item x="84"/>
        <item x="102"/>
        <item x="343"/>
        <item x="458"/>
        <item x="605"/>
        <item x="13"/>
        <item x="598"/>
        <item x="258"/>
        <item x="264"/>
        <item x="625"/>
        <item x="673"/>
        <item x="637"/>
        <item x="593"/>
        <item x="665"/>
        <item x="255"/>
        <item x="134"/>
        <item x="170"/>
        <item x="315"/>
        <item x="680"/>
        <item x="451"/>
        <item x="72"/>
        <item x="626"/>
        <item x="21"/>
        <item x="620"/>
        <item x="293"/>
        <item x="56"/>
        <item x="373"/>
        <item x="499"/>
        <item x="640"/>
        <item x="527"/>
        <item x="549"/>
        <item x="520"/>
        <item x="223"/>
        <item x="344"/>
        <item x="483"/>
        <item x="132"/>
        <item x="33"/>
        <item x="512"/>
        <item x="503"/>
        <item x="113"/>
        <item x="254"/>
        <item x="106"/>
        <item x="372"/>
        <item x="471"/>
        <item x="161"/>
        <item x="531"/>
        <item x="322"/>
        <item x="419"/>
        <item x="644"/>
        <item x="126"/>
        <item x="200"/>
        <item x="579"/>
        <item x="133"/>
        <item x="175"/>
        <item x="281"/>
        <item x="485"/>
        <item x="583"/>
        <item x="515"/>
        <item x="630"/>
        <item x="300"/>
        <item x="276"/>
        <item x="606"/>
        <item x="523"/>
        <item x="202"/>
        <item x="222"/>
        <item x="623"/>
        <item x="294"/>
        <item x="141"/>
        <item x="426"/>
        <item x="539"/>
        <item x="472"/>
        <item x="122"/>
        <item x="306"/>
        <item x="409"/>
        <item x="563"/>
        <item x="412"/>
        <item x="217"/>
        <item x="532"/>
        <item x="128"/>
        <item x="333"/>
        <item x="386"/>
        <item x="192"/>
        <item x="601"/>
        <item x="37"/>
        <item x="489"/>
        <item x="286"/>
        <item x="542"/>
        <item x="185"/>
        <item x="639"/>
        <item x="586"/>
        <item x="506"/>
        <item x="429"/>
        <item x="380"/>
        <item x="578"/>
        <item x="57"/>
        <item x="67"/>
        <item x="220"/>
        <item x="561"/>
        <item x="479"/>
        <item x="366"/>
        <item x="599"/>
        <item x="130"/>
        <item x="610"/>
        <item x="70"/>
        <item x="590"/>
        <item x="96"/>
        <item x="82"/>
        <item x="189"/>
        <item x="554"/>
        <item x="150"/>
        <item x="621"/>
        <item x="654"/>
        <item x="618"/>
        <item x="464"/>
        <item x="108"/>
        <item x="657"/>
        <item x="422"/>
        <item x="636"/>
        <item x="154"/>
        <item x="452"/>
        <item x="461"/>
        <item x="395"/>
        <item x="145"/>
        <item x="402"/>
        <item x="467"/>
        <item x="641"/>
        <item x="473"/>
        <item x="651"/>
        <item x="292"/>
        <item x="541"/>
        <item x="346"/>
        <item x="507"/>
        <item x="283"/>
        <item x="45"/>
        <item x="228"/>
        <item x="632"/>
        <item x="482"/>
        <item x="615"/>
        <item x="683"/>
        <item x="564"/>
        <item x="580"/>
        <item x="279"/>
        <item x="153"/>
        <item x="494"/>
        <item x="354"/>
        <item x="453"/>
        <item x="35"/>
        <item x="557"/>
        <item x="312"/>
        <item x="7"/>
        <item x="46"/>
        <item x="99"/>
        <item x="502"/>
        <item x="331"/>
        <item x="342"/>
        <item x="23"/>
        <item x="142"/>
        <item x="231"/>
        <item x="233"/>
        <item x="116"/>
        <item x="468"/>
        <item x="676"/>
        <item x="19"/>
        <item t="default"/>
      </items>
    </pivotField>
    <pivotField numFmtId="14" showAll="0">
      <items count="25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t="default"/>
      </items>
    </pivotField>
    <pivotField showAll="0">
      <items count="536">
        <item x="534"/>
        <item x="511"/>
        <item x="507"/>
        <item x="514"/>
        <item x="521"/>
        <item x="503"/>
        <item x="517"/>
        <item x="470"/>
        <item x="516"/>
        <item x="484"/>
        <item x="531"/>
        <item x="490"/>
        <item x="533"/>
        <item x="506"/>
        <item x="473"/>
        <item x="471"/>
        <item x="500"/>
        <item x="466"/>
        <item x="468"/>
        <item x="486"/>
        <item x="499"/>
        <item x="482"/>
        <item x="459"/>
        <item x="513"/>
        <item x="527"/>
        <item x="515"/>
        <item x="449"/>
        <item x="502"/>
        <item x="491"/>
        <item x="519"/>
        <item x="508"/>
        <item x="462"/>
        <item x="445"/>
        <item x="444"/>
        <item x="472"/>
        <item x="477"/>
        <item x="438"/>
        <item x="505"/>
        <item x="474"/>
        <item x="493"/>
        <item x="455"/>
        <item x="481"/>
        <item x="428"/>
        <item x="504"/>
        <item x="415"/>
        <item x="495"/>
        <item x="450"/>
        <item x="398"/>
        <item x="432"/>
        <item x="442"/>
        <item x="487"/>
        <item x="483"/>
        <item x="401"/>
        <item x="391"/>
        <item x="436"/>
        <item x="381"/>
        <item x="407"/>
        <item x="496"/>
        <item x="370"/>
        <item x="367"/>
        <item x="372"/>
        <item x="440"/>
        <item x="380"/>
        <item x="411"/>
        <item x="426"/>
        <item x="526"/>
        <item x="424"/>
        <item x="397"/>
        <item x="463"/>
        <item x="488"/>
        <item x="357"/>
        <item x="344"/>
        <item x="461"/>
        <item x="476"/>
        <item x="338"/>
        <item x="475"/>
        <item x="346"/>
        <item x="451"/>
        <item x="377"/>
        <item x="448"/>
        <item x="520"/>
        <item x="525"/>
        <item x="348"/>
        <item x="384"/>
        <item x="402"/>
        <item x="509"/>
        <item x="403"/>
        <item x="330"/>
        <item x="412"/>
        <item x="529"/>
        <item x="294"/>
        <item x="290"/>
        <item x="324"/>
        <item x="523"/>
        <item x="361"/>
        <item x="498"/>
        <item x="417"/>
        <item x="404"/>
        <item x="272"/>
        <item x="342"/>
        <item x="479"/>
        <item x="313"/>
        <item x="366"/>
        <item x="309"/>
        <item x="414"/>
        <item x="518"/>
        <item x="532"/>
        <item x="308"/>
        <item x="323"/>
        <item x="413"/>
        <item x="408"/>
        <item x="259"/>
        <item x="460"/>
        <item x="439"/>
        <item x="337"/>
        <item x="457"/>
        <item x="327"/>
        <item x="350"/>
        <item x="256"/>
        <item x="392"/>
        <item x="289"/>
        <item x="405"/>
        <item x="383"/>
        <item x="285"/>
        <item x="341"/>
        <item x="492"/>
        <item x="441"/>
        <item x="270"/>
        <item x="258"/>
        <item x="208"/>
        <item x="512"/>
        <item x="443"/>
        <item x="304"/>
        <item x="199"/>
        <item x="396"/>
        <item x="369"/>
        <item x="223"/>
        <item x="390"/>
        <item x="351"/>
        <item x="389"/>
        <item x="335"/>
        <item x="530"/>
        <item x="326"/>
        <item x="235"/>
        <item x="385"/>
        <item x="288"/>
        <item x="376"/>
        <item x="339"/>
        <item x="260"/>
        <item x="179"/>
        <item x="299"/>
        <item x="340"/>
        <item x="305"/>
        <item x="159"/>
        <item x="217"/>
        <item x="233"/>
        <item x="255"/>
        <item x="334"/>
        <item x="501"/>
        <item x="277"/>
        <item x="325"/>
        <item x="269"/>
        <item x="362"/>
        <item x="317"/>
        <item x="198"/>
        <item x="522"/>
        <item x="497"/>
        <item x="221"/>
        <item x="273"/>
        <item x="332"/>
        <item x="282"/>
        <item x="393"/>
        <item x="422"/>
        <item x="137"/>
        <item x="420"/>
        <item x="230"/>
        <item x="296"/>
        <item x="236"/>
        <item x="427"/>
        <item x="200"/>
        <item x="467"/>
        <item x="219"/>
        <item x="374"/>
        <item x="209"/>
        <item x="264"/>
        <item x="321"/>
        <item x="302"/>
        <item x="359"/>
        <item x="329"/>
        <item x="95"/>
        <item x="218"/>
        <item x="206"/>
        <item x="175"/>
        <item x="89"/>
        <item x="119"/>
        <item x="177"/>
        <item x="464"/>
        <item x="410"/>
        <item x="163"/>
        <item x="85"/>
        <item x="173"/>
        <item x="279"/>
        <item x="167"/>
        <item x="379"/>
        <item x="300"/>
        <item x="456"/>
        <item x="105"/>
        <item x="87"/>
        <item x="419"/>
        <item x="174"/>
        <item x="158"/>
        <item x="54"/>
        <item x="46"/>
        <item x="429"/>
        <item x="92"/>
        <item x="409"/>
        <item x="19"/>
        <item x="310"/>
        <item x="320"/>
        <item x="29"/>
        <item x="469"/>
        <item x="433"/>
        <item x="122"/>
        <item x="196"/>
        <item x="365"/>
        <item x="106"/>
        <item x="170"/>
        <item x="249"/>
        <item x="375"/>
        <item x="434"/>
        <item x="49"/>
        <item x="322"/>
        <item x="127"/>
        <item x="201"/>
        <item x="229"/>
        <item x="227"/>
        <item x="51"/>
        <item x="494"/>
        <item x="71"/>
        <item x="184"/>
        <item x="437"/>
        <item x="82"/>
        <item x="406"/>
        <item x="146"/>
        <item x="59"/>
        <item x="128"/>
        <item x="293"/>
        <item x="216"/>
        <item x="416"/>
        <item x="140"/>
        <item x="352"/>
        <item x="120"/>
        <item x="295"/>
        <item x="164"/>
        <item x="524"/>
        <item x="172"/>
        <item x="356"/>
        <item x="132"/>
        <item x="225"/>
        <item x="284"/>
        <item x="181"/>
        <item x="135"/>
        <item x="100"/>
        <item x="52"/>
        <item x="226"/>
        <item x="108"/>
        <item x="319"/>
        <item x="345"/>
        <item x="37"/>
        <item x="358"/>
        <item x="88"/>
        <item x="176"/>
        <item x="271"/>
        <item x="241"/>
        <item x="446"/>
        <item x="34"/>
        <item x="373"/>
        <item x="90"/>
        <item x="212"/>
        <item x="83"/>
        <item x="333"/>
        <item x="145"/>
        <item x="388"/>
        <item x="25"/>
        <item x="245"/>
        <item x="418"/>
        <item x="1"/>
        <item x="454"/>
        <item x="231"/>
        <item x="142"/>
        <item x="371"/>
        <item x="47"/>
        <item x="286"/>
        <item x="191"/>
        <item x="20"/>
        <item x="262"/>
        <item x="0"/>
        <item x="192"/>
        <item x="349"/>
        <item x="360"/>
        <item x="510"/>
        <item x="312"/>
        <item x="458"/>
        <item x="149"/>
        <item x="141"/>
        <item x="267"/>
        <item x="148"/>
        <item x="113"/>
        <item x="421"/>
        <item x="280"/>
        <item x="107"/>
        <item x="130"/>
        <item x="292"/>
        <item x="528"/>
        <item x="35"/>
        <item x="97"/>
        <item x="395"/>
        <item x="126"/>
        <item x="364"/>
        <item x="243"/>
        <item x="40"/>
        <item x="354"/>
        <item x="32"/>
        <item x="114"/>
        <item x="263"/>
        <item x="121"/>
        <item x="485"/>
        <item x="43"/>
        <item x="45"/>
        <item x="239"/>
        <item x="480"/>
        <item x="242"/>
        <item x="228"/>
        <item x="306"/>
        <item x="2"/>
        <item x="165"/>
        <item x="5"/>
        <item x="394"/>
        <item x="453"/>
        <item x="478"/>
        <item x="67"/>
        <item x="281"/>
        <item x="213"/>
        <item x="31"/>
        <item x="22"/>
        <item x="166"/>
        <item x="190"/>
        <item x="9"/>
        <item x="291"/>
        <item x="202"/>
        <item x="222"/>
        <item x="11"/>
        <item x="353"/>
        <item x="232"/>
        <item x="136"/>
        <item x="186"/>
        <item x="96"/>
        <item x="134"/>
        <item x="314"/>
        <item x="386"/>
        <item x="489"/>
        <item x="115"/>
        <item x="423"/>
        <item x="103"/>
        <item x="169"/>
        <item x="435"/>
        <item x="171"/>
        <item x="143"/>
        <item x="104"/>
        <item x="301"/>
        <item x="287"/>
        <item x="378"/>
        <item x="12"/>
        <item x="152"/>
        <item x="425"/>
        <item x="465"/>
        <item x="65"/>
        <item x="220"/>
        <item x="430"/>
        <item x="274"/>
        <item x="160"/>
        <item x="316"/>
        <item x="157"/>
        <item x="62"/>
        <item x="399"/>
        <item x="6"/>
        <item x="42"/>
        <item x="266"/>
        <item x="64"/>
        <item x="195"/>
        <item x="387"/>
        <item x="7"/>
        <item x="24"/>
        <item x="331"/>
        <item x="452"/>
        <item x="447"/>
        <item x="400"/>
        <item x="16"/>
        <item x="275"/>
        <item x="58"/>
        <item x="343"/>
        <item x="68"/>
        <item x="276"/>
        <item x="187"/>
        <item x="303"/>
        <item x="60"/>
        <item x="61"/>
        <item x="38"/>
        <item x="70"/>
        <item x="254"/>
        <item x="79"/>
        <item x="39"/>
        <item x="94"/>
        <item x="431"/>
        <item x="155"/>
        <item x="161"/>
        <item x="215"/>
        <item x="81"/>
        <item x="117"/>
        <item x="363"/>
        <item x="168"/>
        <item x="48"/>
        <item x="211"/>
        <item x="307"/>
        <item x="182"/>
        <item x="347"/>
        <item x="151"/>
        <item x="207"/>
        <item x="355"/>
        <item x="91"/>
        <item x="297"/>
        <item x="150"/>
        <item x="261"/>
        <item x="203"/>
        <item x="248"/>
        <item x="99"/>
        <item x="251"/>
        <item x="129"/>
        <item x="246"/>
        <item x="237"/>
        <item x="185"/>
        <item x="368"/>
        <item x="193"/>
        <item x="75"/>
        <item x="125"/>
        <item x="240"/>
        <item x="162"/>
        <item x="318"/>
        <item x="382"/>
        <item x="210"/>
        <item x="234"/>
        <item x="93"/>
        <item x="183"/>
        <item x="180"/>
        <item x="188"/>
        <item x="69"/>
        <item x="283"/>
        <item x="144"/>
        <item x="252"/>
        <item x="315"/>
        <item x="98"/>
        <item x="257"/>
        <item x="278"/>
        <item x="178"/>
        <item x="311"/>
        <item x="298"/>
        <item x="336"/>
        <item x="109"/>
        <item x="36"/>
        <item x="41"/>
        <item x="328"/>
        <item x="112"/>
        <item x="247"/>
        <item x="224"/>
        <item x="250"/>
        <item x="131"/>
        <item x="205"/>
        <item x="110"/>
        <item x="154"/>
        <item x="55"/>
        <item x="77"/>
        <item x="15"/>
        <item x="265"/>
        <item x="56"/>
        <item x="139"/>
        <item x="253"/>
        <item x="80"/>
        <item x="23"/>
        <item x="197"/>
        <item x="268"/>
        <item x="73"/>
        <item x="14"/>
        <item x="50"/>
        <item x="74"/>
        <item x="101"/>
        <item x="76"/>
        <item x="123"/>
        <item x="72"/>
        <item x="78"/>
        <item x="138"/>
        <item x="204"/>
        <item x="244"/>
        <item x="214"/>
        <item x="238"/>
        <item x="133"/>
        <item x="189"/>
        <item x="84"/>
        <item x="3"/>
        <item x="86"/>
        <item x="21"/>
        <item x="147"/>
        <item x="63"/>
        <item x="118"/>
        <item x="17"/>
        <item x="30"/>
        <item x="4"/>
        <item x="156"/>
        <item x="194"/>
        <item x="111"/>
        <item x="116"/>
        <item x="153"/>
        <item x="13"/>
        <item x="10"/>
        <item x="102"/>
        <item x="124"/>
        <item x="66"/>
        <item x="27"/>
        <item x="44"/>
        <item x="26"/>
        <item x="28"/>
        <item x="33"/>
        <item x="53"/>
        <item x="57"/>
        <item x="18"/>
        <item x="8"/>
        <item t="default"/>
      </items>
    </pivotField>
    <pivotField showAll="0">
      <items count="6">
        <item x="2"/>
        <item x="0"/>
        <item x="1"/>
        <item x="4"/>
        <item x="3"/>
        <item t="default"/>
      </items>
    </pivotField>
    <pivotField showAll="0"/>
    <pivotField showAll="0"/>
    <pivotField showAll="0">
      <items count="5">
        <item x="0"/>
        <item x="1"/>
        <item x="2"/>
        <item x="3"/>
        <item t="default"/>
      </items>
    </pivotField>
  </pivotFields>
  <rowFields count="1">
    <field x="6"/>
  </rowFields>
  <rowItems count="20">
    <i>
      <x v="10"/>
    </i>
    <i>
      <x v="18"/>
    </i>
    <i>
      <x v="7"/>
    </i>
    <i>
      <x v="3"/>
    </i>
    <i>
      <x v="12"/>
    </i>
    <i>
      <x/>
    </i>
    <i>
      <x v="14"/>
    </i>
    <i>
      <x v="13"/>
    </i>
    <i>
      <x v="9"/>
    </i>
    <i>
      <x v="1"/>
    </i>
    <i>
      <x v="4"/>
    </i>
    <i>
      <x v="8"/>
    </i>
    <i>
      <x v="2"/>
    </i>
    <i>
      <x v="6"/>
    </i>
    <i>
      <x v="11"/>
    </i>
    <i>
      <x v="15"/>
    </i>
    <i>
      <x v="16"/>
    </i>
    <i>
      <x v="5"/>
    </i>
    <i>
      <x v="19"/>
    </i>
    <i>
      <x v="17"/>
    </i>
  </rowItems>
  <colItems count="1">
    <i/>
  </colItems>
  <dataFields count="1">
    <dataField name="Среднее по полю Выгода для клиента" fld="10" subtotal="average" baseField="0" baseItem="0" numFmtId="9"/>
  </dataFields>
  <formats count="2">
    <format dxfId="15">
      <pivotArea collapsedLevelsAreSubtotals="1" fieldPosition="0">
        <references count="1">
          <reference field="6" count="0"/>
        </references>
      </pivotArea>
    </format>
    <format dxfId="14">
      <pivotArea outline="0" collapsedLevelsAreSubtotals="1" fieldPosition="0"/>
    </format>
  </format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424695D-5092-6247-A8A9-6D3213E2A75B}" name="Сводная таблица14" cacheId="4" applyNumberFormats="0" applyBorderFormats="0" applyFontFormats="0" applyPatternFormats="0" applyAlignmentFormats="0" applyWidthHeightFormats="1" dataCaption="Значения" updatedVersion="8" minRefreshableVersion="3" useAutoFormatting="1" itemPrintTitles="1" createdVersion="8" indent="0" multipleFieldFilters="0" chartFormat="11" rowHeaderCaption="Продуктовая сеть">
  <location ref="A3:B24" firstHeaderRow="1" firstDataRow="1" firstDataCol="1"/>
  <pivotFields count="20">
    <pivotField showAll="0"/>
    <pivotField showAll="0"/>
    <pivotField showAll="0"/>
    <pivotField showAll="0">
      <items count="6">
        <item x="3"/>
        <item x="0"/>
        <item x="2"/>
        <item x="1"/>
        <item x="4"/>
        <item t="default"/>
      </items>
    </pivotField>
    <pivotField dataField="1" showAll="0">
      <items count="687">
        <item x="182"/>
        <item x="575"/>
        <item x="481"/>
        <item x="678"/>
        <item x="648"/>
        <item x="168"/>
        <item x="71"/>
        <item x="193"/>
        <item x="86"/>
        <item x="497"/>
        <item x="187"/>
        <item x="456"/>
        <item x="363"/>
        <item x="261"/>
        <item x="504"/>
        <item x="495"/>
        <item x="338"/>
        <item x="645"/>
        <item x="321"/>
        <item x="612"/>
        <item x="460"/>
        <item x="510"/>
        <item x="267"/>
        <item x="129"/>
        <item x="288"/>
        <item x="492"/>
        <item x="611"/>
        <item x="562"/>
        <item x="476"/>
        <item x="448"/>
        <item x="91"/>
        <item x="664"/>
        <item x="369"/>
        <item x="449"/>
        <item x="355"/>
        <item x="14"/>
        <item x="538"/>
        <item x="423"/>
        <item x="152"/>
        <item x="104"/>
        <item x="609"/>
        <item x="42"/>
        <item x="240"/>
        <item x="330"/>
        <item x="149"/>
        <item x="371"/>
        <item x="335"/>
        <item x="24"/>
        <item x="674"/>
        <item x="332"/>
        <item x="519"/>
        <item x="619"/>
        <item x="100"/>
        <item x="328"/>
        <item x="76"/>
        <item x="6"/>
        <item x="83"/>
        <item x="376"/>
        <item x="135"/>
        <item x="427"/>
        <item x="12"/>
        <item x="603"/>
        <item x="40"/>
        <item x="445"/>
        <item x="470"/>
        <item x="16"/>
        <item x="143"/>
        <item x="304"/>
        <item x="249"/>
        <item x="424"/>
        <item x="62"/>
        <item x="298"/>
        <item x="250"/>
        <item x="685"/>
        <item x="216"/>
        <item x="179"/>
        <item x="87"/>
        <item x="592"/>
        <item x="434"/>
        <item x="28"/>
        <item x="297"/>
        <item x="218"/>
        <item x="642"/>
        <item x="360"/>
        <item x="93"/>
        <item x="681"/>
        <item x="252"/>
        <item x="450"/>
        <item x="115"/>
        <item x="535"/>
        <item x="370"/>
        <item x="164"/>
        <item x="432"/>
        <item x="180"/>
        <item x="61"/>
        <item x="109"/>
        <item x="227"/>
        <item x="117"/>
        <item x="399"/>
        <item x="668"/>
        <item x="435"/>
        <item x="436"/>
        <item x="501"/>
        <item x="112"/>
        <item x="341"/>
        <item x="308"/>
        <item x="670"/>
        <item x="59"/>
        <item x="114"/>
        <item x="388"/>
        <item x="54"/>
        <item x="171"/>
        <item x="643"/>
        <item x="627"/>
        <item x="277"/>
        <item x="577"/>
        <item x="375"/>
        <item x="378"/>
        <item x="368"/>
        <item x="310"/>
        <item x="666"/>
        <item x="351"/>
        <item x="350"/>
        <item x="546"/>
        <item x="513"/>
        <item x="174"/>
        <item x="85"/>
        <item x="491"/>
        <item x="263"/>
        <item x="652"/>
        <item x="400"/>
        <item x="440"/>
        <item x="163"/>
        <item x="235"/>
        <item x="265"/>
        <item x="49"/>
        <item x="589"/>
        <item x="430"/>
        <item x="124"/>
        <item x="51"/>
        <item x="390"/>
        <item x="571"/>
        <item x="243"/>
        <item x="29"/>
        <item x="30"/>
        <item x="309"/>
        <item x="581"/>
        <item x="488"/>
        <item x="359"/>
        <item x="595"/>
        <item x="573"/>
        <item x="684"/>
        <item x="39"/>
        <item x="356"/>
        <item x="337"/>
        <item x="493"/>
        <item x="79"/>
        <item x="147"/>
        <item x="241"/>
        <item x="484"/>
        <item x="155"/>
        <item x="278"/>
        <item x="650"/>
        <item x="358"/>
        <item x="159"/>
        <item x="198"/>
        <item x="616"/>
        <item x="521"/>
        <item x="441"/>
        <item x="73"/>
        <item x="305"/>
        <item x="284"/>
        <item x="420"/>
        <item x="291"/>
        <item x="208"/>
        <item x="405"/>
        <item x="379"/>
        <item x="47"/>
        <item x="156"/>
        <item x="296"/>
        <item x="560"/>
        <item x="600"/>
        <item x="215"/>
        <item x="455"/>
        <item x="570"/>
        <item x="188"/>
        <item x="186"/>
        <item x="259"/>
        <item x="245"/>
        <item x="524"/>
        <item x="26"/>
        <item x="613"/>
        <item x="18"/>
        <item x="324"/>
        <item x="137"/>
        <item x="325"/>
        <item x="239"/>
        <item x="543"/>
        <item x="323"/>
        <item x="486"/>
        <item x="496"/>
        <item x="389"/>
        <item x="478"/>
        <item x="604"/>
        <item x="411"/>
        <item x="534"/>
        <item x="48"/>
        <item x="385"/>
        <item x="339"/>
        <item x="374"/>
        <item x="22"/>
        <item x="367"/>
        <item x="225"/>
        <item x="459"/>
        <item x="629"/>
        <item x="157"/>
        <item x="95"/>
        <item x="631"/>
        <item x="210"/>
        <item x="443"/>
        <item x="517"/>
        <item x="107"/>
        <item x="191"/>
        <item x="463"/>
        <item x="125"/>
        <item x="17"/>
        <item x="15"/>
        <item x="327"/>
        <item x="1"/>
        <item x="11"/>
        <item x="285"/>
        <item x="268"/>
        <item x="214"/>
        <item x="303"/>
        <item x="38"/>
        <item x="270"/>
        <item x="65"/>
        <item x="594"/>
        <item x="526"/>
        <item x="584"/>
        <item x="97"/>
        <item x="582"/>
        <item x="203"/>
        <item x="396"/>
        <item x="242"/>
        <item x="110"/>
        <item x="307"/>
        <item x="425"/>
        <item x="537"/>
        <item x="184"/>
        <item x="398"/>
        <item x="260"/>
        <item x="679"/>
        <item x="178"/>
        <item x="530"/>
        <item x="139"/>
        <item x="552"/>
        <item x="667"/>
        <item x="347"/>
        <item x="340"/>
        <item x="55"/>
        <item x="387"/>
        <item x="209"/>
        <item x="511"/>
        <item x="162"/>
        <item x="253"/>
        <item x="27"/>
        <item x="682"/>
        <item x="361"/>
        <item x="271"/>
        <item x="490"/>
        <item x="50"/>
        <item x="545"/>
        <item x="232"/>
        <item x="357"/>
        <item x="421"/>
        <item x="516"/>
        <item x="410"/>
        <item x="2"/>
        <item x="320"/>
        <item x="299"/>
        <item x="672"/>
        <item x="98"/>
        <item x="301"/>
        <item x="518"/>
        <item x="176"/>
        <item x="302"/>
        <item x="131"/>
        <item x="628"/>
        <item x="289"/>
        <item x="266"/>
        <item x="224"/>
        <item x="529"/>
        <item x="365"/>
        <item x="442"/>
        <item x="311"/>
        <item x="205"/>
        <item x="418"/>
        <item x="194"/>
        <item x="41"/>
        <item x="326"/>
        <item x="211"/>
        <item x="69"/>
        <item x="392"/>
        <item x="474"/>
        <item x="8"/>
        <item x="251"/>
        <item x="144"/>
        <item x="121"/>
        <item x="25"/>
        <item x="607"/>
        <item x="275"/>
        <item x="591"/>
        <item x="407"/>
        <item x="433"/>
        <item x="219"/>
        <item x="661"/>
        <item x="234"/>
        <item x="183"/>
        <item x="383"/>
        <item x="602"/>
        <item x="406"/>
        <item x="274"/>
        <item x="540"/>
        <item x="653"/>
        <item x="77"/>
        <item x="525"/>
        <item x="88"/>
        <item x="316"/>
        <item x="172"/>
        <item x="647"/>
        <item x="160"/>
        <item x="352"/>
        <item x="397"/>
        <item x="63"/>
        <item x="20"/>
        <item x="465"/>
        <item x="569"/>
        <item x="404"/>
        <item x="213"/>
        <item x="660"/>
        <item x="381"/>
        <item x="60"/>
        <item x="669"/>
        <item x="566"/>
        <item x="44"/>
        <item x="197"/>
        <item x="533"/>
        <item x="287"/>
        <item x="101"/>
        <item x="336"/>
        <item x="226"/>
        <item x="196"/>
        <item x="195"/>
        <item x="457"/>
        <item x="3"/>
        <item x="635"/>
        <item x="165"/>
        <item x="181"/>
        <item x="558"/>
        <item x="10"/>
        <item x="318"/>
        <item x="475"/>
        <item x="505"/>
        <item x="585"/>
        <item x="403"/>
        <item x="246"/>
        <item x="36"/>
        <item x="151"/>
        <item x="229"/>
        <item x="334"/>
        <item x="498"/>
        <item x="257"/>
        <item x="555"/>
        <item x="656"/>
        <item x="173"/>
        <item x="391"/>
        <item x="444"/>
        <item x="74"/>
        <item x="428"/>
        <item x="659"/>
        <item x="677"/>
        <item x="206"/>
        <item x="64"/>
        <item x="190"/>
        <item x="634"/>
        <item x="622"/>
        <item x="462"/>
        <item x="66"/>
        <item x="89"/>
        <item x="68"/>
        <item x="166"/>
        <item x="158"/>
        <item x="244"/>
        <item x="272"/>
        <item x="5"/>
        <item x="273"/>
        <item x="0"/>
        <item x="353"/>
        <item x="509"/>
        <item x="466"/>
        <item x="553"/>
        <item x="230"/>
        <item x="119"/>
        <item x="663"/>
        <item x="207"/>
        <item x="469"/>
        <item x="548"/>
        <item x="169"/>
        <item x="596"/>
        <item x="138"/>
        <item x="248"/>
        <item x="587"/>
        <item x="80"/>
        <item x="415"/>
        <item x="9"/>
        <item x="393"/>
        <item x="32"/>
        <item x="329"/>
        <item x="314"/>
        <item x="408"/>
        <item x="75"/>
        <item x="480"/>
        <item x="103"/>
        <item x="269"/>
        <item x="94"/>
        <item x="319"/>
        <item x="431"/>
        <item x="655"/>
        <item x="290"/>
        <item x="364"/>
        <item x="394"/>
        <item x="146"/>
        <item x="348"/>
        <item x="567"/>
        <item x="313"/>
        <item x="574"/>
        <item x="148"/>
        <item x="514"/>
        <item x="317"/>
        <item x="52"/>
        <item x="177"/>
        <item x="500"/>
        <item x="576"/>
        <item x="608"/>
        <item x="34"/>
        <item x="81"/>
        <item x="556"/>
        <item x="237"/>
        <item x="633"/>
        <item x="105"/>
        <item x="675"/>
        <item x="31"/>
        <item x="544"/>
        <item x="58"/>
        <item x="140"/>
        <item x="414"/>
        <item x="638"/>
        <item x="559"/>
        <item x="212"/>
        <item x="43"/>
        <item x="204"/>
        <item x="522"/>
        <item x="201"/>
        <item x="221"/>
        <item x="362"/>
        <item x="437"/>
        <item x="568"/>
        <item x="78"/>
        <item x="438"/>
        <item x="413"/>
        <item x="384"/>
        <item x="349"/>
        <item x="547"/>
        <item x="487"/>
        <item x="416"/>
        <item x="572"/>
        <item x="446"/>
        <item x="282"/>
        <item x="597"/>
        <item x="617"/>
        <item x="127"/>
        <item x="236"/>
        <item x="238"/>
        <item x="295"/>
        <item x="536"/>
        <item x="528"/>
        <item x="477"/>
        <item x="262"/>
        <item x="662"/>
        <item x="649"/>
        <item x="565"/>
        <item x="658"/>
        <item x="53"/>
        <item x="417"/>
        <item x="447"/>
        <item x="247"/>
        <item x="345"/>
        <item x="90"/>
        <item x="550"/>
        <item x="92"/>
        <item x="118"/>
        <item x="256"/>
        <item x="167"/>
        <item x="439"/>
        <item x="123"/>
        <item x="120"/>
        <item x="280"/>
        <item x="382"/>
        <item x="136"/>
        <item x="624"/>
        <item x="377"/>
        <item x="199"/>
        <item x="671"/>
        <item x="454"/>
        <item x="4"/>
        <item x="508"/>
        <item x="551"/>
        <item x="401"/>
        <item x="646"/>
        <item x="614"/>
        <item x="588"/>
        <item x="111"/>
        <item x="84"/>
        <item x="102"/>
        <item x="343"/>
        <item x="458"/>
        <item x="605"/>
        <item x="13"/>
        <item x="598"/>
        <item x="258"/>
        <item x="264"/>
        <item x="625"/>
        <item x="673"/>
        <item x="637"/>
        <item x="593"/>
        <item x="665"/>
        <item x="255"/>
        <item x="134"/>
        <item x="170"/>
        <item x="315"/>
        <item x="680"/>
        <item x="451"/>
        <item x="72"/>
        <item x="626"/>
        <item x="21"/>
        <item x="620"/>
        <item x="293"/>
        <item x="56"/>
        <item x="373"/>
        <item x="499"/>
        <item x="640"/>
        <item x="527"/>
        <item x="549"/>
        <item x="520"/>
        <item x="223"/>
        <item x="344"/>
        <item x="483"/>
        <item x="132"/>
        <item x="33"/>
        <item x="512"/>
        <item x="503"/>
        <item x="113"/>
        <item x="254"/>
        <item x="106"/>
        <item x="372"/>
        <item x="471"/>
        <item x="161"/>
        <item x="531"/>
        <item x="322"/>
        <item x="419"/>
        <item x="644"/>
        <item x="126"/>
        <item x="200"/>
        <item x="579"/>
        <item x="133"/>
        <item x="175"/>
        <item x="281"/>
        <item x="485"/>
        <item x="583"/>
        <item x="515"/>
        <item x="630"/>
        <item x="300"/>
        <item x="276"/>
        <item x="606"/>
        <item x="523"/>
        <item x="202"/>
        <item x="222"/>
        <item x="623"/>
        <item x="294"/>
        <item x="141"/>
        <item x="426"/>
        <item x="539"/>
        <item x="472"/>
        <item x="122"/>
        <item x="306"/>
        <item x="409"/>
        <item x="563"/>
        <item x="412"/>
        <item x="217"/>
        <item x="532"/>
        <item x="128"/>
        <item x="333"/>
        <item x="386"/>
        <item x="192"/>
        <item x="601"/>
        <item x="37"/>
        <item x="489"/>
        <item x="286"/>
        <item x="542"/>
        <item x="185"/>
        <item x="639"/>
        <item x="586"/>
        <item x="506"/>
        <item x="429"/>
        <item x="380"/>
        <item x="578"/>
        <item x="57"/>
        <item x="67"/>
        <item x="220"/>
        <item x="561"/>
        <item x="479"/>
        <item x="366"/>
        <item x="599"/>
        <item x="130"/>
        <item x="610"/>
        <item x="70"/>
        <item x="590"/>
        <item x="96"/>
        <item x="82"/>
        <item x="189"/>
        <item x="554"/>
        <item x="150"/>
        <item x="621"/>
        <item x="654"/>
        <item x="618"/>
        <item x="464"/>
        <item x="108"/>
        <item x="657"/>
        <item x="422"/>
        <item x="636"/>
        <item x="154"/>
        <item x="452"/>
        <item x="461"/>
        <item x="395"/>
        <item x="145"/>
        <item x="402"/>
        <item x="467"/>
        <item x="641"/>
        <item x="473"/>
        <item x="651"/>
        <item x="292"/>
        <item x="541"/>
        <item x="346"/>
        <item x="507"/>
        <item x="283"/>
        <item x="45"/>
        <item x="228"/>
        <item x="632"/>
        <item x="482"/>
        <item x="615"/>
        <item x="683"/>
        <item x="564"/>
        <item x="580"/>
        <item x="279"/>
        <item x="153"/>
        <item x="494"/>
        <item x="354"/>
        <item x="453"/>
        <item x="35"/>
        <item x="557"/>
        <item x="312"/>
        <item x="7"/>
        <item x="46"/>
        <item x="99"/>
        <item x="502"/>
        <item x="331"/>
        <item x="342"/>
        <item x="23"/>
        <item x="142"/>
        <item x="231"/>
        <item x="233"/>
        <item x="116"/>
        <item x="468"/>
        <item x="676"/>
        <item x="19"/>
        <item t="default"/>
      </items>
    </pivotField>
    <pivotField numFmtId="164" showAll="0">
      <items count="437">
        <item x="156"/>
        <item x="410"/>
        <item x="340"/>
        <item x="173"/>
        <item x="200"/>
        <item x="87"/>
        <item x="341"/>
        <item x="352"/>
        <item x="268"/>
        <item x="81"/>
        <item x="409"/>
        <item x="411"/>
        <item x="246"/>
        <item x="361"/>
        <item x="19"/>
        <item x="43"/>
        <item x="321"/>
        <item x="135"/>
        <item x="308"/>
        <item x="50"/>
        <item x="242"/>
        <item x="29"/>
        <item x="261"/>
        <item x="80"/>
        <item x="372"/>
        <item x="113"/>
        <item x="290"/>
        <item x="245"/>
        <item x="85"/>
        <item x="357"/>
        <item x="256"/>
        <item x="285"/>
        <item x="46"/>
        <item x="189"/>
        <item x="345"/>
        <item x="369"/>
        <item x="273"/>
        <item x="270"/>
        <item x="213"/>
        <item x="300"/>
        <item x="392"/>
        <item x="48"/>
        <item x="334"/>
        <item x="228"/>
        <item x="387"/>
        <item x="379"/>
        <item x="98"/>
        <item x="420"/>
        <item x="160"/>
        <item x="66"/>
        <item x="193"/>
        <item x="55"/>
        <item x="218"/>
        <item x="165"/>
        <item x="78"/>
        <item x="241"/>
        <item x="362"/>
        <item x="155"/>
        <item x="337"/>
        <item x="416"/>
        <item x="147"/>
        <item x="222"/>
        <item x="319"/>
        <item x="191"/>
        <item x="121"/>
        <item x="170"/>
        <item x="215"/>
        <item x="318"/>
        <item x="198"/>
        <item x="49"/>
        <item x="36"/>
        <item x="423"/>
        <item x="313"/>
        <item x="363"/>
        <item x="302"/>
        <item x="283"/>
        <item x="210"/>
        <item x="214"/>
        <item x="312"/>
        <item x="33"/>
        <item x="167"/>
        <item x="122"/>
        <item x="92"/>
        <item x="114"/>
        <item x="418"/>
        <item x="1"/>
        <item x="398"/>
        <item x="25"/>
        <item x="316"/>
        <item x="371"/>
        <item x="250"/>
        <item x="100"/>
        <item x="317"/>
        <item x="296"/>
        <item x="0"/>
        <item x="20"/>
        <item x="82"/>
        <item x="44"/>
        <item x="276"/>
        <item x="186"/>
        <item x="360"/>
        <item x="364"/>
        <item x="133"/>
        <item x="71"/>
        <item x="161"/>
        <item x="351"/>
        <item x="356"/>
        <item x="102"/>
        <item x="311"/>
        <item x="344"/>
        <item x="282"/>
        <item x="148"/>
        <item x="125"/>
        <item x="34"/>
        <item x="412"/>
        <item x="427"/>
        <item x="265"/>
        <item x="271"/>
        <item x="370"/>
        <item x="199"/>
        <item x="31"/>
        <item x="310"/>
        <item x="177"/>
        <item x="130"/>
        <item x="226"/>
        <item x="306"/>
        <item x="343"/>
        <item x="224"/>
        <item x="41"/>
        <item x="2"/>
        <item x="143"/>
        <item x="5"/>
        <item x="212"/>
        <item x="322"/>
        <item x="99"/>
        <item x="257"/>
        <item x="107"/>
        <item x="428"/>
        <item x="309"/>
        <item x="432"/>
        <item x="240"/>
        <item x="22"/>
        <item x="9"/>
        <item x="380"/>
        <item x="424"/>
        <item x="11"/>
        <item x="333"/>
        <item x="63"/>
        <item x="126"/>
        <item x="108"/>
        <item x="120"/>
        <item x="211"/>
        <item x="144"/>
        <item x="115"/>
        <item x="301"/>
        <item x="324"/>
        <item x="413"/>
        <item x="223"/>
        <item x="298"/>
        <item x="346"/>
        <item x="272"/>
        <item x="229"/>
        <item x="106"/>
        <item x="414"/>
        <item x="205"/>
        <item x="12"/>
        <item x="235"/>
        <item x="307"/>
        <item x="185"/>
        <item x="274"/>
        <item x="430"/>
        <item x="88"/>
        <item x="231"/>
        <item x="174"/>
        <item x="119"/>
        <item x="275"/>
        <item x="408"/>
        <item x="192"/>
        <item x="394"/>
        <item x="269"/>
        <item x="6"/>
        <item x="426"/>
        <item x="96"/>
        <item x="61"/>
        <item x="335"/>
        <item x="162"/>
        <item x="7"/>
        <item x="40"/>
        <item x="97"/>
        <item x="396"/>
        <item x="58"/>
        <item x="24"/>
        <item x="16"/>
        <item x="129"/>
        <item x="134"/>
        <item x="60"/>
        <item x="75"/>
        <item x="286"/>
        <item x="163"/>
        <item x="425"/>
        <item x="366"/>
        <item x="377"/>
        <item x="297"/>
        <item x="248"/>
        <item x="141"/>
        <item x="54"/>
        <item x="37"/>
        <item x="139"/>
        <item x="56"/>
        <item x="57"/>
        <item x="38"/>
        <item x="403"/>
        <item x="253"/>
        <item x="233"/>
        <item x="166"/>
        <item x="65"/>
        <item x="243"/>
        <item x="169"/>
        <item x="381"/>
        <item x="45"/>
        <item x="225"/>
        <item x="194"/>
        <item x="323"/>
        <item x="208"/>
        <item x="86"/>
        <item x="77"/>
        <item x="232"/>
        <item x="154"/>
        <item x="262"/>
        <item x="292"/>
        <item x="332"/>
        <item x="258"/>
        <item x="289"/>
        <item x="386"/>
        <item x="359"/>
        <item x="164"/>
        <item x="219"/>
        <item x="116"/>
        <item x="254"/>
        <item x="406"/>
        <item x="84"/>
        <item x="227"/>
        <item x="111"/>
        <item x="303"/>
        <item x="373"/>
        <item x="429"/>
        <item x="221"/>
        <item x="142"/>
        <item x="90"/>
        <item x="395"/>
        <item x="70"/>
        <item x="266"/>
        <item x="400"/>
        <item x="136"/>
        <item x="151"/>
        <item x="284"/>
        <item x="190"/>
        <item x="336"/>
        <item x="314"/>
        <item x="158"/>
        <item x="217"/>
        <item x="326"/>
        <item x="182"/>
        <item x="259"/>
        <item x="64"/>
        <item x="131"/>
        <item x="146"/>
        <item x="123"/>
        <item x="140"/>
        <item x="35"/>
        <item x="375"/>
        <item x="385"/>
        <item x="39"/>
        <item x="145"/>
        <item x="327"/>
        <item x="435"/>
        <item x="118"/>
        <item x="89"/>
        <item x="383"/>
        <item x="374"/>
        <item x="168"/>
        <item x="153"/>
        <item x="178"/>
        <item x="281"/>
        <item x="184"/>
        <item x="15"/>
        <item x="376"/>
        <item x="291"/>
        <item x="260"/>
        <item x="51"/>
        <item x="252"/>
        <item x="355"/>
        <item x="342"/>
        <item x="382"/>
        <item x="264"/>
        <item x="101"/>
        <item x="390"/>
        <item x="159"/>
        <item x="23"/>
        <item x="73"/>
        <item x="52"/>
        <item x="204"/>
        <item x="14"/>
        <item x="105"/>
        <item x="181"/>
        <item x="176"/>
        <item x="202"/>
        <item x="195"/>
        <item x="287"/>
        <item x="393"/>
        <item x="76"/>
        <item x="47"/>
        <item x="187"/>
        <item x="295"/>
        <item x="104"/>
        <item x="175"/>
        <item x="354"/>
        <item x="280"/>
        <item x="127"/>
        <item x="68"/>
        <item x="179"/>
        <item x="365"/>
        <item x="69"/>
        <item x="72"/>
        <item x="401"/>
        <item x="172"/>
        <item x="91"/>
        <item x="353"/>
        <item x="93"/>
        <item x="3"/>
        <item x="67"/>
        <item x="349"/>
        <item x="74"/>
        <item x="299"/>
        <item x="150"/>
        <item x="216"/>
        <item x="422"/>
        <item x="237"/>
        <item x="247"/>
        <item x="21"/>
        <item x="236"/>
        <item x="203"/>
        <item x="138"/>
        <item x="305"/>
        <item x="331"/>
        <item x="79"/>
        <item x="83"/>
        <item x="431"/>
        <item x="17"/>
        <item x="4"/>
        <item x="320"/>
        <item x="95"/>
        <item x="404"/>
        <item x="30"/>
        <item x="434"/>
        <item x="367"/>
        <item x="277"/>
        <item x="59"/>
        <item x="358"/>
        <item x="350"/>
        <item x="13"/>
        <item x="197"/>
        <item x="325"/>
        <item x="405"/>
        <item x="137"/>
        <item x="399"/>
        <item x="239"/>
        <item x="128"/>
        <item x="10"/>
        <item x="294"/>
        <item x="348"/>
        <item x="220"/>
        <item x="157"/>
        <item x="397"/>
        <item x="180"/>
        <item x="388"/>
        <item x="378"/>
        <item x="132"/>
        <item x="110"/>
        <item x="267"/>
        <item x="112"/>
        <item x="330"/>
        <item x="368"/>
        <item x="207"/>
        <item x="263"/>
        <item x="206"/>
        <item x="103"/>
        <item x="238"/>
        <item x="279"/>
        <item x="328"/>
        <item x="124"/>
        <item x="109"/>
        <item x="433"/>
        <item x="201"/>
        <item x="384"/>
        <item x="94"/>
        <item x="278"/>
        <item x="415"/>
        <item x="62"/>
        <item x="183"/>
        <item x="293"/>
        <item x="209"/>
        <item x="196"/>
        <item x="419"/>
        <item x="27"/>
        <item x="288"/>
        <item x="152"/>
        <item x="251"/>
        <item x="417"/>
        <item x="421"/>
        <item x="42"/>
        <item x="338"/>
        <item x="329"/>
        <item x="171"/>
        <item x="149"/>
        <item x="26"/>
        <item x="315"/>
        <item x="117"/>
        <item x="304"/>
        <item x="255"/>
        <item x="249"/>
        <item x="391"/>
        <item x="28"/>
        <item x="347"/>
        <item x="389"/>
        <item x="407"/>
        <item x="234"/>
        <item x="32"/>
        <item x="230"/>
        <item x="244"/>
        <item x="188"/>
        <item x="8"/>
        <item x="18"/>
        <item x="402"/>
        <item x="339"/>
        <item x="53"/>
        <item t="default"/>
      </items>
    </pivotField>
    <pivotField axis="axisRow" showAll="0" sortType="descending">
      <items count="21">
        <item x="13"/>
        <item x="9"/>
        <item x="16"/>
        <item x="19"/>
        <item x="7"/>
        <item x="15"/>
        <item x="2"/>
        <item x="5"/>
        <item x="18"/>
        <item x="17"/>
        <item x="1"/>
        <item x="12"/>
        <item x="0"/>
        <item x="4"/>
        <item x="11"/>
        <item x="3"/>
        <item x="10"/>
        <item x="14"/>
        <item x="6"/>
        <item x="8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>
      <items count="21">
        <item x="9"/>
        <item x="16"/>
        <item x="0"/>
        <item x="5"/>
        <item x="11"/>
        <item x="2"/>
        <item x="7"/>
        <item x="6"/>
        <item x="10"/>
        <item x="8"/>
        <item x="4"/>
        <item x="14"/>
        <item x="12"/>
        <item x="13"/>
        <item x="18"/>
        <item x="1"/>
        <item x="17"/>
        <item x="19"/>
        <item x="3"/>
        <item x="15"/>
        <item t="default"/>
      </items>
    </pivotField>
    <pivotField numFmtId="165" showAll="0">
      <items count="21">
        <item x="5"/>
        <item x="10"/>
        <item x="12"/>
        <item x="11"/>
        <item x="4"/>
        <item x="14"/>
        <item x="1"/>
        <item x="9"/>
        <item x="18"/>
        <item x="2"/>
        <item x="0"/>
        <item x="13"/>
        <item x="3"/>
        <item x="6"/>
        <item x="15"/>
        <item x="17"/>
        <item x="8"/>
        <item x="16"/>
        <item x="7"/>
        <item x="19"/>
        <item t="default"/>
      </items>
    </pivotField>
    <pivotField numFmtId="9" showAll="0">
      <items count="937">
        <item x="427"/>
        <item x="190"/>
        <item x="925"/>
        <item x="748"/>
        <item x="244"/>
        <item x="597"/>
        <item x="324"/>
        <item x="861"/>
        <item x="855"/>
        <item x="527"/>
        <item x="820"/>
        <item x="728"/>
        <item x="86"/>
        <item x="353"/>
        <item x="95"/>
        <item x="434"/>
        <item x="701"/>
        <item x="592"/>
        <item x="629"/>
        <item x="89"/>
        <item x="934"/>
        <item x="412"/>
        <item x="293"/>
        <item x="624"/>
        <item x="819"/>
        <item x="435"/>
        <item x="173"/>
        <item x="73"/>
        <item x="716"/>
        <item x="117"/>
        <item x="90"/>
        <item x="30"/>
        <item x="621"/>
        <item x="752"/>
        <item x="522"/>
        <item x="920"/>
        <item x="724"/>
        <item x="530"/>
        <item x="55"/>
        <item x="839"/>
        <item x="288"/>
        <item x="197"/>
        <item x="202"/>
        <item x="727"/>
        <item x="109"/>
        <item x="933"/>
        <item x="387"/>
        <item x="536"/>
        <item x="559"/>
        <item x="153"/>
        <item x="699"/>
        <item x="591"/>
        <item x="445"/>
        <item x="320"/>
        <item x="142"/>
        <item x="790"/>
        <item x="425"/>
        <item x="255"/>
        <item x="379"/>
        <item x="615"/>
        <item x="120"/>
        <item x="858"/>
        <item x="24"/>
        <item x="870"/>
        <item x="390"/>
        <item x="603"/>
        <item x="395"/>
        <item x="105"/>
        <item x="631"/>
        <item x="913"/>
        <item x="129"/>
        <item x="801"/>
        <item x="50"/>
        <item x="617"/>
        <item x="287"/>
        <item x="770"/>
        <item x="169"/>
        <item x="262"/>
        <item x="16"/>
        <item x="720"/>
        <item x="208"/>
        <item x="628"/>
        <item x="582"/>
        <item x="167"/>
        <item x="416"/>
        <item x="901"/>
        <item x="781"/>
        <item x="351"/>
        <item x="114"/>
        <item x="567"/>
        <item x="438"/>
        <item x="369"/>
        <item x="417"/>
        <item x="512"/>
        <item x="610"/>
        <item x="376"/>
        <item x="312"/>
        <item x="112"/>
        <item x="474"/>
        <item x="460"/>
        <item x="689"/>
        <item x="444"/>
        <item x="809"/>
        <item x="26"/>
        <item x="297"/>
        <item x="868"/>
        <item x="632"/>
        <item x="335"/>
        <item x="639"/>
        <item x="168"/>
        <item x="274"/>
        <item x="63"/>
        <item x="134"/>
        <item x="247"/>
        <item x="458"/>
        <item x="49"/>
        <item x="696"/>
        <item x="166"/>
        <item x="807"/>
        <item x="232"/>
        <item x="338"/>
        <item x="352"/>
        <item x="429"/>
        <item x="486"/>
        <item x="575"/>
        <item x="517"/>
        <item x="544"/>
        <item x="499"/>
        <item x="609"/>
        <item x="838"/>
        <item x="29"/>
        <item x="574"/>
        <item x="642"/>
        <item x="729"/>
        <item x="498"/>
        <item x="489"/>
        <item x="28"/>
        <item x="97"/>
        <item x="484"/>
        <item x="342"/>
        <item x="546"/>
        <item x="477"/>
        <item x="649"/>
        <item x="251"/>
        <item x="667"/>
        <item x="411"/>
        <item x="277"/>
        <item x="151"/>
        <item x="545"/>
        <item x="823"/>
        <item x="162"/>
        <item x="895"/>
        <item x="840"/>
        <item x="654"/>
        <item x="430"/>
        <item x="506"/>
        <item x="225"/>
        <item x="17"/>
        <item x="14"/>
        <item x="894"/>
        <item x="529"/>
        <item x="156"/>
        <item x="222"/>
        <item x="178"/>
        <item x="777"/>
        <item x="675"/>
        <item x="886"/>
        <item x="550"/>
        <item x="42"/>
        <item x="394"/>
        <item x="690"/>
        <item x="511"/>
        <item x="336"/>
        <item x="800"/>
        <item x="879"/>
        <item x="738"/>
        <item x="804"/>
        <item x="62"/>
        <item x="462"/>
        <item x="745"/>
        <item x="275"/>
        <item x="119"/>
        <item x="833"/>
        <item x="43"/>
        <item x="276"/>
        <item x="177"/>
        <item x="734"/>
        <item x="368"/>
        <item x="747"/>
        <item x="64"/>
        <item x="307"/>
        <item x="261"/>
        <item x="454"/>
        <item x="467"/>
        <item x="242"/>
        <item x="214"/>
        <item x="782"/>
        <item x="341"/>
        <item x="721"/>
        <item x="602"/>
        <item x="102"/>
        <item x="386"/>
        <item x="226"/>
        <item x="61"/>
        <item x="414"/>
        <item x="183"/>
        <item x="828"/>
        <item x="180"/>
        <item x="497"/>
        <item x="296"/>
        <item x="436"/>
        <item x="873"/>
        <item x="608"/>
        <item x="381"/>
        <item x="301"/>
        <item x="469"/>
        <item x="867"/>
        <item x="246"/>
        <item x="616"/>
        <item x="917"/>
        <item x="534"/>
        <item x="562"/>
        <item x="640"/>
        <item x="418"/>
        <item x="888"/>
        <item x="464"/>
        <item x="363"/>
        <item x="584"/>
        <item x="808"/>
        <item x="106"/>
        <item x="478"/>
        <item x="456"/>
        <item x="384"/>
        <item x="492"/>
        <item x="170"/>
        <item x="219"/>
        <item x="672"/>
        <item x="8"/>
        <item x="760"/>
        <item x="561"/>
        <item x="496"/>
        <item x="830"/>
        <item x="740"/>
        <item x="230"/>
        <item x="459"/>
        <item x="291"/>
        <item x="377"/>
        <item x="79"/>
        <item x="656"/>
        <item x="926"/>
        <item x="493"/>
        <item x="710"/>
        <item x="750"/>
        <item x="171"/>
        <item x="227"/>
        <item x="36"/>
        <item x="235"/>
        <item x="659"/>
        <item x="6"/>
        <item x="92"/>
        <item x="466"/>
        <item x="344"/>
        <item x="702"/>
        <item x="638"/>
        <item x="20"/>
        <item x="278"/>
        <item x="515"/>
        <item x="915"/>
        <item x="140"/>
        <item x="442"/>
        <item x="668"/>
        <item x="82"/>
        <item x="577"/>
        <item x="165"/>
        <item x="932"/>
        <item x="192"/>
        <item x="303"/>
        <item x="465"/>
        <item x="318"/>
        <item x="539"/>
        <item x="848"/>
        <item x="755"/>
        <item x="680"/>
        <item x="175"/>
        <item x="371"/>
        <item x="930"/>
        <item x="12"/>
        <item x="27"/>
        <item x="540"/>
        <item x="375"/>
        <item x="48"/>
        <item x="793"/>
        <item x="388"/>
        <item x="148"/>
        <item x="283"/>
        <item x="786"/>
        <item x="531"/>
        <item x="310"/>
        <item x="41"/>
        <item x="910"/>
        <item x="300"/>
        <item x="660"/>
        <item x="159"/>
        <item x="799"/>
        <item x="160"/>
        <item x="210"/>
        <item x="596"/>
        <item x="607"/>
        <item x="554"/>
        <item x="566"/>
        <item x="84"/>
        <item x="9"/>
        <item x="634"/>
        <item x="372"/>
        <item x="803"/>
        <item x="306"/>
        <item x="325"/>
        <item x="273"/>
        <item x="18"/>
        <item x="136"/>
        <item x="490"/>
        <item x="285"/>
        <item x="558"/>
        <item x="854"/>
        <item x="294"/>
        <item x="911"/>
        <item x="422"/>
        <item x="645"/>
        <item x="502"/>
        <item x="200"/>
        <item x="59"/>
        <item x="532"/>
        <item x="767"/>
        <item x="199"/>
        <item x="249"/>
        <item x="570"/>
        <item x="924"/>
        <item x="98"/>
        <item x="400"/>
        <item x="360"/>
        <item x="912"/>
        <item x="899"/>
        <item x="655"/>
        <item x="576"/>
        <item x="374"/>
        <item x="314"/>
        <item x="359"/>
        <item x="674"/>
        <item x="700"/>
        <item x="373"/>
        <item x="406"/>
        <item x="641"/>
        <item x="769"/>
        <item x="651"/>
        <item x="761"/>
        <item x="776"/>
        <item x="723"/>
        <item x="766"/>
        <item x="683"/>
        <item x="302"/>
        <item x="228"/>
        <item x="778"/>
        <item x="77"/>
        <item x="594"/>
        <item x="589"/>
        <item x="451"/>
        <item x="308"/>
        <item x="115"/>
        <item x="587"/>
        <item x="289"/>
        <item x="45"/>
        <item x="187"/>
        <item x="71"/>
        <item x="304"/>
        <item x="452"/>
        <item x="471"/>
        <item x="853"/>
        <item x="419"/>
        <item x="604"/>
        <item x="91"/>
        <item x="891"/>
        <item x="504"/>
        <item x="626"/>
        <item x="463"/>
        <item x="286"/>
        <item x="103"/>
        <item x="333"/>
        <item x="149"/>
        <item x="217"/>
        <item x="280"/>
        <item x="928"/>
        <item x="432"/>
        <item x="110"/>
        <item x="94"/>
        <item x="663"/>
        <item x="337"/>
        <item x="96"/>
        <item x="884"/>
        <item x="671"/>
        <item x="697"/>
        <item x="772"/>
        <item x="847"/>
        <item x="271"/>
        <item x="362"/>
        <item x="1"/>
        <item x="581"/>
        <item x="396"/>
        <item x="234"/>
        <item x="922"/>
        <item x="817"/>
        <item x="355"/>
        <item x="860"/>
        <item x="548"/>
        <item x="677"/>
        <item x="420"/>
        <item x="863"/>
        <item x="684"/>
        <item x="193"/>
        <item x="439"/>
        <item x="722"/>
        <item x="711"/>
        <item x="476"/>
        <item x="108"/>
        <item x="897"/>
        <item x="757"/>
        <item x="172"/>
        <item x="205"/>
        <item x="391"/>
        <item x="633"/>
        <item x="223"/>
        <item x="329"/>
        <item x="267"/>
        <item x="243"/>
        <item x="347"/>
        <item x="299"/>
        <item x="509"/>
        <item x="67"/>
        <item x="525"/>
        <item x="549"/>
        <item x="528"/>
        <item x="101"/>
        <item x="676"/>
        <item x="703"/>
        <item x="686"/>
        <item x="644"/>
        <item x="902"/>
        <item x="513"/>
        <item x="751"/>
        <item x="397"/>
        <item x="719"/>
        <item x="367"/>
        <item x="625"/>
        <item x="746"/>
        <item x="564"/>
        <item x="56"/>
        <item x="461"/>
        <item x="188"/>
        <item x="398"/>
        <item x="122"/>
        <item x="903"/>
        <item x="905"/>
        <item x="535"/>
        <item x="785"/>
        <item x="765"/>
        <item x="877"/>
        <item x="505"/>
        <item x="519"/>
        <item x="927"/>
        <item x="547"/>
        <item x="139"/>
        <item x="906"/>
        <item x="421"/>
        <item x="733"/>
        <item x="405"/>
        <item x="402"/>
        <item x="780"/>
        <item x="457"/>
        <item x="176"/>
        <item x="673"/>
        <item x="93"/>
        <item x="588"/>
        <item x="311"/>
        <item x="797"/>
        <item x="481"/>
        <item x="650"/>
        <item x="825"/>
        <item x="349"/>
        <item x="572"/>
        <item x="292"/>
        <item x="13"/>
        <item x="698"/>
        <item x="756"/>
        <item x="433"/>
        <item x="593"/>
        <item x="137"/>
        <item x="239"/>
        <item x="521"/>
        <item x="51"/>
        <item x="874"/>
        <item x="399"/>
        <item x="590"/>
        <item x="763"/>
        <item x="428"/>
        <item x="573"/>
        <item x="60"/>
        <item x="256"/>
        <item x="2"/>
        <item x="779"/>
        <item x="447"/>
        <item x="612"/>
        <item x="340"/>
        <item x="331"/>
        <item x="685"/>
        <item x="164"/>
        <item x="236"/>
        <item x="295"/>
        <item x="658"/>
        <item x="646"/>
        <item x="583"/>
        <item x="732"/>
        <item x="241"/>
        <item x="921"/>
        <item x="290"/>
        <item x="695"/>
        <item x="221"/>
        <item x="449"/>
        <item x="618"/>
        <item x="125"/>
        <item x="316"/>
        <item x="441"/>
        <item x="88"/>
        <item x="503"/>
        <item x="5"/>
        <item x="426"/>
        <item x="240"/>
        <item x="543"/>
        <item x="827"/>
        <item x="150"/>
        <item x="182"/>
        <item x="194"/>
        <item x="174"/>
        <item x="794"/>
        <item x="480"/>
        <item x="378"/>
        <item x="146"/>
        <item x="537"/>
        <item x="233"/>
        <item x="694"/>
        <item x="282"/>
        <item x="881"/>
        <item x="366"/>
        <item x="762"/>
        <item x="792"/>
        <item x="611"/>
        <item x="309"/>
        <item x="25"/>
        <item x="837"/>
        <item x="83"/>
        <item x="708"/>
        <item x="783"/>
        <item x="184"/>
        <item x="518"/>
        <item x="806"/>
        <item x="257"/>
        <item x="773"/>
        <item x="370"/>
        <item x="213"/>
        <item x="482"/>
        <item x="662"/>
        <item x="65"/>
        <item x="126"/>
        <item x="346"/>
        <item x="209"/>
        <item x="127"/>
        <item x="557"/>
        <item x="52"/>
        <item x="935"/>
        <item x="31"/>
        <item x="76"/>
        <item x="191"/>
        <item x="533"/>
        <item x="813"/>
        <item x="163"/>
        <item x="279"/>
        <item x="254"/>
        <item x="637"/>
        <item x="771"/>
        <item x="203"/>
        <item x="264"/>
        <item x="859"/>
        <item x="259"/>
        <item x="491"/>
        <item x="916"/>
        <item x="889"/>
        <item x="40"/>
        <item x="661"/>
        <item x="892"/>
        <item x="4"/>
        <item x="605"/>
        <item x="356"/>
        <item x="345"/>
        <item x="284"/>
        <item x="759"/>
        <item x="743"/>
        <item x="664"/>
        <item x="81"/>
        <item x="361"/>
        <item x="145"/>
        <item x="741"/>
        <item x="501"/>
        <item x="647"/>
        <item x="791"/>
        <item x="323"/>
        <item x="753"/>
        <item x="53"/>
        <item x="389"/>
        <item x="692"/>
        <item x="526"/>
        <item x="424"/>
        <item x="80"/>
        <item x="739"/>
        <item x="822"/>
        <item x="404"/>
        <item x="737"/>
        <item x="896"/>
        <item x="864"/>
        <item x="670"/>
        <item x="453"/>
        <item x="407"/>
        <item x="882"/>
        <item x="415"/>
        <item x="652"/>
        <item x="850"/>
        <item x="908"/>
        <item x="693"/>
        <item x="116"/>
        <item x="281"/>
        <item x="831"/>
        <item x="472"/>
        <item x="821"/>
        <item x="510"/>
        <item x="707"/>
        <item x="298"/>
        <item x="918"/>
        <item x="768"/>
        <item x="857"/>
        <item x="844"/>
        <item x="189"/>
        <item x="553"/>
        <item x="334"/>
        <item x="258"/>
        <item x="606"/>
        <item x="725"/>
        <item x="437"/>
        <item x="487"/>
        <item x="448"/>
        <item x="212"/>
        <item x="473"/>
        <item x="560"/>
        <item x="541"/>
        <item x="893"/>
        <item x="613"/>
        <item x="413"/>
        <item x="742"/>
        <item x="514"/>
        <item x="69"/>
        <item x="688"/>
        <item x="75"/>
        <item x="326"/>
        <item x="313"/>
        <item x="630"/>
        <item x="3"/>
        <item x="789"/>
        <item x="678"/>
        <item x="332"/>
        <item x="66"/>
        <item x="883"/>
        <item x="207"/>
        <item x="206"/>
        <item x="327"/>
        <item x="133"/>
        <item x="350"/>
        <item x="132"/>
        <item x="470"/>
        <item x="10"/>
        <item x="131"/>
        <item x="128"/>
        <item x="485"/>
        <item x="904"/>
        <item x="431"/>
        <item x="542"/>
        <item x="365"/>
        <item x="231"/>
        <item x="224"/>
        <item x="229"/>
        <item x="814"/>
        <item x="495"/>
        <item x="620"/>
        <item x="898"/>
        <item x="268"/>
        <item x="339"/>
        <item x="270"/>
        <item x="118"/>
        <item x="330"/>
        <item x="713"/>
        <item x="818"/>
        <item x="787"/>
        <item x="714"/>
        <item x="900"/>
        <item x="718"/>
        <item x="648"/>
        <item x="392"/>
        <item x="54"/>
        <item x="666"/>
        <item x="845"/>
        <item x="826"/>
        <item x="408"/>
        <item x="744"/>
        <item x="100"/>
        <item x="155"/>
        <item x="508"/>
        <item x="204"/>
        <item x="196"/>
        <item x="216"/>
        <item x="507"/>
        <item x="758"/>
        <item x="775"/>
        <item x="754"/>
        <item x="665"/>
        <item x="260"/>
        <item x="38"/>
        <item x="141"/>
        <item x="245"/>
        <item x="815"/>
        <item x="810"/>
        <item x="253"/>
        <item x="123"/>
        <item x="328"/>
        <item x="795"/>
        <item x="516"/>
        <item x="22"/>
        <item x="179"/>
        <item x="563"/>
        <item x="72"/>
        <item x="385"/>
        <item x="401"/>
        <item x="68"/>
        <item x="161"/>
        <item x="601"/>
        <item x="802"/>
        <item x="201"/>
        <item x="157"/>
        <item x="669"/>
        <item x="622"/>
        <item x="37"/>
        <item x="319"/>
        <item x="709"/>
        <item x="580"/>
        <item x="679"/>
        <item x="220"/>
        <item x="46"/>
        <item x="99"/>
        <item x="619"/>
        <item x="812"/>
        <item x="878"/>
        <item x="704"/>
        <item x="455"/>
        <item x="7"/>
        <item x="907"/>
        <item x="305"/>
        <item x="383"/>
        <item x="248"/>
        <item x="195"/>
        <item x="523"/>
        <item x="0"/>
        <item x="70"/>
        <item x="735"/>
        <item x="585"/>
        <item x="843"/>
        <item x="315"/>
        <item x="876"/>
        <item x="749"/>
        <item x="687"/>
        <item x="568"/>
        <item x="841"/>
        <item x="869"/>
        <item x="875"/>
        <item x="450"/>
        <item x="565"/>
        <item x="74"/>
        <item x="643"/>
        <item x="443"/>
        <item x="393"/>
        <item x="682"/>
        <item x="811"/>
        <item x="322"/>
        <item x="269"/>
        <item x="796"/>
        <item x="798"/>
        <item x="614"/>
        <item x="931"/>
        <item x="87"/>
        <item x="520"/>
        <item x="11"/>
        <item x="107"/>
        <item x="85"/>
        <item x="887"/>
        <item x="500"/>
        <item x="555"/>
        <item x="731"/>
        <item x="410"/>
        <item x="58"/>
        <item x="919"/>
        <item x="265"/>
        <item x="343"/>
        <item x="124"/>
        <item x="143"/>
        <item x="39"/>
        <item x="829"/>
        <item x="836"/>
        <item x="494"/>
        <item x="705"/>
        <item x="272"/>
        <item x="636"/>
        <item x="923"/>
        <item x="121"/>
        <item x="34"/>
        <item x="866"/>
        <item x="440"/>
        <item x="880"/>
        <item x="357"/>
        <item x="846"/>
        <item x="33"/>
        <item x="32"/>
        <item x="598"/>
        <item x="538"/>
        <item x="57"/>
        <item x="317"/>
        <item x="78"/>
        <item x="851"/>
        <item x="409"/>
        <item x="21"/>
        <item x="784"/>
        <item x="468"/>
        <item x="252"/>
        <item x="130"/>
        <item x="890"/>
        <item x="635"/>
        <item x="653"/>
        <item x="358"/>
        <item x="726"/>
        <item x="266"/>
        <item x="788"/>
        <item x="403"/>
        <item x="551"/>
        <item x="717"/>
        <item x="446"/>
        <item x="834"/>
        <item x="556"/>
        <item x="104"/>
        <item x="524"/>
        <item x="47"/>
        <item x="423"/>
        <item x="152"/>
        <item x="805"/>
        <item x="569"/>
        <item x="599"/>
        <item x="832"/>
        <item x="35"/>
        <item x="198"/>
        <item x="483"/>
        <item x="835"/>
        <item x="730"/>
        <item x="595"/>
        <item x="706"/>
        <item x="909"/>
        <item x="816"/>
        <item x="552"/>
        <item x="354"/>
        <item x="862"/>
        <item x="774"/>
        <item x="135"/>
        <item x="364"/>
        <item x="623"/>
        <item x="15"/>
        <item x="250"/>
        <item x="23"/>
        <item x="186"/>
        <item x="237"/>
        <item x="380"/>
        <item x="929"/>
        <item x="321"/>
        <item x="736"/>
        <item x="382"/>
        <item x="147"/>
        <item x="479"/>
        <item x="111"/>
        <item x="856"/>
        <item x="871"/>
        <item x="681"/>
        <item x="600"/>
        <item x="715"/>
        <item x="872"/>
        <item x="691"/>
        <item x="849"/>
        <item x="263"/>
        <item x="185"/>
        <item x="764"/>
        <item x="113"/>
        <item x="348"/>
        <item x="19"/>
        <item x="488"/>
        <item x="914"/>
        <item x="181"/>
        <item x="865"/>
        <item x="657"/>
        <item x="211"/>
        <item x="44"/>
        <item x="154"/>
        <item x="824"/>
        <item x="218"/>
        <item x="712"/>
        <item x="627"/>
        <item x="885"/>
        <item x="578"/>
        <item x="586"/>
        <item x="842"/>
        <item x="138"/>
        <item x="579"/>
        <item x="852"/>
        <item x="215"/>
        <item x="475"/>
        <item x="144"/>
        <item x="158"/>
        <item x="571"/>
        <item x="238"/>
        <item t="default"/>
      </items>
    </pivotField>
    <pivotField showAll="0">
      <items count="79">
        <item x="62"/>
        <item x="39"/>
        <item x="44"/>
        <item x="67"/>
        <item x="35"/>
        <item x="13"/>
        <item x="59"/>
        <item x="28"/>
        <item x="53"/>
        <item x="4"/>
        <item x="2"/>
        <item x="72"/>
        <item x="32"/>
        <item x="43"/>
        <item x="40"/>
        <item x="7"/>
        <item x="22"/>
        <item x="37"/>
        <item x="31"/>
        <item x="56"/>
        <item x="1"/>
        <item x="10"/>
        <item x="58"/>
        <item x="49"/>
        <item x="23"/>
        <item x="77"/>
        <item x="29"/>
        <item x="14"/>
        <item x="52"/>
        <item x="12"/>
        <item x="61"/>
        <item x="63"/>
        <item x="26"/>
        <item x="15"/>
        <item x="38"/>
        <item x="17"/>
        <item x="11"/>
        <item x="0"/>
        <item x="46"/>
        <item x="36"/>
        <item x="69"/>
        <item x="70"/>
        <item x="6"/>
        <item x="60"/>
        <item x="54"/>
        <item x="18"/>
        <item x="25"/>
        <item x="68"/>
        <item x="55"/>
        <item x="57"/>
        <item x="9"/>
        <item x="21"/>
        <item x="74"/>
        <item x="48"/>
        <item x="33"/>
        <item x="16"/>
        <item x="27"/>
        <item x="50"/>
        <item x="65"/>
        <item x="30"/>
        <item x="51"/>
        <item x="24"/>
        <item x="45"/>
        <item x="47"/>
        <item x="71"/>
        <item x="41"/>
        <item x="64"/>
        <item x="73"/>
        <item x="20"/>
        <item x="75"/>
        <item x="8"/>
        <item x="19"/>
        <item x="3"/>
        <item x="5"/>
        <item x="34"/>
        <item x="42"/>
        <item x="66"/>
        <item x="76"/>
        <item t="default"/>
      </items>
    </pivotField>
    <pivotField numFmtId="1" showAll="0">
      <items count="81">
        <item x="79"/>
        <item x="77"/>
        <item x="37"/>
        <item x="76"/>
        <item x="38"/>
        <item x="78"/>
        <item x="73"/>
        <item x="25"/>
        <item x="6"/>
        <item x="45"/>
        <item x="18"/>
        <item x="30"/>
        <item x="72"/>
        <item x="17"/>
        <item x="2"/>
        <item x="56"/>
        <item x="31"/>
        <item x="34"/>
        <item x="58"/>
        <item x="15"/>
        <item x="47"/>
        <item x="41"/>
        <item x="35"/>
        <item x="32"/>
        <item x="48"/>
        <item x="54"/>
        <item x="13"/>
        <item x="14"/>
        <item x="49"/>
        <item x="42"/>
        <item x="24"/>
        <item x="61"/>
        <item x="5"/>
        <item x="11"/>
        <item x="33"/>
        <item x="3"/>
        <item x="23"/>
        <item x="44"/>
        <item x="65"/>
        <item x="69"/>
        <item x="4"/>
        <item x="21"/>
        <item x="67"/>
        <item x="9"/>
        <item x="62"/>
        <item x="59"/>
        <item x="55"/>
        <item x="53"/>
        <item x="7"/>
        <item x="8"/>
        <item x="64"/>
        <item x="43"/>
        <item x="27"/>
        <item x="51"/>
        <item x="75"/>
        <item x="16"/>
        <item x="52"/>
        <item x="0"/>
        <item x="60"/>
        <item x="20"/>
        <item x="71"/>
        <item x="36"/>
        <item x="68"/>
        <item x="12"/>
        <item x="40"/>
        <item x="1"/>
        <item x="22"/>
        <item x="29"/>
        <item x="70"/>
        <item x="63"/>
        <item x="39"/>
        <item x="66"/>
        <item x="19"/>
        <item x="46"/>
        <item x="26"/>
        <item x="28"/>
        <item x="10"/>
        <item x="50"/>
        <item x="57"/>
        <item x="74"/>
        <item t="default"/>
      </items>
    </pivotField>
    <pivotField showAll="0">
      <items count="687">
        <item x="182"/>
        <item x="575"/>
        <item x="481"/>
        <item x="678"/>
        <item x="648"/>
        <item x="168"/>
        <item x="71"/>
        <item x="193"/>
        <item x="86"/>
        <item x="497"/>
        <item x="187"/>
        <item x="456"/>
        <item x="363"/>
        <item x="261"/>
        <item x="504"/>
        <item x="495"/>
        <item x="338"/>
        <item x="645"/>
        <item x="321"/>
        <item x="612"/>
        <item x="460"/>
        <item x="510"/>
        <item x="267"/>
        <item x="129"/>
        <item x="288"/>
        <item x="492"/>
        <item x="611"/>
        <item x="562"/>
        <item x="476"/>
        <item x="448"/>
        <item x="91"/>
        <item x="664"/>
        <item x="369"/>
        <item x="449"/>
        <item x="355"/>
        <item x="14"/>
        <item x="538"/>
        <item x="423"/>
        <item x="152"/>
        <item x="104"/>
        <item x="609"/>
        <item x="42"/>
        <item x="240"/>
        <item x="330"/>
        <item x="149"/>
        <item x="371"/>
        <item x="335"/>
        <item x="24"/>
        <item x="674"/>
        <item x="332"/>
        <item x="519"/>
        <item x="619"/>
        <item x="100"/>
        <item x="328"/>
        <item x="76"/>
        <item x="6"/>
        <item x="83"/>
        <item x="376"/>
        <item x="135"/>
        <item x="427"/>
        <item x="12"/>
        <item x="603"/>
        <item x="40"/>
        <item x="445"/>
        <item x="470"/>
        <item x="16"/>
        <item x="143"/>
        <item x="304"/>
        <item x="249"/>
        <item x="424"/>
        <item x="62"/>
        <item x="298"/>
        <item x="250"/>
        <item x="685"/>
        <item x="216"/>
        <item x="179"/>
        <item x="87"/>
        <item x="592"/>
        <item x="434"/>
        <item x="28"/>
        <item x="297"/>
        <item x="218"/>
        <item x="642"/>
        <item x="360"/>
        <item x="93"/>
        <item x="681"/>
        <item x="252"/>
        <item x="450"/>
        <item x="115"/>
        <item x="535"/>
        <item x="370"/>
        <item x="164"/>
        <item x="432"/>
        <item x="180"/>
        <item x="61"/>
        <item x="109"/>
        <item x="227"/>
        <item x="117"/>
        <item x="399"/>
        <item x="668"/>
        <item x="435"/>
        <item x="436"/>
        <item x="501"/>
        <item x="112"/>
        <item x="341"/>
        <item x="308"/>
        <item x="670"/>
        <item x="59"/>
        <item x="114"/>
        <item x="388"/>
        <item x="54"/>
        <item x="171"/>
        <item x="643"/>
        <item x="627"/>
        <item x="277"/>
        <item x="577"/>
        <item x="375"/>
        <item x="378"/>
        <item x="368"/>
        <item x="310"/>
        <item x="666"/>
        <item x="351"/>
        <item x="350"/>
        <item x="546"/>
        <item x="513"/>
        <item x="174"/>
        <item x="85"/>
        <item x="491"/>
        <item x="263"/>
        <item x="652"/>
        <item x="400"/>
        <item x="440"/>
        <item x="163"/>
        <item x="235"/>
        <item x="265"/>
        <item x="49"/>
        <item x="589"/>
        <item x="430"/>
        <item x="124"/>
        <item x="51"/>
        <item x="390"/>
        <item x="571"/>
        <item x="243"/>
        <item x="29"/>
        <item x="30"/>
        <item x="309"/>
        <item x="581"/>
        <item x="488"/>
        <item x="359"/>
        <item x="595"/>
        <item x="573"/>
        <item x="684"/>
        <item x="39"/>
        <item x="356"/>
        <item x="337"/>
        <item x="493"/>
        <item x="79"/>
        <item x="147"/>
        <item x="241"/>
        <item x="484"/>
        <item x="155"/>
        <item x="278"/>
        <item x="650"/>
        <item x="358"/>
        <item x="159"/>
        <item x="198"/>
        <item x="616"/>
        <item x="521"/>
        <item x="441"/>
        <item x="73"/>
        <item x="305"/>
        <item x="284"/>
        <item x="420"/>
        <item x="291"/>
        <item x="208"/>
        <item x="405"/>
        <item x="379"/>
        <item x="47"/>
        <item x="156"/>
        <item x="296"/>
        <item x="560"/>
        <item x="600"/>
        <item x="215"/>
        <item x="455"/>
        <item x="570"/>
        <item x="188"/>
        <item x="186"/>
        <item x="259"/>
        <item x="245"/>
        <item x="524"/>
        <item x="26"/>
        <item x="613"/>
        <item x="18"/>
        <item x="324"/>
        <item x="137"/>
        <item x="325"/>
        <item x="239"/>
        <item x="543"/>
        <item x="323"/>
        <item x="486"/>
        <item x="496"/>
        <item x="389"/>
        <item x="478"/>
        <item x="604"/>
        <item x="411"/>
        <item x="534"/>
        <item x="48"/>
        <item x="385"/>
        <item x="339"/>
        <item x="374"/>
        <item x="22"/>
        <item x="367"/>
        <item x="225"/>
        <item x="459"/>
        <item x="629"/>
        <item x="157"/>
        <item x="95"/>
        <item x="631"/>
        <item x="210"/>
        <item x="443"/>
        <item x="517"/>
        <item x="107"/>
        <item x="191"/>
        <item x="463"/>
        <item x="125"/>
        <item x="17"/>
        <item x="15"/>
        <item x="327"/>
        <item x="1"/>
        <item x="11"/>
        <item x="285"/>
        <item x="268"/>
        <item x="214"/>
        <item x="303"/>
        <item x="38"/>
        <item x="270"/>
        <item x="65"/>
        <item x="594"/>
        <item x="526"/>
        <item x="584"/>
        <item x="97"/>
        <item x="582"/>
        <item x="203"/>
        <item x="396"/>
        <item x="242"/>
        <item x="110"/>
        <item x="307"/>
        <item x="425"/>
        <item x="537"/>
        <item x="184"/>
        <item x="398"/>
        <item x="260"/>
        <item x="679"/>
        <item x="178"/>
        <item x="530"/>
        <item x="139"/>
        <item x="552"/>
        <item x="667"/>
        <item x="347"/>
        <item x="340"/>
        <item x="55"/>
        <item x="387"/>
        <item x="209"/>
        <item x="511"/>
        <item x="162"/>
        <item x="253"/>
        <item x="27"/>
        <item x="682"/>
        <item x="361"/>
        <item x="271"/>
        <item x="490"/>
        <item x="50"/>
        <item x="545"/>
        <item x="232"/>
        <item x="357"/>
        <item x="421"/>
        <item x="516"/>
        <item x="410"/>
        <item x="2"/>
        <item x="320"/>
        <item x="299"/>
        <item x="672"/>
        <item x="98"/>
        <item x="301"/>
        <item x="518"/>
        <item x="176"/>
        <item x="302"/>
        <item x="131"/>
        <item x="628"/>
        <item x="289"/>
        <item x="266"/>
        <item x="224"/>
        <item x="529"/>
        <item x="365"/>
        <item x="442"/>
        <item x="311"/>
        <item x="205"/>
        <item x="418"/>
        <item x="194"/>
        <item x="41"/>
        <item x="326"/>
        <item x="211"/>
        <item x="69"/>
        <item x="392"/>
        <item x="474"/>
        <item x="8"/>
        <item x="251"/>
        <item x="144"/>
        <item x="121"/>
        <item x="25"/>
        <item x="607"/>
        <item x="275"/>
        <item x="591"/>
        <item x="407"/>
        <item x="433"/>
        <item x="219"/>
        <item x="661"/>
        <item x="234"/>
        <item x="183"/>
        <item x="383"/>
        <item x="602"/>
        <item x="406"/>
        <item x="274"/>
        <item x="540"/>
        <item x="653"/>
        <item x="77"/>
        <item x="525"/>
        <item x="88"/>
        <item x="316"/>
        <item x="172"/>
        <item x="647"/>
        <item x="160"/>
        <item x="352"/>
        <item x="397"/>
        <item x="63"/>
        <item x="20"/>
        <item x="465"/>
        <item x="569"/>
        <item x="404"/>
        <item x="213"/>
        <item x="660"/>
        <item x="381"/>
        <item x="60"/>
        <item x="669"/>
        <item x="566"/>
        <item x="44"/>
        <item x="197"/>
        <item x="533"/>
        <item x="287"/>
        <item x="101"/>
        <item x="336"/>
        <item x="226"/>
        <item x="196"/>
        <item x="195"/>
        <item x="457"/>
        <item x="3"/>
        <item x="635"/>
        <item x="165"/>
        <item x="181"/>
        <item x="558"/>
        <item x="10"/>
        <item x="318"/>
        <item x="475"/>
        <item x="505"/>
        <item x="585"/>
        <item x="403"/>
        <item x="246"/>
        <item x="36"/>
        <item x="151"/>
        <item x="229"/>
        <item x="334"/>
        <item x="498"/>
        <item x="257"/>
        <item x="555"/>
        <item x="656"/>
        <item x="173"/>
        <item x="391"/>
        <item x="444"/>
        <item x="74"/>
        <item x="428"/>
        <item x="659"/>
        <item x="677"/>
        <item x="206"/>
        <item x="64"/>
        <item x="190"/>
        <item x="634"/>
        <item x="622"/>
        <item x="462"/>
        <item x="66"/>
        <item x="89"/>
        <item x="68"/>
        <item x="166"/>
        <item x="158"/>
        <item x="244"/>
        <item x="272"/>
        <item x="5"/>
        <item x="273"/>
        <item x="0"/>
        <item x="353"/>
        <item x="509"/>
        <item x="466"/>
        <item x="553"/>
        <item x="230"/>
        <item x="119"/>
        <item x="663"/>
        <item x="207"/>
        <item x="469"/>
        <item x="548"/>
        <item x="169"/>
        <item x="596"/>
        <item x="138"/>
        <item x="248"/>
        <item x="587"/>
        <item x="80"/>
        <item x="415"/>
        <item x="9"/>
        <item x="393"/>
        <item x="32"/>
        <item x="329"/>
        <item x="314"/>
        <item x="408"/>
        <item x="75"/>
        <item x="480"/>
        <item x="103"/>
        <item x="269"/>
        <item x="94"/>
        <item x="319"/>
        <item x="431"/>
        <item x="655"/>
        <item x="290"/>
        <item x="364"/>
        <item x="394"/>
        <item x="146"/>
        <item x="348"/>
        <item x="567"/>
        <item x="313"/>
        <item x="574"/>
        <item x="148"/>
        <item x="514"/>
        <item x="317"/>
        <item x="52"/>
        <item x="177"/>
        <item x="500"/>
        <item x="576"/>
        <item x="608"/>
        <item x="34"/>
        <item x="81"/>
        <item x="556"/>
        <item x="237"/>
        <item x="633"/>
        <item x="105"/>
        <item x="675"/>
        <item x="31"/>
        <item x="544"/>
        <item x="58"/>
        <item x="140"/>
        <item x="414"/>
        <item x="638"/>
        <item x="559"/>
        <item x="212"/>
        <item x="43"/>
        <item x="204"/>
        <item x="522"/>
        <item x="201"/>
        <item x="221"/>
        <item x="362"/>
        <item x="437"/>
        <item x="568"/>
        <item x="78"/>
        <item x="438"/>
        <item x="413"/>
        <item x="384"/>
        <item x="349"/>
        <item x="547"/>
        <item x="487"/>
        <item x="416"/>
        <item x="572"/>
        <item x="446"/>
        <item x="282"/>
        <item x="597"/>
        <item x="617"/>
        <item x="127"/>
        <item x="236"/>
        <item x="238"/>
        <item x="295"/>
        <item x="536"/>
        <item x="528"/>
        <item x="477"/>
        <item x="262"/>
        <item x="662"/>
        <item x="649"/>
        <item x="565"/>
        <item x="658"/>
        <item x="53"/>
        <item x="417"/>
        <item x="447"/>
        <item x="247"/>
        <item x="345"/>
        <item x="90"/>
        <item x="550"/>
        <item x="92"/>
        <item x="118"/>
        <item x="256"/>
        <item x="167"/>
        <item x="439"/>
        <item x="123"/>
        <item x="120"/>
        <item x="280"/>
        <item x="382"/>
        <item x="136"/>
        <item x="624"/>
        <item x="377"/>
        <item x="199"/>
        <item x="671"/>
        <item x="454"/>
        <item x="4"/>
        <item x="508"/>
        <item x="551"/>
        <item x="401"/>
        <item x="646"/>
        <item x="614"/>
        <item x="588"/>
        <item x="111"/>
        <item x="84"/>
        <item x="102"/>
        <item x="343"/>
        <item x="458"/>
        <item x="605"/>
        <item x="13"/>
        <item x="598"/>
        <item x="258"/>
        <item x="264"/>
        <item x="625"/>
        <item x="673"/>
        <item x="637"/>
        <item x="593"/>
        <item x="665"/>
        <item x="255"/>
        <item x="134"/>
        <item x="170"/>
        <item x="315"/>
        <item x="680"/>
        <item x="451"/>
        <item x="72"/>
        <item x="626"/>
        <item x="21"/>
        <item x="620"/>
        <item x="293"/>
        <item x="56"/>
        <item x="373"/>
        <item x="499"/>
        <item x="640"/>
        <item x="527"/>
        <item x="549"/>
        <item x="520"/>
        <item x="223"/>
        <item x="344"/>
        <item x="483"/>
        <item x="132"/>
        <item x="33"/>
        <item x="512"/>
        <item x="503"/>
        <item x="113"/>
        <item x="254"/>
        <item x="106"/>
        <item x="372"/>
        <item x="471"/>
        <item x="161"/>
        <item x="531"/>
        <item x="322"/>
        <item x="419"/>
        <item x="644"/>
        <item x="126"/>
        <item x="200"/>
        <item x="579"/>
        <item x="133"/>
        <item x="175"/>
        <item x="281"/>
        <item x="485"/>
        <item x="583"/>
        <item x="515"/>
        <item x="630"/>
        <item x="300"/>
        <item x="276"/>
        <item x="606"/>
        <item x="523"/>
        <item x="202"/>
        <item x="222"/>
        <item x="623"/>
        <item x="294"/>
        <item x="141"/>
        <item x="426"/>
        <item x="539"/>
        <item x="472"/>
        <item x="122"/>
        <item x="306"/>
        <item x="409"/>
        <item x="563"/>
        <item x="412"/>
        <item x="217"/>
        <item x="532"/>
        <item x="128"/>
        <item x="333"/>
        <item x="386"/>
        <item x="192"/>
        <item x="601"/>
        <item x="37"/>
        <item x="489"/>
        <item x="286"/>
        <item x="542"/>
        <item x="185"/>
        <item x="639"/>
        <item x="586"/>
        <item x="506"/>
        <item x="429"/>
        <item x="380"/>
        <item x="578"/>
        <item x="57"/>
        <item x="67"/>
        <item x="220"/>
        <item x="561"/>
        <item x="479"/>
        <item x="366"/>
        <item x="599"/>
        <item x="130"/>
        <item x="610"/>
        <item x="70"/>
        <item x="590"/>
        <item x="96"/>
        <item x="82"/>
        <item x="189"/>
        <item x="554"/>
        <item x="150"/>
        <item x="621"/>
        <item x="654"/>
        <item x="618"/>
        <item x="464"/>
        <item x="108"/>
        <item x="657"/>
        <item x="422"/>
        <item x="636"/>
        <item x="154"/>
        <item x="452"/>
        <item x="461"/>
        <item x="395"/>
        <item x="145"/>
        <item x="402"/>
        <item x="467"/>
        <item x="641"/>
        <item x="473"/>
        <item x="651"/>
        <item x="292"/>
        <item x="541"/>
        <item x="346"/>
        <item x="507"/>
        <item x="283"/>
        <item x="45"/>
        <item x="228"/>
        <item x="632"/>
        <item x="482"/>
        <item x="615"/>
        <item x="683"/>
        <item x="564"/>
        <item x="580"/>
        <item x="279"/>
        <item x="153"/>
        <item x="494"/>
        <item x="354"/>
        <item x="453"/>
        <item x="35"/>
        <item x="557"/>
        <item x="312"/>
        <item x="7"/>
        <item x="46"/>
        <item x="99"/>
        <item x="502"/>
        <item x="331"/>
        <item x="342"/>
        <item x="23"/>
        <item x="142"/>
        <item x="231"/>
        <item x="233"/>
        <item x="116"/>
        <item x="468"/>
        <item x="676"/>
        <item x="19"/>
        <item t="default"/>
      </items>
    </pivotField>
    <pivotField numFmtId="14" showAll="0">
      <items count="25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t="default"/>
      </items>
    </pivotField>
    <pivotField showAll="0">
      <items count="536">
        <item x="534"/>
        <item x="511"/>
        <item x="507"/>
        <item x="514"/>
        <item x="521"/>
        <item x="503"/>
        <item x="517"/>
        <item x="470"/>
        <item x="516"/>
        <item x="484"/>
        <item x="531"/>
        <item x="490"/>
        <item x="533"/>
        <item x="506"/>
        <item x="473"/>
        <item x="471"/>
        <item x="500"/>
        <item x="466"/>
        <item x="468"/>
        <item x="486"/>
        <item x="499"/>
        <item x="482"/>
        <item x="459"/>
        <item x="513"/>
        <item x="527"/>
        <item x="515"/>
        <item x="449"/>
        <item x="502"/>
        <item x="491"/>
        <item x="519"/>
        <item x="508"/>
        <item x="462"/>
        <item x="445"/>
        <item x="444"/>
        <item x="472"/>
        <item x="477"/>
        <item x="438"/>
        <item x="505"/>
        <item x="474"/>
        <item x="493"/>
        <item x="455"/>
        <item x="481"/>
        <item x="428"/>
        <item x="504"/>
        <item x="415"/>
        <item x="495"/>
        <item x="450"/>
        <item x="398"/>
        <item x="432"/>
        <item x="442"/>
        <item x="487"/>
        <item x="483"/>
        <item x="401"/>
        <item x="391"/>
        <item x="436"/>
        <item x="381"/>
        <item x="407"/>
        <item x="496"/>
        <item x="370"/>
        <item x="367"/>
        <item x="372"/>
        <item x="440"/>
        <item x="380"/>
        <item x="411"/>
        <item x="426"/>
        <item x="526"/>
        <item x="424"/>
        <item x="397"/>
        <item x="463"/>
        <item x="488"/>
        <item x="357"/>
        <item x="344"/>
        <item x="461"/>
        <item x="476"/>
        <item x="338"/>
        <item x="475"/>
        <item x="346"/>
        <item x="451"/>
        <item x="377"/>
        <item x="448"/>
        <item x="520"/>
        <item x="525"/>
        <item x="348"/>
        <item x="384"/>
        <item x="402"/>
        <item x="509"/>
        <item x="403"/>
        <item x="330"/>
        <item x="412"/>
        <item x="529"/>
        <item x="294"/>
        <item x="290"/>
        <item x="324"/>
        <item x="523"/>
        <item x="361"/>
        <item x="498"/>
        <item x="417"/>
        <item x="404"/>
        <item x="272"/>
        <item x="342"/>
        <item x="479"/>
        <item x="313"/>
        <item x="366"/>
        <item x="309"/>
        <item x="414"/>
        <item x="518"/>
        <item x="532"/>
        <item x="308"/>
        <item x="323"/>
        <item x="413"/>
        <item x="408"/>
        <item x="259"/>
        <item x="460"/>
        <item x="439"/>
        <item x="337"/>
        <item x="457"/>
        <item x="327"/>
        <item x="350"/>
        <item x="256"/>
        <item x="392"/>
        <item x="289"/>
        <item x="405"/>
        <item x="383"/>
        <item x="285"/>
        <item x="341"/>
        <item x="492"/>
        <item x="441"/>
        <item x="270"/>
        <item x="258"/>
        <item x="208"/>
        <item x="512"/>
        <item x="443"/>
        <item x="304"/>
        <item x="199"/>
        <item x="396"/>
        <item x="369"/>
        <item x="223"/>
        <item x="390"/>
        <item x="351"/>
        <item x="389"/>
        <item x="335"/>
        <item x="530"/>
        <item x="326"/>
        <item x="235"/>
        <item x="385"/>
        <item x="288"/>
        <item x="376"/>
        <item x="339"/>
        <item x="260"/>
        <item x="179"/>
        <item x="299"/>
        <item x="340"/>
        <item x="305"/>
        <item x="159"/>
        <item x="217"/>
        <item x="233"/>
        <item x="255"/>
        <item x="334"/>
        <item x="501"/>
        <item x="277"/>
        <item x="325"/>
        <item x="269"/>
        <item x="362"/>
        <item x="317"/>
        <item x="198"/>
        <item x="522"/>
        <item x="497"/>
        <item x="221"/>
        <item x="273"/>
        <item x="332"/>
        <item x="282"/>
        <item x="393"/>
        <item x="422"/>
        <item x="137"/>
        <item x="420"/>
        <item x="230"/>
        <item x="296"/>
        <item x="236"/>
        <item x="427"/>
        <item x="200"/>
        <item x="467"/>
        <item x="219"/>
        <item x="374"/>
        <item x="209"/>
        <item x="264"/>
        <item x="321"/>
        <item x="302"/>
        <item x="359"/>
        <item x="329"/>
        <item x="95"/>
        <item x="218"/>
        <item x="206"/>
        <item x="175"/>
        <item x="89"/>
        <item x="119"/>
        <item x="177"/>
        <item x="464"/>
        <item x="410"/>
        <item x="163"/>
        <item x="85"/>
        <item x="173"/>
        <item x="279"/>
        <item x="167"/>
        <item x="379"/>
        <item x="300"/>
        <item x="456"/>
        <item x="105"/>
        <item x="87"/>
        <item x="419"/>
        <item x="174"/>
        <item x="158"/>
        <item x="54"/>
        <item x="46"/>
        <item x="429"/>
        <item x="92"/>
        <item x="409"/>
        <item x="19"/>
        <item x="310"/>
        <item x="320"/>
        <item x="29"/>
        <item x="469"/>
        <item x="433"/>
        <item x="122"/>
        <item x="196"/>
        <item x="365"/>
        <item x="106"/>
        <item x="170"/>
        <item x="249"/>
        <item x="375"/>
        <item x="434"/>
        <item x="49"/>
        <item x="322"/>
        <item x="127"/>
        <item x="201"/>
        <item x="229"/>
        <item x="227"/>
        <item x="51"/>
        <item x="494"/>
        <item x="71"/>
        <item x="184"/>
        <item x="437"/>
        <item x="82"/>
        <item x="406"/>
        <item x="146"/>
        <item x="59"/>
        <item x="128"/>
        <item x="293"/>
        <item x="216"/>
        <item x="416"/>
        <item x="140"/>
        <item x="352"/>
        <item x="120"/>
        <item x="295"/>
        <item x="164"/>
        <item x="524"/>
        <item x="172"/>
        <item x="356"/>
        <item x="132"/>
        <item x="225"/>
        <item x="284"/>
        <item x="181"/>
        <item x="135"/>
        <item x="100"/>
        <item x="52"/>
        <item x="226"/>
        <item x="108"/>
        <item x="319"/>
        <item x="345"/>
        <item x="37"/>
        <item x="358"/>
        <item x="88"/>
        <item x="176"/>
        <item x="271"/>
        <item x="241"/>
        <item x="446"/>
        <item x="34"/>
        <item x="373"/>
        <item x="90"/>
        <item x="212"/>
        <item x="83"/>
        <item x="333"/>
        <item x="145"/>
        <item x="388"/>
        <item x="25"/>
        <item x="245"/>
        <item x="418"/>
        <item x="1"/>
        <item x="454"/>
        <item x="231"/>
        <item x="142"/>
        <item x="371"/>
        <item x="47"/>
        <item x="286"/>
        <item x="191"/>
        <item x="20"/>
        <item x="262"/>
        <item x="0"/>
        <item x="192"/>
        <item x="349"/>
        <item x="360"/>
        <item x="510"/>
        <item x="312"/>
        <item x="458"/>
        <item x="149"/>
        <item x="141"/>
        <item x="267"/>
        <item x="148"/>
        <item x="113"/>
        <item x="421"/>
        <item x="280"/>
        <item x="107"/>
        <item x="130"/>
        <item x="292"/>
        <item x="528"/>
        <item x="35"/>
        <item x="97"/>
        <item x="395"/>
        <item x="126"/>
        <item x="364"/>
        <item x="243"/>
        <item x="40"/>
        <item x="354"/>
        <item x="32"/>
        <item x="114"/>
        <item x="263"/>
        <item x="121"/>
        <item x="485"/>
        <item x="43"/>
        <item x="45"/>
        <item x="239"/>
        <item x="480"/>
        <item x="242"/>
        <item x="228"/>
        <item x="306"/>
        <item x="2"/>
        <item x="165"/>
        <item x="5"/>
        <item x="394"/>
        <item x="453"/>
        <item x="478"/>
        <item x="67"/>
        <item x="281"/>
        <item x="213"/>
        <item x="31"/>
        <item x="22"/>
        <item x="166"/>
        <item x="190"/>
        <item x="9"/>
        <item x="291"/>
        <item x="202"/>
        <item x="222"/>
        <item x="11"/>
        <item x="353"/>
        <item x="232"/>
        <item x="136"/>
        <item x="186"/>
        <item x="96"/>
        <item x="134"/>
        <item x="314"/>
        <item x="386"/>
        <item x="489"/>
        <item x="115"/>
        <item x="423"/>
        <item x="103"/>
        <item x="169"/>
        <item x="435"/>
        <item x="171"/>
        <item x="143"/>
        <item x="104"/>
        <item x="301"/>
        <item x="287"/>
        <item x="378"/>
        <item x="12"/>
        <item x="152"/>
        <item x="425"/>
        <item x="465"/>
        <item x="65"/>
        <item x="220"/>
        <item x="430"/>
        <item x="274"/>
        <item x="160"/>
        <item x="316"/>
        <item x="157"/>
        <item x="62"/>
        <item x="399"/>
        <item x="6"/>
        <item x="42"/>
        <item x="266"/>
        <item x="64"/>
        <item x="195"/>
        <item x="387"/>
        <item x="7"/>
        <item x="24"/>
        <item x="331"/>
        <item x="452"/>
        <item x="447"/>
        <item x="400"/>
        <item x="16"/>
        <item x="275"/>
        <item x="58"/>
        <item x="343"/>
        <item x="68"/>
        <item x="276"/>
        <item x="187"/>
        <item x="303"/>
        <item x="60"/>
        <item x="61"/>
        <item x="38"/>
        <item x="70"/>
        <item x="254"/>
        <item x="79"/>
        <item x="39"/>
        <item x="94"/>
        <item x="431"/>
        <item x="155"/>
        <item x="161"/>
        <item x="215"/>
        <item x="81"/>
        <item x="117"/>
        <item x="363"/>
        <item x="168"/>
        <item x="48"/>
        <item x="211"/>
        <item x="307"/>
        <item x="182"/>
        <item x="347"/>
        <item x="151"/>
        <item x="207"/>
        <item x="355"/>
        <item x="91"/>
        <item x="297"/>
        <item x="150"/>
        <item x="261"/>
        <item x="203"/>
        <item x="248"/>
        <item x="99"/>
        <item x="251"/>
        <item x="129"/>
        <item x="246"/>
        <item x="237"/>
        <item x="185"/>
        <item x="368"/>
        <item x="193"/>
        <item x="75"/>
        <item x="125"/>
        <item x="240"/>
        <item x="162"/>
        <item x="318"/>
        <item x="382"/>
        <item x="210"/>
        <item x="234"/>
        <item x="93"/>
        <item x="183"/>
        <item x="180"/>
        <item x="188"/>
        <item x="69"/>
        <item x="283"/>
        <item x="144"/>
        <item x="252"/>
        <item x="315"/>
        <item x="98"/>
        <item x="257"/>
        <item x="278"/>
        <item x="178"/>
        <item x="311"/>
        <item x="298"/>
        <item x="336"/>
        <item x="109"/>
        <item x="36"/>
        <item x="41"/>
        <item x="328"/>
        <item x="112"/>
        <item x="247"/>
        <item x="224"/>
        <item x="250"/>
        <item x="131"/>
        <item x="205"/>
        <item x="110"/>
        <item x="154"/>
        <item x="55"/>
        <item x="77"/>
        <item x="15"/>
        <item x="265"/>
        <item x="56"/>
        <item x="139"/>
        <item x="253"/>
        <item x="80"/>
        <item x="23"/>
        <item x="197"/>
        <item x="268"/>
        <item x="73"/>
        <item x="14"/>
        <item x="50"/>
        <item x="74"/>
        <item x="101"/>
        <item x="76"/>
        <item x="123"/>
        <item x="72"/>
        <item x="78"/>
        <item x="138"/>
        <item x="204"/>
        <item x="244"/>
        <item x="214"/>
        <item x="238"/>
        <item x="133"/>
        <item x="189"/>
        <item x="84"/>
        <item x="3"/>
        <item x="86"/>
        <item x="21"/>
        <item x="147"/>
        <item x="63"/>
        <item x="118"/>
        <item x="17"/>
        <item x="30"/>
        <item x="4"/>
        <item x="156"/>
        <item x="194"/>
        <item x="111"/>
        <item x="116"/>
        <item x="153"/>
        <item x="13"/>
        <item x="10"/>
        <item x="102"/>
        <item x="124"/>
        <item x="66"/>
        <item x="27"/>
        <item x="44"/>
        <item x="26"/>
        <item x="28"/>
        <item x="33"/>
        <item x="53"/>
        <item x="57"/>
        <item x="18"/>
        <item x="8"/>
        <item t="default"/>
      </items>
    </pivotField>
    <pivotField showAll="0">
      <items count="6">
        <item x="2"/>
        <item x="0"/>
        <item x="1"/>
        <item x="4"/>
        <item x="3"/>
        <item t="default"/>
      </items>
    </pivotField>
    <pivotField showAll="0"/>
    <pivotField showAll="0"/>
    <pivotField showAll="0">
      <items count="5">
        <item x="0"/>
        <item x="1"/>
        <item x="2"/>
        <item x="3"/>
        <item t="default"/>
      </items>
    </pivotField>
  </pivotFields>
  <rowFields count="1">
    <field x="6"/>
  </rowFields>
  <rowItems count="21">
    <i>
      <x v="15"/>
    </i>
    <i>
      <x v="6"/>
    </i>
    <i>
      <x v="14"/>
    </i>
    <i>
      <x v="19"/>
    </i>
    <i>
      <x v="5"/>
    </i>
    <i>
      <x v="7"/>
    </i>
    <i>
      <x v="1"/>
    </i>
    <i>
      <x v="18"/>
    </i>
    <i>
      <x v="4"/>
    </i>
    <i>
      <x v="13"/>
    </i>
    <i>
      <x v="12"/>
    </i>
    <i>
      <x v="10"/>
    </i>
    <i>
      <x v="11"/>
    </i>
    <i>
      <x/>
    </i>
    <i>
      <x v="16"/>
    </i>
    <i>
      <x v="9"/>
    </i>
    <i>
      <x v="8"/>
    </i>
    <i>
      <x v="2"/>
    </i>
    <i>
      <x v="17"/>
    </i>
    <i>
      <x v="3"/>
    </i>
    <i t="grand">
      <x/>
    </i>
  </rowItems>
  <colItems count="1">
    <i/>
  </colItems>
  <dataFields count="1">
    <dataField name="GMV" fld="4" baseField="0" baseItem="0"/>
  </dataFields>
  <formats count="2">
    <format dxfId="13">
      <pivotArea collapsedLevelsAreSubtotals="1" fieldPosition="0">
        <references count="1">
          <reference field="6" count="0"/>
        </references>
      </pivotArea>
    </format>
    <format dxfId="12">
      <pivotArea grandRow="1" outline="0" collapsedLevelsAreSubtotals="1" fieldPosition="0"/>
    </format>
  </formats>
  <chartFormats count="13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6" count="1" selected="0">
            <x v="17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4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9">
      <pivotArea type="data" outline="0" fieldPosition="0">
        <references count="2">
          <reference field="4294967294" count="1" selected="0">
            <x v="0"/>
          </reference>
          <reference field="6" count="1" selected="0">
            <x v="17"/>
          </reference>
        </references>
      </pivotArea>
    </chartFormat>
    <chartFormat chart="4" format="10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6" format="1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5">
      <pivotArea type="data" outline="0" fieldPosition="0">
        <references count="2">
          <reference field="4294967294" count="1" selected="0">
            <x v="0"/>
          </reference>
          <reference field="6" count="1" selected="0">
            <x v="17"/>
          </reference>
        </references>
      </pivotArea>
    </chartFormat>
    <chartFormat chart="6" format="16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10" format="2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21">
      <pivotArea type="data" outline="0" fieldPosition="0">
        <references count="2">
          <reference field="4294967294" count="1" selected="0">
            <x v="0"/>
          </reference>
          <reference field="6" count="1" selected="0">
            <x v="17"/>
          </reference>
        </references>
      </pivotArea>
    </chartFormat>
    <chartFormat chart="10" format="22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C97E529-EAC8-EE41-BF9F-56A1F22FD27C}" name="Сводная таблица15" cacheId="4" applyNumberFormats="0" applyBorderFormats="0" applyFontFormats="0" applyPatternFormats="0" applyAlignmentFormats="0" applyWidthHeightFormats="1" dataCaption="Значения" updatedVersion="8" minRefreshableVersion="3" useAutoFormatting="1" itemPrintTitles="1" createdVersion="8" indent="0" multipleFieldFilters="0" chartFormat="6" rowHeaderCaption="Поставщик">
  <location ref="A3:B82" firstHeaderRow="1" firstDataRow="1" firstDataCol="1"/>
  <pivotFields count="20">
    <pivotField showAll="0"/>
    <pivotField showAll="0"/>
    <pivotField showAll="0"/>
    <pivotField showAll="0">
      <items count="6">
        <item x="3"/>
        <item x="0"/>
        <item x="2"/>
        <item x="1"/>
        <item x="4"/>
        <item t="default"/>
      </items>
    </pivotField>
    <pivotField showAll="0">
      <items count="687">
        <item x="182"/>
        <item x="575"/>
        <item x="481"/>
        <item x="678"/>
        <item x="648"/>
        <item x="168"/>
        <item x="71"/>
        <item x="193"/>
        <item x="86"/>
        <item x="497"/>
        <item x="187"/>
        <item x="456"/>
        <item x="363"/>
        <item x="261"/>
        <item x="504"/>
        <item x="495"/>
        <item x="338"/>
        <item x="645"/>
        <item x="321"/>
        <item x="612"/>
        <item x="460"/>
        <item x="510"/>
        <item x="267"/>
        <item x="129"/>
        <item x="288"/>
        <item x="492"/>
        <item x="611"/>
        <item x="562"/>
        <item x="476"/>
        <item x="448"/>
        <item x="91"/>
        <item x="664"/>
        <item x="369"/>
        <item x="449"/>
        <item x="355"/>
        <item x="14"/>
        <item x="538"/>
        <item x="423"/>
        <item x="152"/>
        <item x="104"/>
        <item x="609"/>
        <item x="42"/>
        <item x="240"/>
        <item x="330"/>
        <item x="149"/>
        <item x="371"/>
        <item x="335"/>
        <item x="24"/>
        <item x="674"/>
        <item x="332"/>
        <item x="519"/>
        <item x="619"/>
        <item x="100"/>
        <item x="328"/>
        <item x="76"/>
        <item x="6"/>
        <item x="83"/>
        <item x="376"/>
        <item x="135"/>
        <item x="427"/>
        <item x="12"/>
        <item x="603"/>
        <item x="40"/>
        <item x="445"/>
        <item x="470"/>
        <item x="16"/>
        <item x="143"/>
        <item x="304"/>
        <item x="249"/>
        <item x="424"/>
        <item x="62"/>
        <item x="298"/>
        <item x="250"/>
        <item x="685"/>
        <item x="216"/>
        <item x="179"/>
        <item x="87"/>
        <item x="592"/>
        <item x="434"/>
        <item x="28"/>
        <item x="297"/>
        <item x="218"/>
        <item x="642"/>
        <item x="360"/>
        <item x="93"/>
        <item x="681"/>
        <item x="252"/>
        <item x="450"/>
        <item x="115"/>
        <item x="535"/>
        <item x="370"/>
        <item x="164"/>
        <item x="432"/>
        <item x="180"/>
        <item x="61"/>
        <item x="109"/>
        <item x="227"/>
        <item x="117"/>
        <item x="399"/>
        <item x="668"/>
        <item x="435"/>
        <item x="436"/>
        <item x="501"/>
        <item x="112"/>
        <item x="341"/>
        <item x="308"/>
        <item x="670"/>
        <item x="59"/>
        <item x="114"/>
        <item x="388"/>
        <item x="54"/>
        <item x="171"/>
        <item x="643"/>
        <item x="627"/>
        <item x="277"/>
        <item x="577"/>
        <item x="375"/>
        <item x="378"/>
        <item x="368"/>
        <item x="310"/>
        <item x="666"/>
        <item x="351"/>
        <item x="350"/>
        <item x="546"/>
        <item x="513"/>
        <item x="174"/>
        <item x="85"/>
        <item x="491"/>
        <item x="263"/>
        <item x="652"/>
        <item x="400"/>
        <item x="440"/>
        <item x="163"/>
        <item x="235"/>
        <item x="265"/>
        <item x="49"/>
        <item x="589"/>
        <item x="430"/>
        <item x="124"/>
        <item x="51"/>
        <item x="390"/>
        <item x="571"/>
        <item x="243"/>
        <item x="29"/>
        <item x="30"/>
        <item x="309"/>
        <item x="581"/>
        <item x="488"/>
        <item x="359"/>
        <item x="595"/>
        <item x="573"/>
        <item x="684"/>
        <item x="39"/>
        <item x="356"/>
        <item x="337"/>
        <item x="493"/>
        <item x="79"/>
        <item x="147"/>
        <item x="241"/>
        <item x="484"/>
        <item x="155"/>
        <item x="278"/>
        <item x="650"/>
        <item x="358"/>
        <item x="159"/>
        <item x="198"/>
        <item x="616"/>
        <item x="521"/>
        <item x="441"/>
        <item x="73"/>
        <item x="305"/>
        <item x="284"/>
        <item x="420"/>
        <item x="291"/>
        <item x="208"/>
        <item x="405"/>
        <item x="379"/>
        <item x="47"/>
        <item x="156"/>
        <item x="296"/>
        <item x="560"/>
        <item x="600"/>
        <item x="215"/>
        <item x="455"/>
        <item x="570"/>
        <item x="188"/>
        <item x="186"/>
        <item x="259"/>
        <item x="245"/>
        <item x="524"/>
        <item x="26"/>
        <item x="613"/>
        <item x="18"/>
        <item x="324"/>
        <item x="137"/>
        <item x="325"/>
        <item x="239"/>
        <item x="543"/>
        <item x="323"/>
        <item x="486"/>
        <item x="496"/>
        <item x="389"/>
        <item x="478"/>
        <item x="604"/>
        <item x="411"/>
        <item x="534"/>
        <item x="48"/>
        <item x="385"/>
        <item x="339"/>
        <item x="374"/>
        <item x="22"/>
        <item x="367"/>
        <item x="225"/>
        <item x="459"/>
        <item x="629"/>
        <item x="157"/>
        <item x="95"/>
        <item x="631"/>
        <item x="210"/>
        <item x="443"/>
        <item x="517"/>
        <item x="107"/>
        <item x="191"/>
        <item x="463"/>
        <item x="125"/>
        <item x="17"/>
        <item x="15"/>
        <item x="327"/>
        <item x="1"/>
        <item x="11"/>
        <item x="285"/>
        <item x="268"/>
        <item x="214"/>
        <item x="303"/>
        <item x="38"/>
        <item x="270"/>
        <item x="65"/>
        <item x="594"/>
        <item x="526"/>
        <item x="584"/>
        <item x="97"/>
        <item x="582"/>
        <item x="203"/>
        <item x="396"/>
        <item x="242"/>
        <item x="110"/>
        <item x="307"/>
        <item x="425"/>
        <item x="537"/>
        <item x="184"/>
        <item x="398"/>
        <item x="260"/>
        <item x="679"/>
        <item x="178"/>
        <item x="530"/>
        <item x="139"/>
        <item x="552"/>
        <item x="667"/>
        <item x="347"/>
        <item x="340"/>
        <item x="55"/>
        <item x="387"/>
        <item x="209"/>
        <item x="511"/>
        <item x="162"/>
        <item x="253"/>
        <item x="27"/>
        <item x="682"/>
        <item x="361"/>
        <item x="271"/>
        <item x="490"/>
        <item x="50"/>
        <item x="545"/>
        <item x="232"/>
        <item x="357"/>
        <item x="421"/>
        <item x="516"/>
        <item x="410"/>
        <item x="2"/>
        <item x="320"/>
        <item x="299"/>
        <item x="672"/>
        <item x="98"/>
        <item x="301"/>
        <item x="518"/>
        <item x="176"/>
        <item x="302"/>
        <item x="131"/>
        <item x="628"/>
        <item x="289"/>
        <item x="266"/>
        <item x="224"/>
        <item x="529"/>
        <item x="365"/>
        <item x="442"/>
        <item x="311"/>
        <item x="205"/>
        <item x="418"/>
        <item x="194"/>
        <item x="41"/>
        <item x="326"/>
        <item x="211"/>
        <item x="69"/>
        <item x="392"/>
        <item x="474"/>
        <item x="8"/>
        <item x="251"/>
        <item x="144"/>
        <item x="121"/>
        <item x="25"/>
        <item x="607"/>
        <item x="275"/>
        <item x="591"/>
        <item x="407"/>
        <item x="433"/>
        <item x="219"/>
        <item x="661"/>
        <item x="234"/>
        <item x="183"/>
        <item x="383"/>
        <item x="602"/>
        <item x="406"/>
        <item x="274"/>
        <item x="540"/>
        <item x="653"/>
        <item x="77"/>
        <item x="525"/>
        <item x="88"/>
        <item x="316"/>
        <item x="172"/>
        <item x="647"/>
        <item x="160"/>
        <item x="352"/>
        <item x="397"/>
        <item x="63"/>
        <item x="20"/>
        <item x="465"/>
        <item x="569"/>
        <item x="404"/>
        <item x="213"/>
        <item x="660"/>
        <item x="381"/>
        <item x="60"/>
        <item x="669"/>
        <item x="566"/>
        <item x="44"/>
        <item x="197"/>
        <item x="533"/>
        <item x="287"/>
        <item x="101"/>
        <item x="336"/>
        <item x="226"/>
        <item x="196"/>
        <item x="195"/>
        <item x="457"/>
        <item x="3"/>
        <item x="635"/>
        <item x="165"/>
        <item x="181"/>
        <item x="558"/>
        <item x="10"/>
        <item x="318"/>
        <item x="475"/>
        <item x="505"/>
        <item x="585"/>
        <item x="403"/>
        <item x="246"/>
        <item x="36"/>
        <item x="151"/>
        <item x="229"/>
        <item x="334"/>
        <item x="498"/>
        <item x="257"/>
        <item x="555"/>
        <item x="656"/>
        <item x="173"/>
        <item x="391"/>
        <item x="444"/>
        <item x="74"/>
        <item x="428"/>
        <item x="659"/>
        <item x="677"/>
        <item x="206"/>
        <item x="64"/>
        <item x="190"/>
        <item x="634"/>
        <item x="622"/>
        <item x="462"/>
        <item x="66"/>
        <item x="89"/>
        <item x="68"/>
        <item x="166"/>
        <item x="158"/>
        <item x="244"/>
        <item x="272"/>
        <item x="5"/>
        <item x="273"/>
        <item x="0"/>
        <item x="353"/>
        <item x="509"/>
        <item x="466"/>
        <item x="553"/>
        <item x="230"/>
        <item x="119"/>
        <item x="663"/>
        <item x="207"/>
        <item x="469"/>
        <item x="548"/>
        <item x="169"/>
        <item x="596"/>
        <item x="138"/>
        <item x="248"/>
        <item x="587"/>
        <item x="80"/>
        <item x="415"/>
        <item x="9"/>
        <item x="393"/>
        <item x="32"/>
        <item x="329"/>
        <item x="314"/>
        <item x="408"/>
        <item x="75"/>
        <item x="480"/>
        <item x="103"/>
        <item x="269"/>
        <item x="94"/>
        <item x="319"/>
        <item x="431"/>
        <item x="655"/>
        <item x="290"/>
        <item x="364"/>
        <item x="394"/>
        <item x="146"/>
        <item x="348"/>
        <item x="567"/>
        <item x="313"/>
        <item x="574"/>
        <item x="148"/>
        <item x="514"/>
        <item x="317"/>
        <item x="52"/>
        <item x="177"/>
        <item x="500"/>
        <item x="576"/>
        <item x="608"/>
        <item x="34"/>
        <item x="81"/>
        <item x="556"/>
        <item x="237"/>
        <item x="633"/>
        <item x="105"/>
        <item x="675"/>
        <item x="31"/>
        <item x="544"/>
        <item x="58"/>
        <item x="140"/>
        <item x="414"/>
        <item x="638"/>
        <item x="559"/>
        <item x="212"/>
        <item x="43"/>
        <item x="204"/>
        <item x="522"/>
        <item x="201"/>
        <item x="221"/>
        <item x="362"/>
        <item x="437"/>
        <item x="568"/>
        <item x="78"/>
        <item x="438"/>
        <item x="413"/>
        <item x="384"/>
        <item x="349"/>
        <item x="547"/>
        <item x="487"/>
        <item x="416"/>
        <item x="572"/>
        <item x="446"/>
        <item x="282"/>
        <item x="597"/>
        <item x="617"/>
        <item x="127"/>
        <item x="236"/>
        <item x="238"/>
        <item x="295"/>
        <item x="536"/>
        <item x="528"/>
        <item x="477"/>
        <item x="262"/>
        <item x="662"/>
        <item x="649"/>
        <item x="565"/>
        <item x="658"/>
        <item x="53"/>
        <item x="417"/>
        <item x="447"/>
        <item x="247"/>
        <item x="345"/>
        <item x="90"/>
        <item x="550"/>
        <item x="92"/>
        <item x="118"/>
        <item x="256"/>
        <item x="167"/>
        <item x="439"/>
        <item x="123"/>
        <item x="120"/>
        <item x="280"/>
        <item x="382"/>
        <item x="136"/>
        <item x="624"/>
        <item x="377"/>
        <item x="199"/>
        <item x="671"/>
        <item x="454"/>
        <item x="4"/>
        <item x="508"/>
        <item x="551"/>
        <item x="401"/>
        <item x="646"/>
        <item x="614"/>
        <item x="588"/>
        <item x="111"/>
        <item x="84"/>
        <item x="102"/>
        <item x="343"/>
        <item x="458"/>
        <item x="605"/>
        <item x="13"/>
        <item x="598"/>
        <item x="258"/>
        <item x="264"/>
        <item x="625"/>
        <item x="673"/>
        <item x="637"/>
        <item x="593"/>
        <item x="665"/>
        <item x="255"/>
        <item x="134"/>
        <item x="170"/>
        <item x="315"/>
        <item x="680"/>
        <item x="451"/>
        <item x="72"/>
        <item x="626"/>
        <item x="21"/>
        <item x="620"/>
        <item x="293"/>
        <item x="56"/>
        <item x="373"/>
        <item x="499"/>
        <item x="640"/>
        <item x="527"/>
        <item x="549"/>
        <item x="520"/>
        <item x="223"/>
        <item x="344"/>
        <item x="483"/>
        <item x="132"/>
        <item x="33"/>
        <item x="512"/>
        <item x="503"/>
        <item x="113"/>
        <item x="254"/>
        <item x="106"/>
        <item x="372"/>
        <item x="471"/>
        <item x="161"/>
        <item x="531"/>
        <item x="322"/>
        <item x="419"/>
        <item x="644"/>
        <item x="126"/>
        <item x="200"/>
        <item x="579"/>
        <item x="133"/>
        <item x="175"/>
        <item x="281"/>
        <item x="485"/>
        <item x="583"/>
        <item x="515"/>
        <item x="630"/>
        <item x="300"/>
        <item x="276"/>
        <item x="606"/>
        <item x="523"/>
        <item x="202"/>
        <item x="222"/>
        <item x="623"/>
        <item x="294"/>
        <item x="141"/>
        <item x="426"/>
        <item x="539"/>
        <item x="472"/>
        <item x="122"/>
        <item x="306"/>
        <item x="409"/>
        <item x="563"/>
        <item x="412"/>
        <item x="217"/>
        <item x="532"/>
        <item x="128"/>
        <item x="333"/>
        <item x="386"/>
        <item x="192"/>
        <item x="601"/>
        <item x="37"/>
        <item x="489"/>
        <item x="286"/>
        <item x="542"/>
        <item x="185"/>
        <item x="639"/>
        <item x="586"/>
        <item x="506"/>
        <item x="429"/>
        <item x="380"/>
        <item x="578"/>
        <item x="57"/>
        <item x="67"/>
        <item x="220"/>
        <item x="561"/>
        <item x="479"/>
        <item x="366"/>
        <item x="599"/>
        <item x="130"/>
        <item x="610"/>
        <item x="70"/>
        <item x="590"/>
        <item x="96"/>
        <item x="82"/>
        <item x="189"/>
        <item x="554"/>
        <item x="150"/>
        <item x="621"/>
        <item x="654"/>
        <item x="618"/>
        <item x="464"/>
        <item x="108"/>
        <item x="657"/>
        <item x="422"/>
        <item x="636"/>
        <item x="154"/>
        <item x="452"/>
        <item x="461"/>
        <item x="395"/>
        <item x="145"/>
        <item x="402"/>
        <item x="467"/>
        <item x="641"/>
        <item x="473"/>
        <item x="651"/>
        <item x="292"/>
        <item x="541"/>
        <item x="346"/>
        <item x="507"/>
        <item x="283"/>
        <item x="45"/>
        <item x="228"/>
        <item x="632"/>
        <item x="482"/>
        <item x="615"/>
        <item x="683"/>
        <item x="564"/>
        <item x="580"/>
        <item x="279"/>
        <item x="153"/>
        <item x="494"/>
        <item x="354"/>
        <item x="453"/>
        <item x="35"/>
        <item x="557"/>
        <item x="312"/>
        <item x="7"/>
        <item x="46"/>
        <item x="99"/>
        <item x="502"/>
        <item x="331"/>
        <item x="342"/>
        <item x="23"/>
        <item x="142"/>
        <item x="231"/>
        <item x="233"/>
        <item x="116"/>
        <item x="468"/>
        <item x="676"/>
        <item x="19"/>
        <item t="default"/>
      </items>
    </pivotField>
    <pivotField numFmtId="164" showAll="0">
      <items count="437">
        <item x="156"/>
        <item x="410"/>
        <item x="340"/>
        <item x="173"/>
        <item x="200"/>
        <item x="87"/>
        <item x="341"/>
        <item x="352"/>
        <item x="268"/>
        <item x="81"/>
        <item x="409"/>
        <item x="411"/>
        <item x="246"/>
        <item x="361"/>
        <item x="19"/>
        <item x="43"/>
        <item x="321"/>
        <item x="135"/>
        <item x="308"/>
        <item x="50"/>
        <item x="242"/>
        <item x="29"/>
        <item x="261"/>
        <item x="80"/>
        <item x="372"/>
        <item x="113"/>
        <item x="290"/>
        <item x="245"/>
        <item x="85"/>
        <item x="357"/>
        <item x="256"/>
        <item x="285"/>
        <item x="46"/>
        <item x="189"/>
        <item x="345"/>
        <item x="369"/>
        <item x="273"/>
        <item x="270"/>
        <item x="213"/>
        <item x="300"/>
        <item x="392"/>
        <item x="48"/>
        <item x="334"/>
        <item x="228"/>
        <item x="387"/>
        <item x="379"/>
        <item x="98"/>
        <item x="420"/>
        <item x="160"/>
        <item x="66"/>
        <item x="193"/>
        <item x="55"/>
        <item x="218"/>
        <item x="165"/>
        <item x="78"/>
        <item x="241"/>
        <item x="362"/>
        <item x="155"/>
        <item x="337"/>
        <item x="416"/>
        <item x="147"/>
        <item x="222"/>
        <item x="319"/>
        <item x="191"/>
        <item x="121"/>
        <item x="170"/>
        <item x="215"/>
        <item x="318"/>
        <item x="198"/>
        <item x="49"/>
        <item x="36"/>
        <item x="423"/>
        <item x="313"/>
        <item x="363"/>
        <item x="302"/>
        <item x="283"/>
        <item x="210"/>
        <item x="214"/>
        <item x="312"/>
        <item x="33"/>
        <item x="167"/>
        <item x="122"/>
        <item x="92"/>
        <item x="114"/>
        <item x="418"/>
        <item x="1"/>
        <item x="398"/>
        <item x="25"/>
        <item x="316"/>
        <item x="371"/>
        <item x="250"/>
        <item x="100"/>
        <item x="317"/>
        <item x="296"/>
        <item x="0"/>
        <item x="20"/>
        <item x="82"/>
        <item x="44"/>
        <item x="276"/>
        <item x="186"/>
        <item x="360"/>
        <item x="364"/>
        <item x="133"/>
        <item x="71"/>
        <item x="161"/>
        <item x="351"/>
        <item x="356"/>
        <item x="102"/>
        <item x="311"/>
        <item x="344"/>
        <item x="282"/>
        <item x="148"/>
        <item x="125"/>
        <item x="34"/>
        <item x="412"/>
        <item x="427"/>
        <item x="265"/>
        <item x="271"/>
        <item x="370"/>
        <item x="199"/>
        <item x="31"/>
        <item x="310"/>
        <item x="177"/>
        <item x="130"/>
        <item x="226"/>
        <item x="306"/>
        <item x="343"/>
        <item x="224"/>
        <item x="41"/>
        <item x="2"/>
        <item x="143"/>
        <item x="5"/>
        <item x="212"/>
        <item x="322"/>
        <item x="99"/>
        <item x="257"/>
        <item x="107"/>
        <item x="428"/>
        <item x="309"/>
        <item x="432"/>
        <item x="240"/>
        <item x="22"/>
        <item x="9"/>
        <item x="380"/>
        <item x="424"/>
        <item x="11"/>
        <item x="333"/>
        <item x="63"/>
        <item x="126"/>
        <item x="108"/>
        <item x="120"/>
        <item x="211"/>
        <item x="144"/>
        <item x="115"/>
        <item x="301"/>
        <item x="324"/>
        <item x="413"/>
        <item x="223"/>
        <item x="298"/>
        <item x="346"/>
        <item x="272"/>
        <item x="229"/>
        <item x="106"/>
        <item x="414"/>
        <item x="205"/>
        <item x="12"/>
        <item x="235"/>
        <item x="307"/>
        <item x="185"/>
        <item x="274"/>
        <item x="430"/>
        <item x="88"/>
        <item x="231"/>
        <item x="174"/>
        <item x="119"/>
        <item x="275"/>
        <item x="408"/>
        <item x="192"/>
        <item x="394"/>
        <item x="269"/>
        <item x="6"/>
        <item x="426"/>
        <item x="96"/>
        <item x="61"/>
        <item x="335"/>
        <item x="162"/>
        <item x="7"/>
        <item x="40"/>
        <item x="97"/>
        <item x="396"/>
        <item x="58"/>
        <item x="24"/>
        <item x="16"/>
        <item x="129"/>
        <item x="134"/>
        <item x="60"/>
        <item x="75"/>
        <item x="286"/>
        <item x="163"/>
        <item x="425"/>
        <item x="366"/>
        <item x="377"/>
        <item x="297"/>
        <item x="248"/>
        <item x="141"/>
        <item x="54"/>
        <item x="37"/>
        <item x="139"/>
        <item x="56"/>
        <item x="57"/>
        <item x="38"/>
        <item x="403"/>
        <item x="253"/>
        <item x="233"/>
        <item x="166"/>
        <item x="65"/>
        <item x="243"/>
        <item x="169"/>
        <item x="381"/>
        <item x="45"/>
        <item x="225"/>
        <item x="194"/>
        <item x="323"/>
        <item x="208"/>
        <item x="86"/>
        <item x="77"/>
        <item x="232"/>
        <item x="154"/>
        <item x="262"/>
        <item x="292"/>
        <item x="332"/>
        <item x="258"/>
        <item x="289"/>
        <item x="386"/>
        <item x="359"/>
        <item x="164"/>
        <item x="219"/>
        <item x="116"/>
        <item x="254"/>
        <item x="406"/>
        <item x="84"/>
        <item x="227"/>
        <item x="111"/>
        <item x="303"/>
        <item x="373"/>
        <item x="429"/>
        <item x="221"/>
        <item x="142"/>
        <item x="90"/>
        <item x="395"/>
        <item x="70"/>
        <item x="266"/>
        <item x="400"/>
        <item x="136"/>
        <item x="151"/>
        <item x="284"/>
        <item x="190"/>
        <item x="336"/>
        <item x="314"/>
        <item x="158"/>
        <item x="217"/>
        <item x="326"/>
        <item x="182"/>
        <item x="259"/>
        <item x="64"/>
        <item x="131"/>
        <item x="146"/>
        <item x="123"/>
        <item x="140"/>
        <item x="35"/>
        <item x="375"/>
        <item x="385"/>
        <item x="39"/>
        <item x="145"/>
        <item x="327"/>
        <item x="435"/>
        <item x="118"/>
        <item x="89"/>
        <item x="383"/>
        <item x="374"/>
        <item x="168"/>
        <item x="153"/>
        <item x="178"/>
        <item x="281"/>
        <item x="184"/>
        <item x="15"/>
        <item x="376"/>
        <item x="291"/>
        <item x="260"/>
        <item x="51"/>
        <item x="252"/>
        <item x="355"/>
        <item x="342"/>
        <item x="382"/>
        <item x="264"/>
        <item x="101"/>
        <item x="390"/>
        <item x="159"/>
        <item x="23"/>
        <item x="73"/>
        <item x="52"/>
        <item x="204"/>
        <item x="14"/>
        <item x="105"/>
        <item x="181"/>
        <item x="176"/>
        <item x="202"/>
        <item x="195"/>
        <item x="287"/>
        <item x="393"/>
        <item x="76"/>
        <item x="47"/>
        <item x="187"/>
        <item x="295"/>
        <item x="104"/>
        <item x="175"/>
        <item x="354"/>
        <item x="280"/>
        <item x="127"/>
        <item x="68"/>
        <item x="179"/>
        <item x="365"/>
        <item x="69"/>
        <item x="72"/>
        <item x="401"/>
        <item x="172"/>
        <item x="91"/>
        <item x="353"/>
        <item x="93"/>
        <item x="3"/>
        <item x="67"/>
        <item x="349"/>
        <item x="74"/>
        <item x="299"/>
        <item x="150"/>
        <item x="216"/>
        <item x="422"/>
        <item x="237"/>
        <item x="247"/>
        <item x="21"/>
        <item x="236"/>
        <item x="203"/>
        <item x="138"/>
        <item x="305"/>
        <item x="331"/>
        <item x="79"/>
        <item x="83"/>
        <item x="431"/>
        <item x="17"/>
        <item x="4"/>
        <item x="320"/>
        <item x="95"/>
        <item x="404"/>
        <item x="30"/>
        <item x="434"/>
        <item x="367"/>
        <item x="277"/>
        <item x="59"/>
        <item x="358"/>
        <item x="350"/>
        <item x="13"/>
        <item x="197"/>
        <item x="325"/>
        <item x="405"/>
        <item x="137"/>
        <item x="399"/>
        <item x="239"/>
        <item x="128"/>
        <item x="10"/>
        <item x="294"/>
        <item x="348"/>
        <item x="220"/>
        <item x="157"/>
        <item x="397"/>
        <item x="180"/>
        <item x="388"/>
        <item x="378"/>
        <item x="132"/>
        <item x="110"/>
        <item x="267"/>
        <item x="112"/>
        <item x="330"/>
        <item x="368"/>
        <item x="207"/>
        <item x="263"/>
        <item x="206"/>
        <item x="103"/>
        <item x="238"/>
        <item x="279"/>
        <item x="328"/>
        <item x="124"/>
        <item x="109"/>
        <item x="433"/>
        <item x="201"/>
        <item x="384"/>
        <item x="94"/>
        <item x="278"/>
        <item x="415"/>
        <item x="62"/>
        <item x="183"/>
        <item x="293"/>
        <item x="209"/>
        <item x="196"/>
        <item x="419"/>
        <item x="27"/>
        <item x="288"/>
        <item x="152"/>
        <item x="251"/>
        <item x="417"/>
        <item x="421"/>
        <item x="42"/>
        <item x="338"/>
        <item x="329"/>
        <item x="171"/>
        <item x="149"/>
        <item x="26"/>
        <item x="315"/>
        <item x="117"/>
        <item x="304"/>
        <item x="255"/>
        <item x="249"/>
        <item x="391"/>
        <item x="28"/>
        <item x="347"/>
        <item x="389"/>
        <item x="407"/>
        <item x="234"/>
        <item x="32"/>
        <item x="230"/>
        <item x="244"/>
        <item x="188"/>
        <item x="8"/>
        <item x="18"/>
        <item x="402"/>
        <item x="339"/>
        <item x="53"/>
        <item t="default"/>
      </items>
    </pivotField>
    <pivotField showAll="0">
      <items count="21">
        <item x="13"/>
        <item x="9"/>
        <item x="16"/>
        <item x="19"/>
        <item x="7"/>
        <item x="15"/>
        <item x="2"/>
        <item x="5"/>
        <item x="18"/>
        <item x="17"/>
        <item x="1"/>
        <item x="12"/>
        <item x="0"/>
        <item x="4"/>
        <item x="11"/>
        <item x="3"/>
        <item x="10"/>
        <item x="14"/>
        <item x="6"/>
        <item x="8"/>
        <item t="default"/>
      </items>
    </pivotField>
    <pivotField showAll="0"/>
    <pivotField showAll="0">
      <items count="21">
        <item x="9"/>
        <item x="16"/>
        <item x="0"/>
        <item x="5"/>
        <item x="11"/>
        <item x="2"/>
        <item x="7"/>
        <item x="6"/>
        <item x="10"/>
        <item x="8"/>
        <item x="4"/>
        <item x="14"/>
        <item x="12"/>
        <item x="13"/>
        <item x="18"/>
        <item x="1"/>
        <item x="17"/>
        <item x="19"/>
        <item x="3"/>
        <item x="15"/>
        <item t="default"/>
      </items>
    </pivotField>
    <pivotField numFmtId="165" showAll="0">
      <items count="21">
        <item x="5"/>
        <item x="10"/>
        <item x="12"/>
        <item x="11"/>
        <item x="4"/>
        <item x="14"/>
        <item x="1"/>
        <item x="9"/>
        <item x="18"/>
        <item x="2"/>
        <item x="0"/>
        <item x="13"/>
        <item x="3"/>
        <item x="6"/>
        <item x="15"/>
        <item x="17"/>
        <item x="8"/>
        <item x="16"/>
        <item x="7"/>
        <item x="19"/>
        <item t="default"/>
      </items>
    </pivotField>
    <pivotField numFmtId="9" showAll="0">
      <items count="937">
        <item x="427"/>
        <item x="190"/>
        <item x="925"/>
        <item x="748"/>
        <item x="244"/>
        <item x="597"/>
        <item x="324"/>
        <item x="861"/>
        <item x="855"/>
        <item x="527"/>
        <item x="820"/>
        <item x="728"/>
        <item x="86"/>
        <item x="353"/>
        <item x="95"/>
        <item x="434"/>
        <item x="701"/>
        <item x="592"/>
        <item x="629"/>
        <item x="89"/>
        <item x="934"/>
        <item x="412"/>
        <item x="293"/>
        <item x="624"/>
        <item x="819"/>
        <item x="435"/>
        <item x="173"/>
        <item x="73"/>
        <item x="716"/>
        <item x="117"/>
        <item x="90"/>
        <item x="30"/>
        <item x="621"/>
        <item x="752"/>
        <item x="522"/>
        <item x="920"/>
        <item x="724"/>
        <item x="530"/>
        <item x="55"/>
        <item x="839"/>
        <item x="288"/>
        <item x="197"/>
        <item x="202"/>
        <item x="727"/>
        <item x="109"/>
        <item x="933"/>
        <item x="387"/>
        <item x="536"/>
        <item x="559"/>
        <item x="153"/>
        <item x="699"/>
        <item x="591"/>
        <item x="445"/>
        <item x="320"/>
        <item x="142"/>
        <item x="790"/>
        <item x="425"/>
        <item x="255"/>
        <item x="379"/>
        <item x="615"/>
        <item x="120"/>
        <item x="858"/>
        <item x="24"/>
        <item x="870"/>
        <item x="390"/>
        <item x="603"/>
        <item x="395"/>
        <item x="105"/>
        <item x="631"/>
        <item x="913"/>
        <item x="129"/>
        <item x="801"/>
        <item x="50"/>
        <item x="617"/>
        <item x="287"/>
        <item x="770"/>
        <item x="169"/>
        <item x="262"/>
        <item x="16"/>
        <item x="720"/>
        <item x="208"/>
        <item x="628"/>
        <item x="582"/>
        <item x="167"/>
        <item x="416"/>
        <item x="901"/>
        <item x="781"/>
        <item x="351"/>
        <item x="114"/>
        <item x="567"/>
        <item x="438"/>
        <item x="369"/>
        <item x="417"/>
        <item x="512"/>
        <item x="610"/>
        <item x="376"/>
        <item x="312"/>
        <item x="112"/>
        <item x="474"/>
        <item x="460"/>
        <item x="689"/>
        <item x="444"/>
        <item x="809"/>
        <item x="26"/>
        <item x="297"/>
        <item x="868"/>
        <item x="632"/>
        <item x="335"/>
        <item x="639"/>
        <item x="168"/>
        <item x="274"/>
        <item x="63"/>
        <item x="134"/>
        <item x="247"/>
        <item x="458"/>
        <item x="49"/>
        <item x="696"/>
        <item x="166"/>
        <item x="807"/>
        <item x="232"/>
        <item x="338"/>
        <item x="352"/>
        <item x="429"/>
        <item x="486"/>
        <item x="575"/>
        <item x="517"/>
        <item x="544"/>
        <item x="499"/>
        <item x="609"/>
        <item x="838"/>
        <item x="29"/>
        <item x="574"/>
        <item x="642"/>
        <item x="729"/>
        <item x="498"/>
        <item x="489"/>
        <item x="28"/>
        <item x="97"/>
        <item x="484"/>
        <item x="342"/>
        <item x="546"/>
        <item x="477"/>
        <item x="649"/>
        <item x="251"/>
        <item x="667"/>
        <item x="411"/>
        <item x="277"/>
        <item x="151"/>
        <item x="545"/>
        <item x="823"/>
        <item x="162"/>
        <item x="895"/>
        <item x="840"/>
        <item x="654"/>
        <item x="430"/>
        <item x="506"/>
        <item x="225"/>
        <item x="17"/>
        <item x="14"/>
        <item x="894"/>
        <item x="529"/>
        <item x="156"/>
        <item x="222"/>
        <item x="178"/>
        <item x="777"/>
        <item x="675"/>
        <item x="886"/>
        <item x="550"/>
        <item x="42"/>
        <item x="394"/>
        <item x="690"/>
        <item x="511"/>
        <item x="336"/>
        <item x="800"/>
        <item x="879"/>
        <item x="738"/>
        <item x="804"/>
        <item x="62"/>
        <item x="462"/>
        <item x="745"/>
        <item x="275"/>
        <item x="119"/>
        <item x="833"/>
        <item x="43"/>
        <item x="276"/>
        <item x="177"/>
        <item x="734"/>
        <item x="368"/>
        <item x="747"/>
        <item x="64"/>
        <item x="307"/>
        <item x="261"/>
        <item x="454"/>
        <item x="467"/>
        <item x="242"/>
        <item x="214"/>
        <item x="782"/>
        <item x="341"/>
        <item x="721"/>
        <item x="602"/>
        <item x="102"/>
        <item x="386"/>
        <item x="226"/>
        <item x="61"/>
        <item x="414"/>
        <item x="183"/>
        <item x="828"/>
        <item x="180"/>
        <item x="497"/>
        <item x="296"/>
        <item x="436"/>
        <item x="873"/>
        <item x="608"/>
        <item x="381"/>
        <item x="301"/>
        <item x="469"/>
        <item x="867"/>
        <item x="246"/>
        <item x="616"/>
        <item x="917"/>
        <item x="534"/>
        <item x="562"/>
        <item x="640"/>
        <item x="418"/>
        <item x="888"/>
        <item x="464"/>
        <item x="363"/>
        <item x="584"/>
        <item x="808"/>
        <item x="106"/>
        <item x="478"/>
        <item x="456"/>
        <item x="384"/>
        <item x="492"/>
        <item x="170"/>
        <item x="219"/>
        <item x="672"/>
        <item x="8"/>
        <item x="760"/>
        <item x="561"/>
        <item x="496"/>
        <item x="830"/>
        <item x="740"/>
        <item x="230"/>
        <item x="459"/>
        <item x="291"/>
        <item x="377"/>
        <item x="79"/>
        <item x="656"/>
        <item x="926"/>
        <item x="493"/>
        <item x="710"/>
        <item x="750"/>
        <item x="171"/>
        <item x="227"/>
        <item x="36"/>
        <item x="235"/>
        <item x="659"/>
        <item x="6"/>
        <item x="92"/>
        <item x="466"/>
        <item x="344"/>
        <item x="702"/>
        <item x="638"/>
        <item x="20"/>
        <item x="278"/>
        <item x="515"/>
        <item x="915"/>
        <item x="140"/>
        <item x="442"/>
        <item x="668"/>
        <item x="82"/>
        <item x="577"/>
        <item x="165"/>
        <item x="932"/>
        <item x="192"/>
        <item x="303"/>
        <item x="465"/>
        <item x="318"/>
        <item x="539"/>
        <item x="848"/>
        <item x="755"/>
        <item x="680"/>
        <item x="175"/>
        <item x="371"/>
        <item x="930"/>
        <item x="12"/>
        <item x="27"/>
        <item x="540"/>
        <item x="375"/>
        <item x="48"/>
        <item x="793"/>
        <item x="388"/>
        <item x="148"/>
        <item x="283"/>
        <item x="786"/>
        <item x="531"/>
        <item x="310"/>
        <item x="41"/>
        <item x="910"/>
        <item x="300"/>
        <item x="660"/>
        <item x="159"/>
        <item x="799"/>
        <item x="160"/>
        <item x="210"/>
        <item x="596"/>
        <item x="607"/>
        <item x="554"/>
        <item x="566"/>
        <item x="84"/>
        <item x="9"/>
        <item x="634"/>
        <item x="372"/>
        <item x="803"/>
        <item x="306"/>
        <item x="325"/>
        <item x="273"/>
        <item x="18"/>
        <item x="136"/>
        <item x="490"/>
        <item x="285"/>
        <item x="558"/>
        <item x="854"/>
        <item x="294"/>
        <item x="911"/>
        <item x="422"/>
        <item x="645"/>
        <item x="502"/>
        <item x="200"/>
        <item x="59"/>
        <item x="532"/>
        <item x="767"/>
        <item x="199"/>
        <item x="249"/>
        <item x="570"/>
        <item x="924"/>
        <item x="98"/>
        <item x="400"/>
        <item x="360"/>
        <item x="912"/>
        <item x="899"/>
        <item x="655"/>
        <item x="576"/>
        <item x="374"/>
        <item x="314"/>
        <item x="359"/>
        <item x="674"/>
        <item x="700"/>
        <item x="373"/>
        <item x="406"/>
        <item x="641"/>
        <item x="769"/>
        <item x="651"/>
        <item x="761"/>
        <item x="776"/>
        <item x="723"/>
        <item x="766"/>
        <item x="683"/>
        <item x="302"/>
        <item x="228"/>
        <item x="778"/>
        <item x="77"/>
        <item x="594"/>
        <item x="589"/>
        <item x="451"/>
        <item x="308"/>
        <item x="115"/>
        <item x="587"/>
        <item x="289"/>
        <item x="45"/>
        <item x="187"/>
        <item x="71"/>
        <item x="304"/>
        <item x="452"/>
        <item x="471"/>
        <item x="853"/>
        <item x="419"/>
        <item x="604"/>
        <item x="91"/>
        <item x="891"/>
        <item x="504"/>
        <item x="626"/>
        <item x="463"/>
        <item x="286"/>
        <item x="103"/>
        <item x="333"/>
        <item x="149"/>
        <item x="217"/>
        <item x="280"/>
        <item x="928"/>
        <item x="432"/>
        <item x="110"/>
        <item x="94"/>
        <item x="663"/>
        <item x="337"/>
        <item x="96"/>
        <item x="884"/>
        <item x="671"/>
        <item x="697"/>
        <item x="772"/>
        <item x="847"/>
        <item x="271"/>
        <item x="362"/>
        <item x="1"/>
        <item x="581"/>
        <item x="396"/>
        <item x="234"/>
        <item x="922"/>
        <item x="817"/>
        <item x="355"/>
        <item x="860"/>
        <item x="548"/>
        <item x="677"/>
        <item x="420"/>
        <item x="863"/>
        <item x="684"/>
        <item x="193"/>
        <item x="439"/>
        <item x="722"/>
        <item x="711"/>
        <item x="476"/>
        <item x="108"/>
        <item x="897"/>
        <item x="757"/>
        <item x="172"/>
        <item x="205"/>
        <item x="391"/>
        <item x="633"/>
        <item x="223"/>
        <item x="329"/>
        <item x="267"/>
        <item x="243"/>
        <item x="347"/>
        <item x="299"/>
        <item x="509"/>
        <item x="67"/>
        <item x="525"/>
        <item x="549"/>
        <item x="528"/>
        <item x="101"/>
        <item x="676"/>
        <item x="703"/>
        <item x="686"/>
        <item x="644"/>
        <item x="902"/>
        <item x="513"/>
        <item x="751"/>
        <item x="397"/>
        <item x="719"/>
        <item x="367"/>
        <item x="625"/>
        <item x="746"/>
        <item x="564"/>
        <item x="56"/>
        <item x="461"/>
        <item x="188"/>
        <item x="398"/>
        <item x="122"/>
        <item x="903"/>
        <item x="905"/>
        <item x="535"/>
        <item x="785"/>
        <item x="765"/>
        <item x="877"/>
        <item x="505"/>
        <item x="519"/>
        <item x="927"/>
        <item x="547"/>
        <item x="139"/>
        <item x="906"/>
        <item x="421"/>
        <item x="733"/>
        <item x="405"/>
        <item x="402"/>
        <item x="780"/>
        <item x="457"/>
        <item x="176"/>
        <item x="673"/>
        <item x="93"/>
        <item x="588"/>
        <item x="311"/>
        <item x="797"/>
        <item x="481"/>
        <item x="650"/>
        <item x="825"/>
        <item x="349"/>
        <item x="572"/>
        <item x="292"/>
        <item x="13"/>
        <item x="698"/>
        <item x="756"/>
        <item x="433"/>
        <item x="593"/>
        <item x="137"/>
        <item x="239"/>
        <item x="521"/>
        <item x="51"/>
        <item x="874"/>
        <item x="399"/>
        <item x="590"/>
        <item x="763"/>
        <item x="428"/>
        <item x="573"/>
        <item x="60"/>
        <item x="256"/>
        <item x="2"/>
        <item x="779"/>
        <item x="447"/>
        <item x="612"/>
        <item x="340"/>
        <item x="331"/>
        <item x="685"/>
        <item x="164"/>
        <item x="236"/>
        <item x="295"/>
        <item x="658"/>
        <item x="646"/>
        <item x="583"/>
        <item x="732"/>
        <item x="241"/>
        <item x="921"/>
        <item x="290"/>
        <item x="695"/>
        <item x="221"/>
        <item x="449"/>
        <item x="618"/>
        <item x="125"/>
        <item x="316"/>
        <item x="441"/>
        <item x="88"/>
        <item x="503"/>
        <item x="5"/>
        <item x="426"/>
        <item x="240"/>
        <item x="543"/>
        <item x="827"/>
        <item x="150"/>
        <item x="182"/>
        <item x="194"/>
        <item x="174"/>
        <item x="794"/>
        <item x="480"/>
        <item x="378"/>
        <item x="146"/>
        <item x="537"/>
        <item x="233"/>
        <item x="694"/>
        <item x="282"/>
        <item x="881"/>
        <item x="366"/>
        <item x="762"/>
        <item x="792"/>
        <item x="611"/>
        <item x="309"/>
        <item x="25"/>
        <item x="837"/>
        <item x="83"/>
        <item x="708"/>
        <item x="783"/>
        <item x="184"/>
        <item x="518"/>
        <item x="806"/>
        <item x="257"/>
        <item x="773"/>
        <item x="370"/>
        <item x="213"/>
        <item x="482"/>
        <item x="662"/>
        <item x="65"/>
        <item x="126"/>
        <item x="346"/>
        <item x="209"/>
        <item x="127"/>
        <item x="557"/>
        <item x="52"/>
        <item x="935"/>
        <item x="31"/>
        <item x="76"/>
        <item x="191"/>
        <item x="533"/>
        <item x="813"/>
        <item x="163"/>
        <item x="279"/>
        <item x="254"/>
        <item x="637"/>
        <item x="771"/>
        <item x="203"/>
        <item x="264"/>
        <item x="859"/>
        <item x="259"/>
        <item x="491"/>
        <item x="916"/>
        <item x="889"/>
        <item x="40"/>
        <item x="661"/>
        <item x="892"/>
        <item x="4"/>
        <item x="605"/>
        <item x="356"/>
        <item x="345"/>
        <item x="284"/>
        <item x="759"/>
        <item x="743"/>
        <item x="664"/>
        <item x="81"/>
        <item x="361"/>
        <item x="145"/>
        <item x="741"/>
        <item x="501"/>
        <item x="647"/>
        <item x="791"/>
        <item x="323"/>
        <item x="753"/>
        <item x="53"/>
        <item x="389"/>
        <item x="692"/>
        <item x="526"/>
        <item x="424"/>
        <item x="80"/>
        <item x="739"/>
        <item x="822"/>
        <item x="404"/>
        <item x="737"/>
        <item x="896"/>
        <item x="864"/>
        <item x="670"/>
        <item x="453"/>
        <item x="407"/>
        <item x="882"/>
        <item x="415"/>
        <item x="652"/>
        <item x="850"/>
        <item x="908"/>
        <item x="693"/>
        <item x="116"/>
        <item x="281"/>
        <item x="831"/>
        <item x="472"/>
        <item x="821"/>
        <item x="510"/>
        <item x="707"/>
        <item x="298"/>
        <item x="918"/>
        <item x="768"/>
        <item x="857"/>
        <item x="844"/>
        <item x="189"/>
        <item x="553"/>
        <item x="334"/>
        <item x="258"/>
        <item x="606"/>
        <item x="725"/>
        <item x="437"/>
        <item x="487"/>
        <item x="448"/>
        <item x="212"/>
        <item x="473"/>
        <item x="560"/>
        <item x="541"/>
        <item x="893"/>
        <item x="613"/>
        <item x="413"/>
        <item x="742"/>
        <item x="514"/>
        <item x="69"/>
        <item x="688"/>
        <item x="75"/>
        <item x="326"/>
        <item x="313"/>
        <item x="630"/>
        <item x="3"/>
        <item x="789"/>
        <item x="678"/>
        <item x="332"/>
        <item x="66"/>
        <item x="883"/>
        <item x="207"/>
        <item x="206"/>
        <item x="327"/>
        <item x="133"/>
        <item x="350"/>
        <item x="132"/>
        <item x="470"/>
        <item x="10"/>
        <item x="131"/>
        <item x="128"/>
        <item x="485"/>
        <item x="904"/>
        <item x="431"/>
        <item x="542"/>
        <item x="365"/>
        <item x="231"/>
        <item x="224"/>
        <item x="229"/>
        <item x="814"/>
        <item x="495"/>
        <item x="620"/>
        <item x="898"/>
        <item x="268"/>
        <item x="339"/>
        <item x="270"/>
        <item x="118"/>
        <item x="330"/>
        <item x="713"/>
        <item x="818"/>
        <item x="787"/>
        <item x="714"/>
        <item x="900"/>
        <item x="718"/>
        <item x="648"/>
        <item x="392"/>
        <item x="54"/>
        <item x="666"/>
        <item x="845"/>
        <item x="826"/>
        <item x="408"/>
        <item x="744"/>
        <item x="100"/>
        <item x="155"/>
        <item x="508"/>
        <item x="204"/>
        <item x="196"/>
        <item x="216"/>
        <item x="507"/>
        <item x="758"/>
        <item x="775"/>
        <item x="754"/>
        <item x="665"/>
        <item x="260"/>
        <item x="38"/>
        <item x="141"/>
        <item x="245"/>
        <item x="815"/>
        <item x="810"/>
        <item x="253"/>
        <item x="123"/>
        <item x="328"/>
        <item x="795"/>
        <item x="516"/>
        <item x="22"/>
        <item x="179"/>
        <item x="563"/>
        <item x="72"/>
        <item x="385"/>
        <item x="401"/>
        <item x="68"/>
        <item x="161"/>
        <item x="601"/>
        <item x="802"/>
        <item x="201"/>
        <item x="157"/>
        <item x="669"/>
        <item x="622"/>
        <item x="37"/>
        <item x="319"/>
        <item x="709"/>
        <item x="580"/>
        <item x="679"/>
        <item x="220"/>
        <item x="46"/>
        <item x="99"/>
        <item x="619"/>
        <item x="812"/>
        <item x="878"/>
        <item x="704"/>
        <item x="455"/>
        <item x="7"/>
        <item x="907"/>
        <item x="305"/>
        <item x="383"/>
        <item x="248"/>
        <item x="195"/>
        <item x="523"/>
        <item x="0"/>
        <item x="70"/>
        <item x="735"/>
        <item x="585"/>
        <item x="843"/>
        <item x="315"/>
        <item x="876"/>
        <item x="749"/>
        <item x="687"/>
        <item x="568"/>
        <item x="841"/>
        <item x="869"/>
        <item x="875"/>
        <item x="450"/>
        <item x="565"/>
        <item x="74"/>
        <item x="643"/>
        <item x="443"/>
        <item x="393"/>
        <item x="682"/>
        <item x="811"/>
        <item x="322"/>
        <item x="269"/>
        <item x="796"/>
        <item x="798"/>
        <item x="614"/>
        <item x="931"/>
        <item x="87"/>
        <item x="520"/>
        <item x="11"/>
        <item x="107"/>
        <item x="85"/>
        <item x="887"/>
        <item x="500"/>
        <item x="555"/>
        <item x="731"/>
        <item x="410"/>
        <item x="58"/>
        <item x="919"/>
        <item x="265"/>
        <item x="343"/>
        <item x="124"/>
        <item x="143"/>
        <item x="39"/>
        <item x="829"/>
        <item x="836"/>
        <item x="494"/>
        <item x="705"/>
        <item x="272"/>
        <item x="636"/>
        <item x="923"/>
        <item x="121"/>
        <item x="34"/>
        <item x="866"/>
        <item x="440"/>
        <item x="880"/>
        <item x="357"/>
        <item x="846"/>
        <item x="33"/>
        <item x="32"/>
        <item x="598"/>
        <item x="538"/>
        <item x="57"/>
        <item x="317"/>
        <item x="78"/>
        <item x="851"/>
        <item x="409"/>
        <item x="21"/>
        <item x="784"/>
        <item x="468"/>
        <item x="252"/>
        <item x="130"/>
        <item x="890"/>
        <item x="635"/>
        <item x="653"/>
        <item x="358"/>
        <item x="726"/>
        <item x="266"/>
        <item x="788"/>
        <item x="403"/>
        <item x="551"/>
        <item x="717"/>
        <item x="446"/>
        <item x="834"/>
        <item x="556"/>
        <item x="104"/>
        <item x="524"/>
        <item x="47"/>
        <item x="423"/>
        <item x="152"/>
        <item x="805"/>
        <item x="569"/>
        <item x="599"/>
        <item x="832"/>
        <item x="35"/>
        <item x="198"/>
        <item x="483"/>
        <item x="835"/>
        <item x="730"/>
        <item x="595"/>
        <item x="706"/>
        <item x="909"/>
        <item x="816"/>
        <item x="552"/>
        <item x="354"/>
        <item x="862"/>
        <item x="774"/>
        <item x="135"/>
        <item x="364"/>
        <item x="623"/>
        <item x="15"/>
        <item x="250"/>
        <item x="23"/>
        <item x="186"/>
        <item x="237"/>
        <item x="380"/>
        <item x="929"/>
        <item x="321"/>
        <item x="736"/>
        <item x="382"/>
        <item x="147"/>
        <item x="479"/>
        <item x="111"/>
        <item x="856"/>
        <item x="871"/>
        <item x="681"/>
        <item x="600"/>
        <item x="715"/>
        <item x="872"/>
        <item x="691"/>
        <item x="849"/>
        <item x="263"/>
        <item x="185"/>
        <item x="764"/>
        <item x="113"/>
        <item x="348"/>
        <item x="19"/>
        <item x="488"/>
        <item x="914"/>
        <item x="181"/>
        <item x="865"/>
        <item x="657"/>
        <item x="211"/>
        <item x="44"/>
        <item x="154"/>
        <item x="824"/>
        <item x="218"/>
        <item x="712"/>
        <item x="627"/>
        <item x="885"/>
        <item x="578"/>
        <item x="586"/>
        <item x="842"/>
        <item x="138"/>
        <item x="579"/>
        <item x="852"/>
        <item x="215"/>
        <item x="475"/>
        <item x="144"/>
        <item x="158"/>
        <item x="571"/>
        <item x="238"/>
        <item t="default"/>
      </items>
    </pivotField>
    <pivotField axis="axisRow" showAll="0" sortType="descending">
      <items count="79">
        <item x="62"/>
        <item x="39"/>
        <item x="44"/>
        <item x="67"/>
        <item x="35"/>
        <item x="13"/>
        <item x="59"/>
        <item x="28"/>
        <item x="53"/>
        <item x="4"/>
        <item x="2"/>
        <item x="72"/>
        <item x="32"/>
        <item x="43"/>
        <item x="40"/>
        <item x="7"/>
        <item x="22"/>
        <item x="37"/>
        <item x="31"/>
        <item x="56"/>
        <item x="1"/>
        <item x="10"/>
        <item x="58"/>
        <item x="49"/>
        <item x="23"/>
        <item x="77"/>
        <item x="29"/>
        <item x="14"/>
        <item x="52"/>
        <item x="12"/>
        <item x="61"/>
        <item x="63"/>
        <item x="26"/>
        <item x="15"/>
        <item x="38"/>
        <item x="17"/>
        <item x="11"/>
        <item x="0"/>
        <item x="46"/>
        <item x="36"/>
        <item x="69"/>
        <item x="70"/>
        <item x="6"/>
        <item x="60"/>
        <item x="54"/>
        <item x="18"/>
        <item x="25"/>
        <item x="68"/>
        <item x="55"/>
        <item x="57"/>
        <item x="9"/>
        <item x="21"/>
        <item x="74"/>
        <item x="48"/>
        <item x="33"/>
        <item x="16"/>
        <item x="27"/>
        <item x="50"/>
        <item x="65"/>
        <item x="30"/>
        <item x="51"/>
        <item x="24"/>
        <item x="45"/>
        <item x="47"/>
        <item x="71"/>
        <item x="41"/>
        <item x="64"/>
        <item x="73"/>
        <item x="20"/>
        <item x="75"/>
        <item x="8"/>
        <item x="19"/>
        <item x="3"/>
        <item x="5"/>
        <item x="34"/>
        <item x="42"/>
        <item x="66"/>
        <item x="76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umFmtId="1" showAll="0">
      <items count="81">
        <item x="79"/>
        <item x="77"/>
        <item x="37"/>
        <item x="76"/>
        <item x="38"/>
        <item x="78"/>
        <item x="73"/>
        <item x="25"/>
        <item x="6"/>
        <item x="45"/>
        <item x="18"/>
        <item x="30"/>
        <item x="72"/>
        <item x="17"/>
        <item x="2"/>
        <item x="56"/>
        <item x="31"/>
        <item x="34"/>
        <item x="58"/>
        <item x="15"/>
        <item x="47"/>
        <item x="41"/>
        <item x="35"/>
        <item x="32"/>
        <item x="48"/>
        <item x="54"/>
        <item x="13"/>
        <item x="14"/>
        <item x="49"/>
        <item x="42"/>
        <item x="24"/>
        <item x="61"/>
        <item x="5"/>
        <item x="11"/>
        <item x="33"/>
        <item x="3"/>
        <item x="23"/>
        <item x="44"/>
        <item x="65"/>
        <item x="69"/>
        <item x="4"/>
        <item x="21"/>
        <item x="67"/>
        <item x="9"/>
        <item x="62"/>
        <item x="59"/>
        <item x="55"/>
        <item x="53"/>
        <item x="7"/>
        <item x="8"/>
        <item x="64"/>
        <item x="43"/>
        <item x="27"/>
        <item x="51"/>
        <item x="75"/>
        <item x="16"/>
        <item x="52"/>
        <item x="0"/>
        <item x="60"/>
        <item x="20"/>
        <item x="71"/>
        <item x="36"/>
        <item x="68"/>
        <item x="12"/>
        <item x="40"/>
        <item x="1"/>
        <item x="22"/>
        <item x="29"/>
        <item x="70"/>
        <item x="63"/>
        <item x="39"/>
        <item x="66"/>
        <item x="19"/>
        <item x="46"/>
        <item x="26"/>
        <item x="28"/>
        <item x="10"/>
        <item x="50"/>
        <item x="57"/>
        <item x="74"/>
        <item t="default"/>
      </items>
    </pivotField>
    <pivotField dataField="1" showAll="0"/>
    <pivotField numFmtId="14" showAll="0">
      <items count="25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t="default"/>
      </items>
    </pivotField>
    <pivotField showAll="0">
      <items count="536">
        <item x="534"/>
        <item x="511"/>
        <item x="507"/>
        <item x="514"/>
        <item x="521"/>
        <item x="503"/>
        <item x="517"/>
        <item x="470"/>
        <item x="516"/>
        <item x="484"/>
        <item x="531"/>
        <item x="490"/>
        <item x="533"/>
        <item x="506"/>
        <item x="473"/>
        <item x="471"/>
        <item x="500"/>
        <item x="466"/>
        <item x="468"/>
        <item x="486"/>
        <item x="499"/>
        <item x="482"/>
        <item x="459"/>
        <item x="513"/>
        <item x="527"/>
        <item x="515"/>
        <item x="449"/>
        <item x="502"/>
        <item x="491"/>
        <item x="519"/>
        <item x="508"/>
        <item x="462"/>
        <item x="445"/>
        <item x="444"/>
        <item x="472"/>
        <item x="477"/>
        <item x="438"/>
        <item x="505"/>
        <item x="474"/>
        <item x="493"/>
        <item x="455"/>
        <item x="481"/>
        <item x="428"/>
        <item x="504"/>
        <item x="415"/>
        <item x="495"/>
        <item x="450"/>
        <item x="398"/>
        <item x="432"/>
        <item x="442"/>
        <item x="487"/>
        <item x="483"/>
        <item x="401"/>
        <item x="391"/>
        <item x="436"/>
        <item x="381"/>
        <item x="407"/>
        <item x="496"/>
        <item x="370"/>
        <item x="367"/>
        <item x="372"/>
        <item x="440"/>
        <item x="380"/>
        <item x="411"/>
        <item x="426"/>
        <item x="526"/>
        <item x="424"/>
        <item x="397"/>
        <item x="463"/>
        <item x="488"/>
        <item x="357"/>
        <item x="344"/>
        <item x="461"/>
        <item x="476"/>
        <item x="338"/>
        <item x="475"/>
        <item x="346"/>
        <item x="451"/>
        <item x="377"/>
        <item x="448"/>
        <item x="520"/>
        <item x="525"/>
        <item x="348"/>
        <item x="384"/>
        <item x="402"/>
        <item x="509"/>
        <item x="403"/>
        <item x="330"/>
        <item x="412"/>
        <item x="529"/>
        <item x="294"/>
        <item x="290"/>
        <item x="324"/>
        <item x="523"/>
        <item x="361"/>
        <item x="498"/>
        <item x="417"/>
        <item x="404"/>
        <item x="272"/>
        <item x="342"/>
        <item x="479"/>
        <item x="313"/>
        <item x="366"/>
        <item x="309"/>
        <item x="414"/>
        <item x="518"/>
        <item x="532"/>
        <item x="308"/>
        <item x="323"/>
        <item x="413"/>
        <item x="408"/>
        <item x="259"/>
        <item x="460"/>
        <item x="439"/>
        <item x="337"/>
        <item x="457"/>
        <item x="327"/>
        <item x="350"/>
        <item x="256"/>
        <item x="392"/>
        <item x="289"/>
        <item x="405"/>
        <item x="383"/>
        <item x="285"/>
        <item x="341"/>
        <item x="492"/>
        <item x="441"/>
        <item x="270"/>
        <item x="258"/>
        <item x="208"/>
        <item x="512"/>
        <item x="443"/>
        <item x="304"/>
        <item x="199"/>
        <item x="396"/>
        <item x="369"/>
        <item x="223"/>
        <item x="390"/>
        <item x="351"/>
        <item x="389"/>
        <item x="335"/>
        <item x="530"/>
        <item x="326"/>
        <item x="235"/>
        <item x="385"/>
        <item x="288"/>
        <item x="376"/>
        <item x="339"/>
        <item x="260"/>
        <item x="179"/>
        <item x="299"/>
        <item x="340"/>
        <item x="305"/>
        <item x="159"/>
        <item x="217"/>
        <item x="233"/>
        <item x="255"/>
        <item x="334"/>
        <item x="501"/>
        <item x="277"/>
        <item x="325"/>
        <item x="269"/>
        <item x="362"/>
        <item x="317"/>
        <item x="198"/>
        <item x="522"/>
        <item x="497"/>
        <item x="221"/>
        <item x="273"/>
        <item x="332"/>
        <item x="282"/>
        <item x="393"/>
        <item x="422"/>
        <item x="137"/>
        <item x="420"/>
        <item x="230"/>
        <item x="296"/>
        <item x="236"/>
        <item x="427"/>
        <item x="200"/>
        <item x="467"/>
        <item x="219"/>
        <item x="374"/>
        <item x="209"/>
        <item x="264"/>
        <item x="321"/>
        <item x="302"/>
        <item x="359"/>
        <item x="329"/>
        <item x="95"/>
        <item x="218"/>
        <item x="206"/>
        <item x="175"/>
        <item x="89"/>
        <item x="119"/>
        <item x="177"/>
        <item x="464"/>
        <item x="410"/>
        <item x="163"/>
        <item x="85"/>
        <item x="173"/>
        <item x="279"/>
        <item x="167"/>
        <item x="379"/>
        <item x="300"/>
        <item x="456"/>
        <item x="105"/>
        <item x="87"/>
        <item x="419"/>
        <item x="174"/>
        <item x="158"/>
        <item x="54"/>
        <item x="46"/>
        <item x="429"/>
        <item x="92"/>
        <item x="409"/>
        <item x="19"/>
        <item x="310"/>
        <item x="320"/>
        <item x="29"/>
        <item x="469"/>
        <item x="433"/>
        <item x="122"/>
        <item x="196"/>
        <item x="365"/>
        <item x="106"/>
        <item x="170"/>
        <item x="249"/>
        <item x="375"/>
        <item x="434"/>
        <item x="49"/>
        <item x="322"/>
        <item x="127"/>
        <item x="201"/>
        <item x="229"/>
        <item x="227"/>
        <item x="51"/>
        <item x="494"/>
        <item x="71"/>
        <item x="184"/>
        <item x="437"/>
        <item x="82"/>
        <item x="406"/>
        <item x="146"/>
        <item x="59"/>
        <item x="128"/>
        <item x="293"/>
        <item x="216"/>
        <item x="416"/>
        <item x="140"/>
        <item x="352"/>
        <item x="120"/>
        <item x="295"/>
        <item x="164"/>
        <item x="524"/>
        <item x="172"/>
        <item x="356"/>
        <item x="132"/>
        <item x="225"/>
        <item x="284"/>
        <item x="181"/>
        <item x="135"/>
        <item x="100"/>
        <item x="52"/>
        <item x="226"/>
        <item x="108"/>
        <item x="319"/>
        <item x="345"/>
        <item x="37"/>
        <item x="358"/>
        <item x="88"/>
        <item x="176"/>
        <item x="271"/>
        <item x="241"/>
        <item x="446"/>
        <item x="34"/>
        <item x="373"/>
        <item x="90"/>
        <item x="212"/>
        <item x="83"/>
        <item x="333"/>
        <item x="145"/>
        <item x="388"/>
        <item x="25"/>
        <item x="245"/>
        <item x="418"/>
        <item x="1"/>
        <item x="454"/>
        <item x="231"/>
        <item x="142"/>
        <item x="371"/>
        <item x="47"/>
        <item x="286"/>
        <item x="191"/>
        <item x="20"/>
        <item x="262"/>
        <item x="0"/>
        <item x="192"/>
        <item x="349"/>
        <item x="360"/>
        <item x="510"/>
        <item x="312"/>
        <item x="458"/>
        <item x="149"/>
        <item x="141"/>
        <item x="267"/>
        <item x="148"/>
        <item x="113"/>
        <item x="421"/>
        <item x="280"/>
        <item x="107"/>
        <item x="130"/>
        <item x="292"/>
        <item x="528"/>
        <item x="35"/>
        <item x="97"/>
        <item x="395"/>
        <item x="126"/>
        <item x="364"/>
        <item x="243"/>
        <item x="40"/>
        <item x="354"/>
        <item x="32"/>
        <item x="114"/>
        <item x="263"/>
        <item x="121"/>
        <item x="485"/>
        <item x="43"/>
        <item x="45"/>
        <item x="239"/>
        <item x="480"/>
        <item x="242"/>
        <item x="228"/>
        <item x="306"/>
        <item x="2"/>
        <item x="165"/>
        <item x="5"/>
        <item x="394"/>
        <item x="453"/>
        <item x="478"/>
        <item x="67"/>
        <item x="281"/>
        <item x="213"/>
        <item x="31"/>
        <item x="22"/>
        <item x="166"/>
        <item x="190"/>
        <item x="9"/>
        <item x="291"/>
        <item x="202"/>
        <item x="222"/>
        <item x="11"/>
        <item x="353"/>
        <item x="232"/>
        <item x="136"/>
        <item x="186"/>
        <item x="96"/>
        <item x="134"/>
        <item x="314"/>
        <item x="386"/>
        <item x="489"/>
        <item x="115"/>
        <item x="423"/>
        <item x="103"/>
        <item x="169"/>
        <item x="435"/>
        <item x="171"/>
        <item x="143"/>
        <item x="104"/>
        <item x="301"/>
        <item x="287"/>
        <item x="378"/>
        <item x="12"/>
        <item x="152"/>
        <item x="425"/>
        <item x="465"/>
        <item x="65"/>
        <item x="220"/>
        <item x="430"/>
        <item x="274"/>
        <item x="160"/>
        <item x="316"/>
        <item x="157"/>
        <item x="62"/>
        <item x="399"/>
        <item x="6"/>
        <item x="42"/>
        <item x="266"/>
        <item x="64"/>
        <item x="195"/>
        <item x="387"/>
        <item x="7"/>
        <item x="24"/>
        <item x="331"/>
        <item x="452"/>
        <item x="447"/>
        <item x="400"/>
        <item x="16"/>
        <item x="275"/>
        <item x="58"/>
        <item x="343"/>
        <item x="68"/>
        <item x="276"/>
        <item x="187"/>
        <item x="303"/>
        <item x="60"/>
        <item x="61"/>
        <item x="38"/>
        <item x="70"/>
        <item x="254"/>
        <item x="79"/>
        <item x="39"/>
        <item x="94"/>
        <item x="431"/>
        <item x="155"/>
        <item x="161"/>
        <item x="215"/>
        <item x="81"/>
        <item x="117"/>
        <item x="363"/>
        <item x="168"/>
        <item x="48"/>
        <item x="211"/>
        <item x="307"/>
        <item x="182"/>
        <item x="347"/>
        <item x="151"/>
        <item x="207"/>
        <item x="355"/>
        <item x="91"/>
        <item x="297"/>
        <item x="150"/>
        <item x="261"/>
        <item x="203"/>
        <item x="248"/>
        <item x="99"/>
        <item x="251"/>
        <item x="129"/>
        <item x="246"/>
        <item x="237"/>
        <item x="185"/>
        <item x="368"/>
        <item x="193"/>
        <item x="75"/>
        <item x="125"/>
        <item x="240"/>
        <item x="162"/>
        <item x="318"/>
        <item x="382"/>
        <item x="210"/>
        <item x="234"/>
        <item x="93"/>
        <item x="183"/>
        <item x="180"/>
        <item x="188"/>
        <item x="69"/>
        <item x="283"/>
        <item x="144"/>
        <item x="252"/>
        <item x="315"/>
        <item x="98"/>
        <item x="257"/>
        <item x="278"/>
        <item x="178"/>
        <item x="311"/>
        <item x="298"/>
        <item x="336"/>
        <item x="109"/>
        <item x="36"/>
        <item x="41"/>
        <item x="328"/>
        <item x="112"/>
        <item x="247"/>
        <item x="224"/>
        <item x="250"/>
        <item x="131"/>
        <item x="205"/>
        <item x="110"/>
        <item x="154"/>
        <item x="55"/>
        <item x="77"/>
        <item x="15"/>
        <item x="265"/>
        <item x="56"/>
        <item x="139"/>
        <item x="253"/>
        <item x="80"/>
        <item x="23"/>
        <item x="197"/>
        <item x="268"/>
        <item x="73"/>
        <item x="14"/>
        <item x="50"/>
        <item x="74"/>
        <item x="101"/>
        <item x="76"/>
        <item x="123"/>
        <item x="72"/>
        <item x="78"/>
        <item x="138"/>
        <item x="204"/>
        <item x="244"/>
        <item x="214"/>
        <item x="238"/>
        <item x="133"/>
        <item x="189"/>
        <item x="84"/>
        <item x="3"/>
        <item x="86"/>
        <item x="21"/>
        <item x="147"/>
        <item x="63"/>
        <item x="118"/>
        <item x="17"/>
        <item x="30"/>
        <item x="4"/>
        <item x="156"/>
        <item x="194"/>
        <item x="111"/>
        <item x="116"/>
        <item x="153"/>
        <item x="13"/>
        <item x="10"/>
        <item x="102"/>
        <item x="124"/>
        <item x="66"/>
        <item x="27"/>
        <item x="44"/>
        <item x="26"/>
        <item x="28"/>
        <item x="33"/>
        <item x="53"/>
        <item x="57"/>
        <item x="18"/>
        <item x="8"/>
        <item t="default"/>
      </items>
    </pivotField>
    <pivotField showAll="0">
      <items count="6">
        <item x="2"/>
        <item x="0"/>
        <item x="1"/>
        <item x="4"/>
        <item x="3"/>
        <item t="default"/>
      </items>
    </pivotField>
    <pivotField showAll="0"/>
    <pivotField showAll="0"/>
    <pivotField showAll="0">
      <items count="5">
        <item x="0"/>
        <item x="1"/>
        <item x="2"/>
        <item x="3"/>
        <item t="default"/>
      </items>
    </pivotField>
  </pivotFields>
  <rowFields count="1">
    <field x="11"/>
  </rowFields>
  <rowItems count="79">
    <i>
      <x v="31"/>
    </i>
    <i>
      <x v="55"/>
    </i>
    <i>
      <x v="51"/>
    </i>
    <i>
      <x v="68"/>
    </i>
    <i>
      <x v="5"/>
    </i>
    <i>
      <x v="10"/>
    </i>
    <i>
      <x v="15"/>
    </i>
    <i>
      <x v="75"/>
    </i>
    <i>
      <x v="9"/>
    </i>
    <i>
      <x v="37"/>
    </i>
    <i>
      <x v="70"/>
    </i>
    <i>
      <x v="29"/>
    </i>
    <i>
      <x v="24"/>
    </i>
    <i>
      <x v="50"/>
    </i>
    <i>
      <x v="33"/>
    </i>
    <i>
      <x v="36"/>
    </i>
    <i>
      <x v="72"/>
    </i>
    <i>
      <x v="39"/>
    </i>
    <i>
      <x v="57"/>
    </i>
    <i>
      <x v="26"/>
    </i>
    <i>
      <x v="63"/>
    </i>
    <i>
      <x v="18"/>
    </i>
    <i>
      <x v="40"/>
    </i>
    <i>
      <x v="8"/>
    </i>
    <i>
      <x v="74"/>
    </i>
    <i>
      <x v="49"/>
    </i>
    <i>
      <x v="62"/>
    </i>
    <i>
      <x v="7"/>
    </i>
    <i>
      <x v="61"/>
    </i>
    <i>
      <x v="44"/>
    </i>
    <i>
      <x v="34"/>
    </i>
    <i>
      <x v="54"/>
    </i>
    <i>
      <x v="19"/>
    </i>
    <i>
      <x v="27"/>
    </i>
    <i>
      <x v="42"/>
    </i>
    <i>
      <x v="32"/>
    </i>
    <i>
      <x v="1"/>
    </i>
    <i>
      <x v="21"/>
    </i>
    <i>
      <x v="30"/>
    </i>
    <i>
      <x v="23"/>
    </i>
    <i>
      <x v="66"/>
    </i>
    <i>
      <x v="48"/>
    </i>
    <i>
      <x v="14"/>
    </i>
    <i>
      <x v="16"/>
    </i>
    <i>
      <x v="38"/>
    </i>
    <i>
      <x v="71"/>
    </i>
    <i>
      <x v="60"/>
    </i>
    <i>
      <x v="53"/>
    </i>
    <i>
      <x v="43"/>
    </i>
    <i>
      <x v="65"/>
    </i>
    <i>
      <x v="35"/>
    </i>
    <i>
      <x v="64"/>
    </i>
    <i>
      <x v="6"/>
    </i>
    <i>
      <x v="12"/>
    </i>
    <i>
      <x v="59"/>
    </i>
    <i>
      <x v="46"/>
    </i>
    <i>
      <x v="73"/>
    </i>
    <i>
      <x v="3"/>
    </i>
    <i>
      <x v="20"/>
    </i>
    <i>
      <x v="67"/>
    </i>
    <i>
      <x v="22"/>
    </i>
    <i>
      <x v="13"/>
    </i>
    <i>
      <x v="4"/>
    </i>
    <i>
      <x/>
    </i>
    <i>
      <x v="56"/>
    </i>
    <i>
      <x v="45"/>
    </i>
    <i>
      <x v="47"/>
    </i>
    <i>
      <x v="28"/>
    </i>
    <i>
      <x v="2"/>
    </i>
    <i>
      <x v="76"/>
    </i>
    <i>
      <x v="41"/>
    </i>
    <i>
      <x v="58"/>
    </i>
    <i>
      <x v="52"/>
    </i>
    <i>
      <x v="17"/>
    </i>
    <i>
      <x v="69"/>
    </i>
    <i>
      <x v="77"/>
    </i>
    <i>
      <x v="11"/>
    </i>
    <i>
      <x v="25"/>
    </i>
    <i t="grand">
      <x/>
    </i>
  </rowItems>
  <colItems count="1">
    <i/>
  </colItems>
  <dataFields count="1">
    <dataField name="GMV " fld="13" baseField="0" baseItem="0"/>
  </dataFields>
  <formats count="2">
    <format dxfId="11">
      <pivotArea collapsedLevelsAreSubtotals="1" fieldPosition="0">
        <references count="1">
          <reference field="11" count="0"/>
        </references>
      </pivotArea>
    </format>
    <format dxfId="10">
      <pivotArea grandRow="1" outline="0" collapsedLevelsAreSubtotals="1" fieldPosition="0"/>
    </format>
  </format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22"/>
          </reference>
        </references>
      </pivotArea>
    </chartFormat>
    <chartFormat chart="5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05C38B8-1F92-C340-A930-39C8DBB9FEF2}" name="Сводная таблица16" cacheId="4" applyNumberFormats="0" applyBorderFormats="0" applyFontFormats="0" applyPatternFormats="0" applyAlignmentFormats="0" applyWidthHeightFormats="1" dataCaption="Значения" updatedVersion="8" minRefreshableVersion="3" useAutoFormatting="1" itemPrintTitles="1" createdVersion="8" indent="0" multipleFieldFilters="0" chartFormat="7" rowHeaderCaption="Категория">
  <location ref="A3:B24" firstHeaderRow="1" firstDataRow="1" firstDataCol="1"/>
  <pivotFields count="20">
    <pivotField showAll="0"/>
    <pivotField showAll="0"/>
    <pivotField showAll="0"/>
    <pivotField showAll="0">
      <items count="6">
        <item x="3"/>
        <item x="0"/>
        <item x="2"/>
        <item x="1"/>
        <item x="4"/>
        <item t="default"/>
      </items>
    </pivotField>
    <pivotField dataField="1" showAll="0">
      <items count="687">
        <item x="182"/>
        <item x="575"/>
        <item x="481"/>
        <item x="678"/>
        <item x="648"/>
        <item x="168"/>
        <item x="71"/>
        <item x="193"/>
        <item x="86"/>
        <item x="497"/>
        <item x="187"/>
        <item x="456"/>
        <item x="363"/>
        <item x="261"/>
        <item x="504"/>
        <item x="495"/>
        <item x="338"/>
        <item x="645"/>
        <item x="321"/>
        <item x="612"/>
        <item x="460"/>
        <item x="510"/>
        <item x="267"/>
        <item x="129"/>
        <item x="288"/>
        <item x="492"/>
        <item x="611"/>
        <item x="562"/>
        <item x="476"/>
        <item x="448"/>
        <item x="91"/>
        <item x="664"/>
        <item x="369"/>
        <item x="449"/>
        <item x="355"/>
        <item x="14"/>
        <item x="538"/>
        <item x="423"/>
        <item x="152"/>
        <item x="104"/>
        <item x="609"/>
        <item x="42"/>
        <item x="240"/>
        <item x="330"/>
        <item x="149"/>
        <item x="371"/>
        <item x="335"/>
        <item x="24"/>
        <item x="674"/>
        <item x="332"/>
        <item x="519"/>
        <item x="619"/>
        <item x="100"/>
        <item x="328"/>
        <item x="76"/>
        <item x="6"/>
        <item x="83"/>
        <item x="376"/>
        <item x="135"/>
        <item x="427"/>
        <item x="12"/>
        <item x="603"/>
        <item x="40"/>
        <item x="445"/>
        <item x="470"/>
        <item x="16"/>
        <item x="143"/>
        <item x="304"/>
        <item x="249"/>
        <item x="424"/>
        <item x="62"/>
        <item x="298"/>
        <item x="250"/>
        <item x="685"/>
        <item x="216"/>
        <item x="179"/>
        <item x="87"/>
        <item x="592"/>
        <item x="434"/>
        <item x="28"/>
        <item x="297"/>
        <item x="218"/>
        <item x="642"/>
        <item x="360"/>
        <item x="93"/>
        <item x="681"/>
        <item x="252"/>
        <item x="450"/>
        <item x="115"/>
        <item x="535"/>
        <item x="370"/>
        <item x="164"/>
        <item x="432"/>
        <item x="180"/>
        <item x="61"/>
        <item x="109"/>
        <item x="227"/>
        <item x="117"/>
        <item x="399"/>
        <item x="668"/>
        <item x="435"/>
        <item x="436"/>
        <item x="501"/>
        <item x="112"/>
        <item x="341"/>
        <item x="308"/>
        <item x="670"/>
        <item x="59"/>
        <item x="114"/>
        <item x="388"/>
        <item x="54"/>
        <item x="171"/>
        <item x="643"/>
        <item x="627"/>
        <item x="277"/>
        <item x="577"/>
        <item x="375"/>
        <item x="378"/>
        <item x="368"/>
        <item x="310"/>
        <item x="666"/>
        <item x="351"/>
        <item x="350"/>
        <item x="546"/>
        <item x="513"/>
        <item x="174"/>
        <item x="85"/>
        <item x="491"/>
        <item x="263"/>
        <item x="652"/>
        <item x="400"/>
        <item x="440"/>
        <item x="163"/>
        <item x="235"/>
        <item x="265"/>
        <item x="49"/>
        <item x="589"/>
        <item x="430"/>
        <item x="124"/>
        <item x="51"/>
        <item x="390"/>
        <item x="571"/>
        <item x="243"/>
        <item x="29"/>
        <item x="30"/>
        <item x="309"/>
        <item x="581"/>
        <item x="488"/>
        <item x="359"/>
        <item x="595"/>
        <item x="573"/>
        <item x="684"/>
        <item x="39"/>
        <item x="356"/>
        <item x="337"/>
        <item x="493"/>
        <item x="79"/>
        <item x="147"/>
        <item x="241"/>
        <item x="484"/>
        <item x="155"/>
        <item x="278"/>
        <item x="650"/>
        <item x="358"/>
        <item x="159"/>
        <item x="198"/>
        <item x="616"/>
        <item x="521"/>
        <item x="441"/>
        <item x="73"/>
        <item x="305"/>
        <item x="284"/>
        <item x="420"/>
        <item x="291"/>
        <item x="208"/>
        <item x="405"/>
        <item x="379"/>
        <item x="47"/>
        <item x="156"/>
        <item x="296"/>
        <item x="560"/>
        <item x="600"/>
        <item x="215"/>
        <item x="455"/>
        <item x="570"/>
        <item x="188"/>
        <item x="186"/>
        <item x="259"/>
        <item x="245"/>
        <item x="524"/>
        <item x="26"/>
        <item x="613"/>
        <item x="18"/>
        <item x="324"/>
        <item x="137"/>
        <item x="325"/>
        <item x="239"/>
        <item x="543"/>
        <item x="323"/>
        <item x="486"/>
        <item x="496"/>
        <item x="389"/>
        <item x="478"/>
        <item x="604"/>
        <item x="411"/>
        <item x="534"/>
        <item x="48"/>
        <item x="385"/>
        <item x="339"/>
        <item x="374"/>
        <item x="22"/>
        <item x="367"/>
        <item x="225"/>
        <item x="459"/>
        <item x="629"/>
        <item x="157"/>
        <item x="95"/>
        <item x="631"/>
        <item x="210"/>
        <item x="443"/>
        <item x="517"/>
        <item x="107"/>
        <item x="191"/>
        <item x="463"/>
        <item x="125"/>
        <item x="17"/>
        <item x="15"/>
        <item x="327"/>
        <item x="1"/>
        <item x="11"/>
        <item x="285"/>
        <item x="268"/>
        <item x="214"/>
        <item x="303"/>
        <item x="38"/>
        <item x="270"/>
        <item x="65"/>
        <item x="594"/>
        <item x="526"/>
        <item x="584"/>
        <item x="97"/>
        <item x="582"/>
        <item x="203"/>
        <item x="396"/>
        <item x="242"/>
        <item x="110"/>
        <item x="307"/>
        <item x="425"/>
        <item x="537"/>
        <item x="184"/>
        <item x="398"/>
        <item x="260"/>
        <item x="679"/>
        <item x="178"/>
        <item x="530"/>
        <item x="139"/>
        <item x="552"/>
        <item x="667"/>
        <item x="347"/>
        <item x="340"/>
        <item x="55"/>
        <item x="387"/>
        <item x="209"/>
        <item x="511"/>
        <item x="162"/>
        <item x="253"/>
        <item x="27"/>
        <item x="682"/>
        <item x="361"/>
        <item x="271"/>
        <item x="490"/>
        <item x="50"/>
        <item x="545"/>
        <item x="232"/>
        <item x="357"/>
        <item x="421"/>
        <item x="516"/>
        <item x="410"/>
        <item x="2"/>
        <item x="320"/>
        <item x="299"/>
        <item x="672"/>
        <item x="98"/>
        <item x="301"/>
        <item x="518"/>
        <item x="176"/>
        <item x="302"/>
        <item x="131"/>
        <item x="628"/>
        <item x="289"/>
        <item x="266"/>
        <item x="224"/>
        <item x="529"/>
        <item x="365"/>
        <item x="442"/>
        <item x="311"/>
        <item x="205"/>
        <item x="418"/>
        <item x="194"/>
        <item x="41"/>
        <item x="326"/>
        <item x="211"/>
        <item x="69"/>
        <item x="392"/>
        <item x="474"/>
        <item x="8"/>
        <item x="251"/>
        <item x="144"/>
        <item x="121"/>
        <item x="25"/>
        <item x="607"/>
        <item x="275"/>
        <item x="591"/>
        <item x="407"/>
        <item x="433"/>
        <item x="219"/>
        <item x="661"/>
        <item x="234"/>
        <item x="183"/>
        <item x="383"/>
        <item x="602"/>
        <item x="406"/>
        <item x="274"/>
        <item x="540"/>
        <item x="653"/>
        <item x="77"/>
        <item x="525"/>
        <item x="88"/>
        <item x="316"/>
        <item x="172"/>
        <item x="647"/>
        <item x="160"/>
        <item x="352"/>
        <item x="397"/>
        <item x="63"/>
        <item x="20"/>
        <item x="465"/>
        <item x="569"/>
        <item x="404"/>
        <item x="213"/>
        <item x="660"/>
        <item x="381"/>
        <item x="60"/>
        <item x="669"/>
        <item x="566"/>
        <item x="44"/>
        <item x="197"/>
        <item x="533"/>
        <item x="287"/>
        <item x="101"/>
        <item x="336"/>
        <item x="226"/>
        <item x="196"/>
        <item x="195"/>
        <item x="457"/>
        <item x="3"/>
        <item x="635"/>
        <item x="165"/>
        <item x="181"/>
        <item x="558"/>
        <item x="10"/>
        <item x="318"/>
        <item x="475"/>
        <item x="505"/>
        <item x="585"/>
        <item x="403"/>
        <item x="246"/>
        <item x="36"/>
        <item x="151"/>
        <item x="229"/>
        <item x="334"/>
        <item x="498"/>
        <item x="257"/>
        <item x="555"/>
        <item x="656"/>
        <item x="173"/>
        <item x="391"/>
        <item x="444"/>
        <item x="74"/>
        <item x="428"/>
        <item x="659"/>
        <item x="677"/>
        <item x="206"/>
        <item x="64"/>
        <item x="190"/>
        <item x="634"/>
        <item x="622"/>
        <item x="462"/>
        <item x="66"/>
        <item x="89"/>
        <item x="68"/>
        <item x="166"/>
        <item x="158"/>
        <item x="244"/>
        <item x="272"/>
        <item x="5"/>
        <item x="273"/>
        <item x="0"/>
        <item x="353"/>
        <item x="509"/>
        <item x="466"/>
        <item x="553"/>
        <item x="230"/>
        <item x="119"/>
        <item x="663"/>
        <item x="207"/>
        <item x="469"/>
        <item x="548"/>
        <item x="169"/>
        <item x="596"/>
        <item x="138"/>
        <item x="248"/>
        <item x="587"/>
        <item x="80"/>
        <item x="415"/>
        <item x="9"/>
        <item x="393"/>
        <item x="32"/>
        <item x="329"/>
        <item x="314"/>
        <item x="408"/>
        <item x="75"/>
        <item x="480"/>
        <item x="103"/>
        <item x="269"/>
        <item x="94"/>
        <item x="319"/>
        <item x="431"/>
        <item x="655"/>
        <item x="290"/>
        <item x="364"/>
        <item x="394"/>
        <item x="146"/>
        <item x="348"/>
        <item x="567"/>
        <item x="313"/>
        <item x="574"/>
        <item x="148"/>
        <item x="514"/>
        <item x="317"/>
        <item x="52"/>
        <item x="177"/>
        <item x="500"/>
        <item x="576"/>
        <item x="608"/>
        <item x="34"/>
        <item x="81"/>
        <item x="556"/>
        <item x="237"/>
        <item x="633"/>
        <item x="105"/>
        <item x="675"/>
        <item x="31"/>
        <item x="544"/>
        <item x="58"/>
        <item x="140"/>
        <item x="414"/>
        <item x="638"/>
        <item x="559"/>
        <item x="212"/>
        <item x="43"/>
        <item x="204"/>
        <item x="522"/>
        <item x="201"/>
        <item x="221"/>
        <item x="362"/>
        <item x="437"/>
        <item x="568"/>
        <item x="78"/>
        <item x="438"/>
        <item x="413"/>
        <item x="384"/>
        <item x="349"/>
        <item x="547"/>
        <item x="487"/>
        <item x="416"/>
        <item x="572"/>
        <item x="446"/>
        <item x="282"/>
        <item x="597"/>
        <item x="617"/>
        <item x="127"/>
        <item x="236"/>
        <item x="238"/>
        <item x="295"/>
        <item x="536"/>
        <item x="528"/>
        <item x="477"/>
        <item x="262"/>
        <item x="662"/>
        <item x="649"/>
        <item x="565"/>
        <item x="658"/>
        <item x="53"/>
        <item x="417"/>
        <item x="447"/>
        <item x="247"/>
        <item x="345"/>
        <item x="90"/>
        <item x="550"/>
        <item x="92"/>
        <item x="118"/>
        <item x="256"/>
        <item x="167"/>
        <item x="439"/>
        <item x="123"/>
        <item x="120"/>
        <item x="280"/>
        <item x="382"/>
        <item x="136"/>
        <item x="624"/>
        <item x="377"/>
        <item x="199"/>
        <item x="671"/>
        <item x="454"/>
        <item x="4"/>
        <item x="508"/>
        <item x="551"/>
        <item x="401"/>
        <item x="646"/>
        <item x="614"/>
        <item x="588"/>
        <item x="111"/>
        <item x="84"/>
        <item x="102"/>
        <item x="343"/>
        <item x="458"/>
        <item x="605"/>
        <item x="13"/>
        <item x="598"/>
        <item x="258"/>
        <item x="264"/>
        <item x="625"/>
        <item x="673"/>
        <item x="637"/>
        <item x="593"/>
        <item x="665"/>
        <item x="255"/>
        <item x="134"/>
        <item x="170"/>
        <item x="315"/>
        <item x="680"/>
        <item x="451"/>
        <item x="72"/>
        <item x="626"/>
        <item x="21"/>
        <item x="620"/>
        <item x="293"/>
        <item x="56"/>
        <item x="373"/>
        <item x="499"/>
        <item x="640"/>
        <item x="527"/>
        <item x="549"/>
        <item x="520"/>
        <item x="223"/>
        <item x="344"/>
        <item x="483"/>
        <item x="132"/>
        <item x="33"/>
        <item x="512"/>
        <item x="503"/>
        <item x="113"/>
        <item x="254"/>
        <item x="106"/>
        <item x="372"/>
        <item x="471"/>
        <item x="161"/>
        <item x="531"/>
        <item x="322"/>
        <item x="419"/>
        <item x="644"/>
        <item x="126"/>
        <item x="200"/>
        <item x="579"/>
        <item x="133"/>
        <item x="175"/>
        <item x="281"/>
        <item x="485"/>
        <item x="583"/>
        <item x="515"/>
        <item x="630"/>
        <item x="300"/>
        <item x="276"/>
        <item x="606"/>
        <item x="523"/>
        <item x="202"/>
        <item x="222"/>
        <item x="623"/>
        <item x="294"/>
        <item x="141"/>
        <item x="426"/>
        <item x="539"/>
        <item x="472"/>
        <item x="122"/>
        <item x="306"/>
        <item x="409"/>
        <item x="563"/>
        <item x="412"/>
        <item x="217"/>
        <item x="532"/>
        <item x="128"/>
        <item x="333"/>
        <item x="386"/>
        <item x="192"/>
        <item x="601"/>
        <item x="37"/>
        <item x="489"/>
        <item x="286"/>
        <item x="542"/>
        <item x="185"/>
        <item x="639"/>
        <item x="586"/>
        <item x="506"/>
        <item x="429"/>
        <item x="380"/>
        <item x="578"/>
        <item x="57"/>
        <item x="67"/>
        <item x="220"/>
        <item x="561"/>
        <item x="479"/>
        <item x="366"/>
        <item x="599"/>
        <item x="130"/>
        <item x="610"/>
        <item x="70"/>
        <item x="590"/>
        <item x="96"/>
        <item x="82"/>
        <item x="189"/>
        <item x="554"/>
        <item x="150"/>
        <item x="621"/>
        <item x="654"/>
        <item x="618"/>
        <item x="464"/>
        <item x="108"/>
        <item x="657"/>
        <item x="422"/>
        <item x="636"/>
        <item x="154"/>
        <item x="452"/>
        <item x="461"/>
        <item x="395"/>
        <item x="145"/>
        <item x="402"/>
        <item x="467"/>
        <item x="641"/>
        <item x="473"/>
        <item x="651"/>
        <item x="292"/>
        <item x="541"/>
        <item x="346"/>
        <item x="507"/>
        <item x="283"/>
        <item x="45"/>
        <item x="228"/>
        <item x="632"/>
        <item x="482"/>
        <item x="615"/>
        <item x="683"/>
        <item x="564"/>
        <item x="580"/>
        <item x="279"/>
        <item x="153"/>
        <item x="494"/>
        <item x="354"/>
        <item x="453"/>
        <item x="35"/>
        <item x="557"/>
        <item x="312"/>
        <item x="7"/>
        <item x="46"/>
        <item x="99"/>
        <item x="502"/>
        <item x="331"/>
        <item x="342"/>
        <item x="23"/>
        <item x="142"/>
        <item x="231"/>
        <item x="233"/>
        <item x="116"/>
        <item x="468"/>
        <item x="676"/>
        <item x="19"/>
        <item t="default"/>
      </items>
    </pivotField>
    <pivotField numFmtId="164" showAll="0">
      <items count="437">
        <item x="156"/>
        <item x="410"/>
        <item x="340"/>
        <item x="173"/>
        <item x="200"/>
        <item x="87"/>
        <item x="341"/>
        <item x="352"/>
        <item x="268"/>
        <item x="81"/>
        <item x="409"/>
        <item x="411"/>
        <item x="246"/>
        <item x="361"/>
        <item x="19"/>
        <item x="43"/>
        <item x="321"/>
        <item x="135"/>
        <item x="308"/>
        <item x="50"/>
        <item x="242"/>
        <item x="29"/>
        <item x="261"/>
        <item x="80"/>
        <item x="372"/>
        <item x="113"/>
        <item x="290"/>
        <item x="245"/>
        <item x="85"/>
        <item x="357"/>
        <item x="256"/>
        <item x="285"/>
        <item x="46"/>
        <item x="189"/>
        <item x="345"/>
        <item x="369"/>
        <item x="273"/>
        <item x="270"/>
        <item x="213"/>
        <item x="300"/>
        <item x="392"/>
        <item x="48"/>
        <item x="334"/>
        <item x="228"/>
        <item x="387"/>
        <item x="379"/>
        <item x="98"/>
        <item x="420"/>
        <item x="160"/>
        <item x="66"/>
        <item x="193"/>
        <item x="55"/>
        <item x="218"/>
        <item x="165"/>
        <item x="78"/>
        <item x="241"/>
        <item x="362"/>
        <item x="155"/>
        <item x="337"/>
        <item x="416"/>
        <item x="147"/>
        <item x="222"/>
        <item x="319"/>
        <item x="191"/>
        <item x="121"/>
        <item x="170"/>
        <item x="215"/>
        <item x="318"/>
        <item x="198"/>
        <item x="49"/>
        <item x="36"/>
        <item x="423"/>
        <item x="313"/>
        <item x="363"/>
        <item x="302"/>
        <item x="283"/>
        <item x="210"/>
        <item x="214"/>
        <item x="312"/>
        <item x="33"/>
        <item x="167"/>
        <item x="122"/>
        <item x="92"/>
        <item x="114"/>
        <item x="418"/>
        <item x="1"/>
        <item x="398"/>
        <item x="25"/>
        <item x="316"/>
        <item x="371"/>
        <item x="250"/>
        <item x="100"/>
        <item x="317"/>
        <item x="296"/>
        <item x="0"/>
        <item x="20"/>
        <item x="82"/>
        <item x="44"/>
        <item x="276"/>
        <item x="186"/>
        <item x="360"/>
        <item x="364"/>
        <item x="133"/>
        <item x="71"/>
        <item x="161"/>
        <item x="351"/>
        <item x="356"/>
        <item x="102"/>
        <item x="311"/>
        <item x="344"/>
        <item x="282"/>
        <item x="148"/>
        <item x="125"/>
        <item x="34"/>
        <item x="412"/>
        <item x="427"/>
        <item x="265"/>
        <item x="271"/>
        <item x="370"/>
        <item x="199"/>
        <item x="31"/>
        <item x="310"/>
        <item x="177"/>
        <item x="130"/>
        <item x="226"/>
        <item x="306"/>
        <item x="343"/>
        <item x="224"/>
        <item x="41"/>
        <item x="2"/>
        <item x="143"/>
        <item x="5"/>
        <item x="212"/>
        <item x="322"/>
        <item x="99"/>
        <item x="257"/>
        <item x="107"/>
        <item x="428"/>
        <item x="309"/>
        <item x="432"/>
        <item x="240"/>
        <item x="22"/>
        <item x="9"/>
        <item x="380"/>
        <item x="424"/>
        <item x="11"/>
        <item x="333"/>
        <item x="63"/>
        <item x="126"/>
        <item x="108"/>
        <item x="120"/>
        <item x="211"/>
        <item x="144"/>
        <item x="115"/>
        <item x="301"/>
        <item x="324"/>
        <item x="413"/>
        <item x="223"/>
        <item x="298"/>
        <item x="346"/>
        <item x="272"/>
        <item x="229"/>
        <item x="106"/>
        <item x="414"/>
        <item x="205"/>
        <item x="12"/>
        <item x="235"/>
        <item x="307"/>
        <item x="185"/>
        <item x="274"/>
        <item x="430"/>
        <item x="88"/>
        <item x="231"/>
        <item x="174"/>
        <item x="119"/>
        <item x="275"/>
        <item x="408"/>
        <item x="192"/>
        <item x="394"/>
        <item x="269"/>
        <item x="6"/>
        <item x="426"/>
        <item x="96"/>
        <item x="61"/>
        <item x="335"/>
        <item x="162"/>
        <item x="7"/>
        <item x="40"/>
        <item x="97"/>
        <item x="396"/>
        <item x="58"/>
        <item x="24"/>
        <item x="16"/>
        <item x="129"/>
        <item x="134"/>
        <item x="60"/>
        <item x="75"/>
        <item x="286"/>
        <item x="163"/>
        <item x="425"/>
        <item x="366"/>
        <item x="377"/>
        <item x="297"/>
        <item x="248"/>
        <item x="141"/>
        <item x="54"/>
        <item x="37"/>
        <item x="139"/>
        <item x="56"/>
        <item x="57"/>
        <item x="38"/>
        <item x="403"/>
        <item x="253"/>
        <item x="233"/>
        <item x="166"/>
        <item x="65"/>
        <item x="243"/>
        <item x="169"/>
        <item x="381"/>
        <item x="45"/>
        <item x="225"/>
        <item x="194"/>
        <item x="323"/>
        <item x="208"/>
        <item x="86"/>
        <item x="77"/>
        <item x="232"/>
        <item x="154"/>
        <item x="262"/>
        <item x="292"/>
        <item x="332"/>
        <item x="258"/>
        <item x="289"/>
        <item x="386"/>
        <item x="359"/>
        <item x="164"/>
        <item x="219"/>
        <item x="116"/>
        <item x="254"/>
        <item x="406"/>
        <item x="84"/>
        <item x="227"/>
        <item x="111"/>
        <item x="303"/>
        <item x="373"/>
        <item x="429"/>
        <item x="221"/>
        <item x="142"/>
        <item x="90"/>
        <item x="395"/>
        <item x="70"/>
        <item x="266"/>
        <item x="400"/>
        <item x="136"/>
        <item x="151"/>
        <item x="284"/>
        <item x="190"/>
        <item x="336"/>
        <item x="314"/>
        <item x="158"/>
        <item x="217"/>
        <item x="326"/>
        <item x="182"/>
        <item x="259"/>
        <item x="64"/>
        <item x="131"/>
        <item x="146"/>
        <item x="123"/>
        <item x="140"/>
        <item x="35"/>
        <item x="375"/>
        <item x="385"/>
        <item x="39"/>
        <item x="145"/>
        <item x="327"/>
        <item x="435"/>
        <item x="118"/>
        <item x="89"/>
        <item x="383"/>
        <item x="374"/>
        <item x="168"/>
        <item x="153"/>
        <item x="178"/>
        <item x="281"/>
        <item x="184"/>
        <item x="15"/>
        <item x="376"/>
        <item x="291"/>
        <item x="260"/>
        <item x="51"/>
        <item x="252"/>
        <item x="355"/>
        <item x="342"/>
        <item x="382"/>
        <item x="264"/>
        <item x="101"/>
        <item x="390"/>
        <item x="159"/>
        <item x="23"/>
        <item x="73"/>
        <item x="52"/>
        <item x="204"/>
        <item x="14"/>
        <item x="105"/>
        <item x="181"/>
        <item x="176"/>
        <item x="202"/>
        <item x="195"/>
        <item x="287"/>
        <item x="393"/>
        <item x="76"/>
        <item x="47"/>
        <item x="187"/>
        <item x="295"/>
        <item x="104"/>
        <item x="175"/>
        <item x="354"/>
        <item x="280"/>
        <item x="127"/>
        <item x="68"/>
        <item x="179"/>
        <item x="365"/>
        <item x="69"/>
        <item x="72"/>
        <item x="401"/>
        <item x="172"/>
        <item x="91"/>
        <item x="353"/>
        <item x="93"/>
        <item x="3"/>
        <item x="67"/>
        <item x="349"/>
        <item x="74"/>
        <item x="299"/>
        <item x="150"/>
        <item x="216"/>
        <item x="422"/>
        <item x="237"/>
        <item x="247"/>
        <item x="21"/>
        <item x="236"/>
        <item x="203"/>
        <item x="138"/>
        <item x="305"/>
        <item x="331"/>
        <item x="79"/>
        <item x="83"/>
        <item x="431"/>
        <item x="17"/>
        <item x="4"/>
        <item x="320"/>
        <item x="95"/>
        <item x="404"/>
        <item x="30"/>
        <item x="434"/>
        <item x="367"/>
        <item x="277"/>
        <item x="59"/>
        <item x="358"/>
        <item x="350"/>
        <item x="13"/>
        <item x="197"/>
        <item x="325"/>
        <item x="405"/>
        <item x="137"/>
        <item x="399"/>
        <item x="239"/>
        <item x="128"/>
        <item x="10"/>
        <item x="294"/>
        <item x="348"/>
        <item x="220"/>
        <item x="157"/>
        <item x="397"/>
        <item x="180"/>
        <item x="388"/>
        <item x="378"/>
        <item x="132"/>
        <item x="110"/>
        <item x="267"/>
        <item x="112"/>
        <item x="330"/>
        <item x="368"/>
        <item x="207"/>
        <item x="263"/>
        <item x="206"/>
        <item x="103"/>
        <item x="238"/>
        <item x="279"/>
        <item x="328"/>
        <item x="124"/>
        <item x="109"/>
        <item x="433"/>
        <item x="201"/>
        <item x="384"/>
        <item x="94"/>
        <item x="278"/>
        <item x="415"/>
        <item x="62"/>
        <item x="183"/>
        <item x="293"/>
        <item x="209"/>
        <item x="196"/>
        <item x="419"/>
        <item x="27"/>
        <item x="288"/>
        <item x="152"/>
        <item x="251"/>
        <item x="417"/>
        <item x="421"/>
        <item x="42"/>
        <item x="338"/>
        <item x="329"/>
        <item x="171"/>
        <item x="149"/>
        <item x="26"/>
        <item x="315"/>
        <item x="117"/>
        <item x="304"/>
        <item x="255"/>
        <item x="249"/>
        <item x="391"/>
        <item x="28"/>
        <item x="347"/>
        <item x="389"/>
        <item x="407"/>
        <item x="234"/>
        <item x="32"/>
        <item x="230"/>
        <item x="244"/>
        <item x="188"/>
        <item x="8"/>
        <item x="18"/>
        <item x="402"/>
        <item x="339"/>
        <item x="53"/>
        <item t="default"/>
      </items>
    </pivotField>
    <pivotField showAll="0">
      <items count="21">
        <item x="13"/>
        <item x="9"/>
        <item x="16"/>
        <item x="19"/>
        <item x="7"/>
        <item x="15"/>
        <item x="2"/>
        <item x="5"/>
        <item x="18"/>
        <item x="17"/>
        <item x="1"/>
        <item x="12"/>
        <item x="0"/>
        <item x="4"/>
        <item x="11"/>
        <item x="3"/>
        <item x="10"/>
        <item x="14"/>
        <item x="6"/>
        <item x="8"/>
        <item t="default"/>
      </items>
    </pivotField>
    <pivotField showAll="0"/>
    <pivotField axis="axisRow" showAll="0" sortType="descending">
      <items count="21">
        <item x="9"/>
        <item x="16"/>
        <item x="0"/>
        <item x="5"/>
        <item x="11"/>
        <item x="2"/>
        <item x="7"/>
        <item x="6"/>
        <item x="10"/>
        <item x="8"/>
        <item x="4"/>
        <item x="14"/>
        <item x="12"/>
        <item x="13"/>
        <item x="18"/>
        <item x="1"/>
        <item x="17"/>
        <item x="19"/>
        <item x="3"/>
        <item x="1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umFmtId="165" showAll="0">
      <items count="21">
        <item x="5"/>
        <item x="10"/>
        <item x="12"/>
        <item x="11"/>
        <item x="4"/>
        <item x="14"/>
        <item x="1"/>
        <item x="9"/>
        <item x="18"/>
        <item x="2"/>
        <item x="0"/>
        <item x="13"/>
        <item x="3"/>
        <item x="6"/>
        <item x="15"/>
        <item x="17"/>
        <item x="8"/>
        <item x="16"/>
        <item x="7"/>
        <item x="19"/>
        <item t="default"/>
      </items>
    </pivotField>
    <pivotField numFmtId="9" showAll="0">
      <items count="937">
        <item x="427"/>
        <item x="190"/>
        <item x="925"/>
        <item x="748"/>
        <item x="244"/>
        <item x="597"/>
        <item x="324"/>
        <item x="861"/>
        <item x="855"/>
        <item x="527"/>
        <item x="820"/>
        <item x="728"/>
        <item x="86"/>
        <item x="353"/>
        <item x="95"/>
        <item x="434"/>
        <item x="701"/>
        <item x="592"/>
        <item x="629"/>
        <item x="89"/>
        <item x="934"/>
        <item x="412"/>
        <item x="293"/>
        <item x="624"/>
        <item x="819"/>
        <item x="435"/>
        <item x="173"/>
        <item x="73"/>
        <item x="716"/>
        <item x="117"/>
        <item x="90"/>
        <item x="30"/>
        <item x="621"/>
        <item x="752"/>
        <item x="522"/>
        <item x="920"/>
        <item x="724"/>
        <item x="530"/>
        <item x="55"/>
        <item x="839"/>
        <item x="288"/>
        <item x="197"/>
        <item x="202"/>
        <item x="727"/>
        <item x="109"/>
        <item x="933"/>
        <item x="387"/>
        <item x="536"/>
        <item x="559"/>
        <item x="153"/>
        <item x="699"/>
        <item x="591"/>
        <item x="445"/>
        <item x="320"/>
        <item x="142"/>
        <item x="790"/>
        <item x="425"/>
        <item x="255"/>
        <item x="379"/>
        <item x="615"/>
        <item x="120"/>
        <item x="858"/>
        <item x="24"/>
        <item x="870"/>
        <item x="390"/>
        <item x="603"/>
        <item x="395"/>
        <item x="105"/>
        <item x="631"/>
        <item x="913"/>
        <item x="129"/>
        <item x="801"/>
        <item x="50"/>
        <item x="617"/>
        <item x="287"/>
        <item x="770"/>
        <item x="169"/>
        <item x="262"/>
        <item x="16"/>
        <item x="720"/>
        <item x="208"/>
        <item x="628"/>
        <item x="582"/>
        <item x="167"/>
        <item x="416"/>
        <item x="901"/>
        <item x="781"/>
        <item x="351"/>
        <item x="114"/>
        <item x="567"/>
        <item x="438"/>
        <item x="369"/>
        <item x="417"/>
        <item x="512"/>
        <item x="610"/>
        <item x="376"/>
        <item x="312"/>
        <item x="112"/>
        <item x="474"/>
        <item x="460"/>
        <item x="689"/>
        <item x="444"/>
        <item x="809"/>
        <item x="26"/>
        <item x="297"/>
        <item x="868"/>
        <item x="632"/>
        <item x="335"/>
        <item x="639"/>
        <item x="168"/>
        <item x="274"/>
        <item x="63"/>
        <item x="134"/>
        <item x="247"/>
        <item x="458"/>
        <item x="49"/>
        <item x="696"/>
        <item x="166"/>
        <item x="807"/>
        <item x="232"/>
        <item x="338"/>
        <item x="352"/>
        <item x="429"/>
        <item x="486"/>
        <item x="575"/>
        <item x="517"/>
        <item x="544"/>
        <item x="499"/>
        <item x="609"/>
        <item x="838"/>
        <item x="29"/>
        <item x="574"/>
        <item x="642"/>
        <item x="729"/>
        <item x="498"/>
        <item x="489"/>
        <item x="28"/>
        <item x="97"/>
        <item x="484"/>
        <item x="342"/>
        <item x="546"/>
        <item x="477"/>
        <item x="649"/>
        <item x="251"/>
        <item x="667"/>
        <item x="411"/>
        <item x="277"/>
        <item x="151"/>
        <item x="545"/>
        <item x="823"/>
        <item x="162"/>
        <item x="895"/>
        <item x="840"/>
        <item x="654"/>
        <item x="430"/>
        <item x="506"/>
        <item x="225"/>
        <item x="17"/>
        <item x="14"/>
        <item x="894"/>
        <item x="529"/>
        <item x="156"/>
        <item x="222"/>
        <item x="178"/>
        <item x="777"/>
        <item x="675"/>
        <item x="886"/>
        <item x="550"/>
        <item x="42"/>
        <item x="394"/>
        <item x="690"/>
        <item x="511"/>
        <item x="336"/>
        <item x="800"/>
        <item x="879"/>
        <item x="738"/>
        <item x="804"/>
        <item x="62"/>
        <item x="462"/>
        <item x="745"/>
        <item x="275"/>
        <item x="119"/>
        <item x="833"/>
        <item x="43"/>
        <item x="276"/>
        <item x="177"/>
        <item x="734"/>
        <item x="368"/>
        <item x="747"/>
        <item x="64"/>
        <item x="307"/>
        <item x="261"/>
        <item x="454"/>
        <item x="467"/>
        <item x="242"/>
        <item x="214"/>
        <item x="782"/>
        <item x="341"/>
        <item x="721"/>
        <item x="602"/>
        <item x="102"/>
        <item x="386"/>
        <item x="226"/>
        <item x="61"/>
        <item x="414"/>
        <item x="183"/>
        <item x="828"/>
        <item x="180"/>
        <item x="497"/>
        <item x="296"/>
        <item x="436"/>
        <item x="873"/>
        <item x="608"/>
        <item x="381"/>
        <item x="301"/>
        <item x="469"/>
        <item x="867"/>
        <item x="246"/>
        <item x="616"/>
        <item x="917"/>
        <item x="534"/>
        <item x="562"/>
        <item x="640"/>
        <item x="418"/>
        <item x="888"/>
        <item x="464"/>
        <item x="363"/>
        <item x="584"/>
        <item x="808"/>
        <item x="106"/>
        <item x="478"/>
        <item x="456"/>
        <item x="384"/>
        <item x="492"/>
        <item x="170"/>
        <item x="219"/>
        <item x="672"/>
        <item x="8"/>
        <item x="760"/>
        <item x="561"/>
        <item x="496"/>
        <item x="830"/>
        <item x="740"/>
        <item x="230"/>
        <item x="459"/>
        <item x="291"/>
        <item x="377"/>
        <item x="79"/>
        <item x="656"/>
        <item x="926"/>
        <item x="493"/>
        <item x="710"/>
        <item x="750"/>
        <item x="171"/>
        <item x="227"/>
        <item x="36"/>
        <item x="235"/>
        <item x="659"/>
        <item x="6"/>
        <item x="92"/>
        <item x="466"/>
        <item x="344"/>
        <item x="702"/>
        <item x="638"/>
        <item x="20"/>
        <item x="278"/>
        <item x="515"/>
        <item x="915"/>
        <item x="140"/>
        <item x="442"/>
        <item x="668"/>
        <item x="82"/>
        <item x="577"/>
        <item x="165"/>
        <item x="932"/>
        <item x="192"/>
        <item x="303"/>
        <item x="465"/>
        <item x="318"/>
        <item x="539"/>
        <item x="848"/>
        <item x="755"/>
        <item x="680"/>
        <item x="175"/>
        <item x="371"/>
        <item x="930"/>
        <item x="12"/>
        <item x="27"/>
        <item x="540"/>
        <item x="375"/>
        <item x="48"/>
        <item x="793"/>
        <item x="388"/>
        <item x="148"/>
        <item x="283"/>
        <item x="786"/>
        <item x="531"/>
        <item x="310"/>
        <item x="41"/>
        <item x="910"/>
        <item x="300"/>
        <item x="660"/>
        <item x="159"/>
        <item x="799"/>
        <item x="160"/>
        <item x="210"/>
        <item x="596"/>
        <item x="607"/>
        <item x="554"/>
        <item x="566"/>
        <item x="84"/>
        <item x="9"/>
        <item x="634"/>
        <item x="372"/>
        <item x="803"/>
        <item x="306"/>
        <item x="325"/>
        <item x="273"/>
        <item x="18"/>
        <item x="136"/>
        <item x="490"/>
        <item x="285"/>
        <item x="558"/>
        <item x="854"/>
        <item x="294"/>
        <item x="911"/>
        <item x="422"/>
        <item x="645"/>
        <item x="502"/>
        <item x="200"/>
        <item x="59"/>
        <item x="532"/>
        <item x="767"/>
        <item x="199"/>
        <item x="249"/>
        <item x="570"/>
        <item x="924"/>
        <item x="98"/>
        <item x="400"/>
        <item x="360"/>
        <item x="912"/>
        <item x="899"/>
        <item x="655"/>
        <item x="576"/>
        <item x="374"/>
        <item x="314"/>
        <item x="359"/>
        <item x="674"/>
        <item x="700"/>
        <item x="373"/>
        <item x="406"/>
        <item x="641"/>
        <item x="769"/>
        <item x="651"/>
        <item x="761"/>
        <item x="776"/>
        <item x="723"/>
        <item x="766"/>
        <item x="683"/>
        <item x="302"/>
        <item x="228"/>
        <item x="778"/>
        <item x="77"/>
        <item x="594"/>
        <item x="589"/>
        <item x="451"/>
        <item x="308"/>
        <item x="115"/>
        <item x="587"/>
        <item x="289"/>
        <item x="45"/>
        <item x="187"/>
        <item x="71"/>
        <item x="304"/>
        <item x="452"/>
        <item x="471"/>
        <item x="853"/>
        <item x="419"/>
        <item x="604"/>
        <item x="91"/>
        <item x="891"/>
        <item x="504"/>
        <item x="626"/>
        <item x="463"/>
        <item x="286"/>
        <item x="103"/>
        <item x="333"/>
        <item x="149"/>
        <item x="217"/>
        <item x="280"/>
        <item x="928"/>
        <item x="432"/>
        <item x="110"/>
        <item x="94"/>
        <item x="663"/>
        <item x="337"/>
        <item x="96"/>
        <item x="884"/>
        <item x="671"/>
        <item x="697"/>
        <item x="772"/>
        <item x="847"/>
        <item x="271"/>
        <item x="362"/>
        <item x="1"/>
        <item x="581"/>
        <item x="396"/>
        <item x="234"/>
        <item x="922"/>
        <item x="817"/>
        <item x="355"/>
        <item x="860"/>
        <item x="548"/>
        <item x="677"/>
        <item x="420"/>
        <item x="863"/>
        <item x="684"/>
        <item x="193"/>
        <item x="439"/>
        <item x="722"/>
        <item x="711"/>
        <item x="476"/>
        <item x="108"/>
        <item x="897"/>
        <item x="757"/>
        <item x="172"/>
        <item x="205"/>
        <item x="391"/>
        <item x="633"/>
        <item x="223"/>
        <item x="329"/>
        <item x="267"/>
        <item x="243"/>
        <item x="347"/>
        <item x="299"/>
        <item x="509"/>
        <item x="67"/>
        <item x="525"/>
        <item x="549"/>
        <item x="528"/>
        <item x="101"/>
        <item x="676"/>
        <item x="703"/>
        <item x="686"/>
        <item x="644"/>
        <item x="902"/>
        <item x="513"/>
        <item x="751"/>
        <item x="397"/>
        <item x="719"/>
        <item x="367"/>
        <item x="625"/>
        <item x="746"/>
        <item x="564"/>
        <item x="56"/>
        <item x="461"/>
        <item x="188"/>
        <item x="398"/>
        <item x="122"/>
        <item x="903"/>
        <item x="905"/>
        <item x="535"/>
        <item x="785"/>
        <item x="765"/>
        <item x="877"/>
        <item x="505"/>
        <item x="519"/>
        <item x="927"/>
        <item x="547"/>
        <item x="139"/>
        <item x="906"/>
        <item x="421"/>
        <item x="733"/>
        <item x="405"/>
        <item x="402"/>
        <item x="780"/>
        <item x="457"/>
        <item x="176"/>
        <item x="673"/>
        <item x="93"/>
        <item x="588"/>
        <item x="311"/>
        <item x="797"/>
        <item x="481"/>
        <item x="650"/>
        <item x="825"/>
        <item x="349"/>
        <item x="572"/>
        <item x="292"/>
        <item x="13"/>
        <item x="698"/>
        <item x="756"/>
        <item x="433"/>
        <item x="593"/>
        <item x="137"/>
        <item x="239"/>
        <item x="521"/>
        <item x="51"/>
        <item x="874"/>
        <item x="399"/>
        <item x="590"/>
        <item x="763"/>
        <item x="428"/>
        <item x="573"/>
        <item x="60"/>
        <item x="256"/>
        <item x="2"/>
        <item x="779"/>
        <item x="447"/>
        <item x="612"/>
        <item x="340"/>
        <item x="331"/>
        <item x="685"/>
        <item x="164"/>
        <item x="236"/>
        <item x="295"/>
        <item x="658"/>
        <item x="646"/>
        <item x="583"/>
        <item x="732"/>
        <item x="241"/>
        <item x="921"/>
        <item x="290"/>
        <item x="695"/>
        <item x="221"/>
        <item x="449"/>
        <item x="618"/>
        <item x="125"/>
        <item x="316"/>
        <item x="441"/>
        <item x="88"/>
        <item x="503"/>
        <item x="5"/>
        <item x="426"/>
        <item x="240"/>
        <item x="543"/>
        <item x="827"/>
        <item x="150"/>
        <item x="182"/>
        <item x="194"/>
        <item x="174"/>
        <item x="794"/>
        <item x="480"/>
        <item x="378"/>
        <item x="146"/>
        <item x="537"/>
        <item x="233"/>
        <item x="694"/>
        <item x="282"/>
        <item x="881"/>
        <item x="366"/>
        <item x="762"/>
        <item x="792"/>
        <item x="611"/>
        <item x="309"/>
        <item x="25"/>
        <item x="837"/>
        <item x="83"/>
        <item x="708"/>
        <item x="783"/>
        <item x="184"/>
        <item x="518"/>
        <item x="806"/>
        <item x="257"/>
        <item x="773"/>
        <item x="370"/>
        <item x="213"/>
        <item x="482"/>
        <item x="662"/>
        <item x="65"/>
        <item x="126"/>
        <item x="346"/>
        <item x="209"/>
        <item x="127"/>
        <item x="557"/>
        <item x="52"/>
        <item x="935"/>
        <item x="31"/>
        <item x="76"/>
        <item x="191"/>
        <item x="533"/>
        <item x="813"/>
        <item x="163"/>
        <item x="279"/>
        <item x="254"/>
        <item x="637"/>
        <item x="771"/>
        <item x="203"/>
        <item x="264"/>
        <item x="859"/>
        <item x="259"/>
        <item x="491"/>
        <item x="916"/>
        <item x="889"/>
        <item x="40"/>
        <item x="661"/>
        <item x="892"/>
        <item x="4"/>
        <item x="605"/>
        <item x="356"/>
        <item x="345"/>
        <item x="284"/>
        <item x="759"/>
        <item x="743"/>
        <item x="664"/>
        <item x="81"/>
        <item x="361"/>
        <item x="145"/>
        <item x="741"/>
        <item x="501"/>
        <item x="647"/>
        <item x="791"/>
        <item x="323"/>
        <item x="753"/>
        <item x="53"/>
        <item x="389"/>
        <item x="692"/>
        <item x="526"/>
        <item x="424"/>
        <item x="80"/>
        <item x="739"/>
        <item x="822"/>
        <item x="404"/>
        <item x="737"/>
        <item x="896"/>
        <item x="864"/>
        <item x="670"/>
        <item x="453"/>
        <item x="407"/>
        <item x="882"/>
        <item x="415"/>
        <item x="652"/>
        <item x="850"/>
        <item x="908"/>
        <item x="693"/>
        <item x="116"/>
        <item x="281"/>
        <item x="831"/>
        <item x="472"/>
        <item x="821"/>
        <item x="510"/>
        <item x="707"/>
        <item x="298"/>
        <item x="918"/>
        <item x="768"/>
        <item x="857"/>
        <item x="844"/>
        <item x="189"/>
        <item x="553"/>
        <item x="334"/>
        <item x="258"/>
        <item x="606"/>
        <item x="725"/>
        <item x="437"/>
        <item x="487"/>
        <item x="448"/>
        <item x="212"/>
        <item x="473"/>
        <item x="560"/>
        <item x="541"/>
        <item x="893"/>
        <item x="613"/>
        <item x="413"/>
        <item x="742"/>
        <item x="514"/>
        <item x="69"/>
        <item x="688"/>
        <item x="75"/>
        <item x="326"/>
        <item x="313"/>
        <item x="630"/>
        <item x="3"/>
        <item x="789"/>
        <item x="678"/>
        <item x="332"/>
        <item x="66"/>
        <item x="883"/>
        <item x="207"/>
        <item x="206"/>
        <item x="327"/>
        <item x="133"/>
        <item x="350"/>
        <item x="132"/>
        <item x="470"/>
        <item x="10"/>
        <item x="131"/>
        <item x="128"/>
        <item x="485"/>
        <item x="904"/>
        <item x="431"/>
        <item x="542"/>
        <item x="365"/>
        <item x="231"/>
        <item x="224"/>
        <item x="229"/>
        <item x="814"/>
        <item x="495"/>
        <item x="620"/>
        <item x="898"/>
        <item x="268"/>
        <item x="339"/>
        <item x="270"/>
        <item x="118"/>
        <item x="330"/>
        <item x="713"/>
        <item x="818"/>
        <item x="787"/>
        <item x="714"/>
        <item x="900"/>
        <item x="718"/>
        <item x="648"/>
        <item x="392"/>
        <item x="54"/>
        <item x="666"/>
        <item x="845"/>
        <item x="826"/>
        <item x="408"/>
        <item x="744"/>
        <item x="100"/>
        <item x="155"/>
        <item x="508"/>
        <item x="204"/>
        <item x="196"/>
        <item x="216"/>
        <item x="507"/>
        <item x="758"/>
        <item x="775"/>
        <item x="754"/>
        <item x="665"/>
        <item x="260"/>
        <item x="38"/>
        <item x="141"/>
        <item x="245"/>
        <item x="815"/>
        <item x="810"/>
        <item x="253"/>
        <item x="123"/>
        <item x="328"/>
        <item x="795"/>
        <item x="516"/>
        <item x="22"/>
        <item x="179"/>
        <item x="563"/>
        <item x="72"/>
        <item x="385"/>
        <item x="401"/>
        <item x="68"/>
        <item x="161"/>
        <item x="601"/>
        <item x="802"/>
        <item x="201"/>
        <item x="157"/>
        <item x="669"/>
        <item x="622"/>
        <item x="37"/>
        <item x="319"/>
        <item x="709"/>
        <item x="580"/>
        <item x="679"/>
        <item x="220"/>
        <item x="46"/>
        <item x="99"/>
        <item x="619"/>
        <item x="812"/>
        <item x="878"/>
        <item x="704"/>
        <item x="455"/>
        <item x="7"/>
        <item x="907"/>
        <item x="305"/>
        <item x="383"/>
        <item x="248"/>
        <item x="195"/>
        <item x="523"/>
        <item x="0"/>
        <item x="70"/>
        <item x="735"/>
        <item x="585"/>
        <item x="843"/>
        <item x="315"/>
        <item x="876"/>
        <item x="749"/>
        <item x="687"/>
        <item x="568"/>
        <item x="841"/>
        <item x="869"/>
        <item x="875"/>
        <item x="450"/>
        <item x="565"/>
        <item x="74"/>
        <item x="643"/>
        <item x="443"/>
        <item x="393"/>
        <item x="682"/>
        <item x="811"/>
        <item x="322"/>
        <item x="269"/>
        <item x="796"/>
        <item x="798"/>
        <item x="614"/>
        <item x="931"/>
        <item x="87"/>
        <item x="520"/>
        <item x="11"/>
        <item x="107"/>
        <item x="85"/>
        <item x="887"/>
        <item x="500"/>
        <item x="555"/>
        <item x="731"/>
        <item x="410"/>
        <item x="58"/>
        <item x="919"/>
        <item x="265"/>
        <item x="343"/>
        <item x="124"/>
        <item x="143"/>
        <item x="39"/>
        <item x="829"/>
        <item x="836"/>
        <item x="494"/>
        <item x="705"/>
        <item x="272"/>
        <item x="636"/>
        <item x="923"/>
        <item x="121"/>
        <item x="34"/>
        <item x="866"/>
        <item x="440"/>
        <item x="880"/>
        <item x="357"/>
        <item x="846"/>
        <item x="33"/>
        <item x="32"/>
        <item x="598"/>
        <item x="538"/>
        <item x="57"/>
        <item x="317"/>
        <item x="78"/>
        <item x="851"/>
        <item x="409"/>
        <item x="21"/>
        <item x="784"/>
        <item x="468"/>
        <item x="252"/>
        <item x="130"/>
        <item x="890"/>
        <item x="635"/>
        <item x="653"/>
        <item x="358"/>
        <item x="726"/>
        <item x="266"/>
        <item x="788"/>
        <item x="403"/>
        <item x="551"/>
        <item x="717"/>
        <item x="446"/>
        <item x="834"/>
        <item x="556"/>
        <item x="104"/>
        <item x="524"/>
        <item x="47"/>
        <item x="423"/>
        <item x="152"/>
        <item x="805"/>
        <item x="569"/>
        <item x="599"/>
        <item x="832"/>
        <item x="35"/>
        <item x="198"/>
        <item x="483"/>
        <item x="835"/>
        <item x="730"/>
        <item x="595"/>
        <item x="706"/>
        <item x="909"/>
        <item x="816"/>
        <item x="552"/>
        <item x="354"/>
        <item x="862"/>
        <item x="774"/>
        <item x="135"/>
        <item x="364"/>
        <item x="623"/>
        <item x="15"/>
        <item x="250"/>
        <item x="23"/>
        <item x="186"/>
        <item x="237"/>
        <item x="380"/>
        <item x="929"/>
        <item x="321"/>
        <item x="736"/>
        <item x="382"/>
        <item x="147"/>
        <item x="479"/>
        <item x="111"/>
        <item x="856"/>
        <item x="871"/>
        <item x="681"/>
        <item x="600"/>
        <item x="715"/>
        <item x="872"/>
        <item x="691"/>
        <item x="849"/>
        <item x="263"/>
        <item x="185"/>
        <item x="764"/>
        <item x="113"/>
        <item x="348"/>
        <item x="19"/>
        <item x="488"/>
        <item x="914"/>
        <item x="181"/>
        <item x="865"/>
        <item x="657"/>
        <item x="211"/>
        <item x="44"/>
        <item x="154"/>
        <item x="824"/>
        <item x="218"/>
        <item x="712"/>
        <item x="627"/>
        <item x="885"/>
        <item x="578"/>
        <item x="586"/>
        <item x="842"/>
        <item x="138"/>
        <item x="579"/>
        <item x="852"/>
        <item x="215"/>
        <item x="475"/>
        <item x="144"/>
        <item x="158"/>
        <item x="571"/>
        <item x="238"/>
        <item t="default"/>
      </items>
    </pivotField>
    <pivotField showAll="0">
      <items count="79">
        <item x="62"/>
        <item x="39"/>
        <item x="44"/>
        <item x="67"/>
        <item x="35"/>
        <item x="13"/>
        <item x="59"/>
        <item x="28"/>
        <item x="53"/>
        <item x="4"/>
        <item x="2"/>
        <item x="72"/>
        <item x="32"/>
        <item x="43"/>
        <item x="40"/>
        <item x="7"/>
        <item x="22"/>
        <item x="37"/>
        <item x="31"/>
        <item x="56"/>
        <item x="1"/>
        <item x="10"/>
        <item x="58"/>
        <item x="49"/>
        <item x="23"/>
        <item x="77"/>
        <item x="29"/>
        <item x="14"/>
        <item x="52"/>
        <item x="12"/>
        <item x="61"/>
        <item x="63"/>
        <item x="26"/>
        <item x="15"/>
        <item x="38"/>
        <item x="17"/>
        <item x="11"/>
        <item x="0"/>
        <item x="46"/>
        <item x="36"/>
        <item x="69"/>
        <item x="70"/>
        <item x="6"/>
        <item x="60"/>
        <item x="54"/>
        <item x="18"/>
        <item x="25"/>
        <item x="68"/>
        <item x="55"/>
        <item x="57"/>
        <item x="9"/>
        <item x="21"/>
        <item x="74"/>
        <item x="48"/>
        <item x="33"/>
        <item x="16"/>
        <item x="27"/>
        <item x="50"/>
        <item x="65"/>
        <item x="30"/>
        <item x="51"/>
        <item x="24"/>
        <item x="45"/>
        <item x="47"/>
        <item x="71"/>
        <item x="41"/>
        <item x="64"/>
        <item x="73"/>
        <item x="20"/>
        <item x="75"/>
        <item x="8"/>
        <item x="19"/>
        <item x="3"/>
        <item x="5"/>
        <item x="34"/>
        <item x="42"/>
        <item x="66"/>
        <item x="76"/>
        <item t="default"/>
      </items>
    </pivotField>
    <pivotField numFmtId="1" showAll="0">
      <items count="81">
        <item x="79"/>
        <item x="77"/>
        <item x="37"/>
        <item x="76"/>
        <item x="38"/>
        <item x="78"/>
        <item x="73"/>
        <item x="25"/>
        <item x="6"/>
        <item x="45"/>
        <item x="18"/>
        <item x="30"/>
        <item x="72"/>
        <item x="17"/>
        <item x="2"/>
        <item x="56"/>
        <item x="31"/>
        <item x="34"/>
        <item x="58"/>
        <item x="15"/>
        <item x="47"/>
        <item x="41"/>
        <item x="35"/>
        <item x="32"/>
        <item x="48"/>
        <item x="54"/>
        <item x="13"/>
        <item x="14"/>
        <item x="49"/>
        <item x="42"/>
        <item x="24"/>
        <item x="61"/>
        <item x="5"/>
        <item x="11"/>
        <item x="33"/>
        <item x="3"/>
        <item x="23"/>
        <item x="44"/>
        <item x="65"/>
        <item x="69"/>
        <item x="4"/>
        <item x="21"/>
        <item x="67"/>
        <item x="9"/>
        <item x="62"/>
        <item x="59"/>
        <item x="55"/>
        <item x="53"/>
        <item x="7"/>
        <item x="8"/>
        <item x="64"/>
        <item x="43"/>
        <item x="27"/>
        <item x="51"/>
        <item x="75"/>
        <item x="16"/>
        <item x="52"/>
        <item x="0"/>
        <item x="60"/>
        <item x="20"/>
        <item x="71"/>
        <item x="36"/>
        <item x="68"/>
        <item x="12"/>
        <item x="40"/>
        <item x="1"/>
        <item x="22"/>
        <item x="29"/>
        <item x="70"/>
        <item x="63"/>
        <item x="39"/>
        <item x="66"/>
        <item x="19"/>
        <item x="46"/>
        <item x="26"/>
        <item x="28"/>
        <item x="10"/>
        <item x="50"/>
        <item x="57"/>
        <item x="74"/>
        <item t="default"/>
      </items>
    </pivotField>
    <pivotField showAll="0">
      <items count="687">
        <item x="182"/>
        <item x="575"/>
        <item x="481"/>
        <item x="678"/>
        <item x="648"/>
        <item x="168"/>
        <item x="71"/>
        <item x="193"/>
        <item x="86"/>
        <item x="497"/>
        <item x="187"/>
        <item x="456"/>
        <item x="363"/>
        <item x="261"/>
        <item x="504"/>
        <item x="495"/>
        <item x="338"/>
        <item x="645"/>
        <item x="321"/>
        <item x="612"/>
        <item x="460"/>
        <item x="510"/>
        <item x="267"/>
        <item x="129"/>
        <item x="288"/>
        <item x="492"/>
        <item x="611"/>
        <item x="562"/>
        <item x="476"/>
        <item x="448"/>
        <item x="91"/>
        <item x="664"/>
        <item x="369"/>
        <item x="449"/>
        <item x="355"/>
        <item x="14"/>
        <item x="538"/>
        <item x="423"/>
        <item x="152"/>
        <item x="104"/>
        <item x="609"/>
        <item x="42"/>
        <item x="240"/>
        <item x="330"/>
        <item x="149"/>
        <item x="371"/>
        <item x="335"/>
        <item x="24"/>
        <item x="674"/>
        <item x="332"/>
        <item x="519"/>
        <item x="619"/>
        <item x="100"/>
        <item x="328"/>
        <item x="76"/>
        <item x="6"/>
        <item x="83"/>
        <item x="376"/>
        <item x="135"/>
        <item x="427"/>
        <item x="12"/>
        <item x="603"/>
        <item x="40"/>
        <item x="445"/>
        <item x="470"/>
        <item x="16"/>
        <item x="143"/>
        <item x="304"/>
        <item x="249"/>
        <item x="424"/>
        <item x="62"/>
        <item x="298"/>
        <item x="250"/>
        <item x="685"/>
        <item x="216"/>
        <item x="179"/>
        <item x="87"/>
        <item x="592"/>
        <item x="434"/>
        <item x="28"/>
        <item x="297"/>
        <item x="218"/>
        <item x="642"/>
        <item x="360"/>
        <item x="93"/>
        <item x="681"/>
        <item x="252"/>
        <item x="450"/>
        <item x="115"/>
        <item x="535"/>
        <item x="370"/>
        <item x="164"/>
        <item x="432"/>
        <item x="180"/>
        <item x="61"/>
        <item x="109"/>
        <item x="227"/>
        <item x="117"/>
        <item x="399"/>
        <item x="668"/>
        <item x="435"/>
        <item x="436"/>
        <item x="501"/>
        <item x="112"/>
        <item x="341"/>
        <item x="308"/>
        <item x="670"/>
        <item x="59"/>
        <item x="114"/>
        <item x="388"/>
        <item x="54"/>
        <item x="171"/>
        <item x="643"/>
        <item x="627"/>
        <item x="277"/>
        <item x="577"/>
        <item x="375"/>
        <item x="378"/>
        <item x="368"/>
        <item x="310"/>
        <item x="666"/>
        <item x="351"/>
        <item x="350"/>
        <item x="546"/>
        <item x="513"/>
        <item x="174"/>
        <item x="85"/>
        <item x="491"/>
        <item x="263"/>
        <item x="652"/>
        <item x="400"/>
        <item x="440"/>
        <item x="163"/>
        <item x="235"/>
        <item x="265"/>
        <item x="49"/>
        <item x="589"/>
        <item x="430"/>
        <item x="124"/>
        <item x="51"/>
        <item x="390"/>
        <item x="571"/>
        <item x="243"/>
        <item x="29"/>
        <item x="30"/>
        <item x="309"/>
        <item x="581"/>
        <item x="488"/>
        <item x="359"/>
        <item x="595"/>
        <item x="573"/>
        <item x="684"/>
        <item x="39"/>
        <item x="356"/>
        <item x="337"/>
        <item x="493"/>
        <item x="79"/>
        <item x="147"/>
        <item x="241"/>
        <item x="484"/>
        <item x="155"/>
        <item x="278"/>
        <item x="650"/>
        <item x="358"/>
        <item x="159"/>
        <item x="198"/>
        <item x="616"/>
        <item x="521"/>
        <item x="441"/>
        <item x="73"/>
        <item x="305"/>
        <item x="284"/>
        <item x="420"/>
        <item x="291"/>
        <item x="208"/>
        <item x="405"/>
        <item x="379"/>
        <item x="47"/>
        <item x="156"/>
        <item x="296"/>
        <item x="560"/>
        <item x="600"/>
        <item x="215"/>
        <item x="455"/>
        <item x="570"/>
        <item x="188"/>
        <item x="186"/>
        <item x="259"/>
        <item x="245"/>
        <item x="524"/>
        <item x="26"/>
        <item x="613"/>
        <item x="18"/>
        <item x="324"/>
        <item x="137"/>
        <item x="325"/>
        <item x="239"/>
        <item x="543"/>
        <item x="323"/>
        <item x="486"/>
        <item x="496"/>
        <item x="389"/>
        <item x="478"/>
        <item x="604"/>
        <item x="411"/>
        <item x="534"/>
        <item x="48"/>
        <item x="385"/>
        <item x="339"/>
        <item x="374"/>
        <item x="22"/>
        <item x="367"/>
        <item x="225"/>
        <item x="459"/>
        <item x="629"/>
        <item x="157"/>
        <item x="95"/>
        <item x="631"/>
        <item x="210"/>
        <item x="443"/>
        <item x="517"/>
        <item x="107"/>
        <item x="191"/>
        <item x="463"/>
        <item x="125"/>
        <item x="17"/>
        <item x="15"/>
        <item x="327"/>
        <item x="1"/>
        <item x="11"/>
        <item x="285"/>
        <item x="268"/>
        <item x="214"/>
        <item x="303"/>
        <item x="38"/>
        <item x="270"/>
        <item x="65"/>
        <item x="594"/>
        <item x="526"/>
        <item x="584"/>
        <item x="97"/>
        <item x="582"/>
        <item x="203"/>
        <item x="396"/>
        <item x="242"/>
        <item x="110"/>
        <item x="307"/>
        <item x="425"/>
        <item x="537"/>
        <item x="184"/>
        <item x="398"/>
        <item x="260"/>
        <item x="679"/>
        <item x="178"/>
        <item x="530"/>
        <item x="139"/>
        <item x="552"/>
        <item x="667"/>
        <item x="347"/>
        <item x="340"/>
        <item x="55"/>
        <item x="387"/>
        <item x="209"/>
        <item x="511"/>
        <item x="162"/>
        <item x="253"/>
        <item x="27"/>
        <item x="682"/>
        <item x="361"/>
        <item x="271"/>
        <item x="490"/>
        <item x="50"/>
        <item x="545"/>
        <item x="232"/>
        <item x="357"/>
        <item x="421"/>
        <item x="516"/>
        <item x="410"/>
        <item x="2"/>
        <item x="320"/>
        <item x="299"/>
        <item x="672"/>
        <item x="98"/>
        <item x="301"/>
        <item x="518"/>
        <item x="176"/>
        <item x="302"/>
        <item x="131"/>
        <item x="628"/>
        <item x="289"/>
        <item x="266"/>
        <item x="224"/>
        <item x="529"/>
        <item x="365"/>
        <item x="442"/>
        <item x="311"/>
        <item x="205"/>
        <item x="418"/>
        <item x="194"/>
        <item x="41"/>
        <item x="326"/>
        <item x="211"/>
        <item x="69"/>
        <item x="392"/>
        <item x="474"/>
        <item x="8"/>
        <item x="251"/>
        <item x="144"/>
        <item x="121"/>
        <item x="25"/>
        <item x="607"/>
        <item x="275"/>
        <item x="591"/>
        <item x="407"/>
        <item x="433"/>
        <item x="219"/>
        <item x="661"/>
        <item x="234"/>
        <item x="183"/>
        <item x="383"/>
        <item x="602"/>
        <item x="406"/>
        <item x="274"/>
        <item x="540"/>
        <item x="653"/>
        <item x="77"/>
        <item x="525"/>
        <item x="88"/>
        <item x="316"/>
        <item x="172"/>
        <item x="647"/>
        <item x="160"/>
        <item x="352"/>
        <item x="397"/>
        <item x="63"/>
        <item x="20"/>
        <item x="465"/>
        <item x="569"/>
        <item x="404"/>
        <item x="213"/>
        <item x="660"/>
        <item x="381"/>
        <item x="60"/>
        <item x="669"/>
        <item x="566"/>
        <item x="44"/>
        <item x="197"/>
        <item x="533"/>
        <item x="287"/>
        <item x="101"/>
        <item x="336"/>
        <item x="226"/>
        <item x="196"/>
        <item x="195"/>
        <item x="457"/>
        <item x="3"/>
        <item x="635"/>
        <item x="165"/>
        <item x="181"/>
        <item x="558"/>
        <item x="10"/>
        <item x="318"/>
        <item x="475"/>
        <item x="505"/>
        <item x="585"/>
        <item x="403"/>
        <item x="246"/>
        <item x="36"/>
        <item x="151"/>
        <item x="229"/>
        <item x="334"/>
        <item x="498"/>
        <item x="257"/>
        <item x="555"/>
        <item x="656"/>
        <item x="173"/>
        <item x="391"/>
        <item x="444"/>
        <item x="74"/>
        <item x="428"/>
        <item x="659"/>
        <item x="677"/>
        <item x="206"/>
        <item x="64"/>
        <item x="190"/>
        <item x="634"/>
        <item x="622"/>
        <item x="462"/>
        <item x="66"/>
        <item x="89"/>
        <item x="68"/>
        <item x="166"/>
        <item x="158"/>
        <item x="244"/>
        <item x="272"/>
        <item x="5"/>
        <item x="273"/>
        <item x="0"/>
        <item x="353"/>
        <item x="509"/>
        <item x="466"/>
        <item x="553"/>
        <item x="230"/>
        <item x="119"/>
        <item x="663"/>
        <item x="207"/>
        <item x="469"/>
        <item x="548"/>
        <item x="169"/>
        <item x="596"/>
        <item x="138"/>
        <item x="248"/>
        <item x="587"/>
        <item x="80"/>
        <item x="415"/>
        <item x="9"/>
        <item x="393"/>
        <item x="32"/>
        <item x="329"/>
        <item x="314"/>
        <item x="408"/>
        <item x="75"/>
        <item x="480"/>
        <item x="103"/>
        <item x="269"/>
        <item x="94"/>
        <item x="319"/>
        <item x="431"/>
        <item x="655"/>
        <item x="290"/>
        <item x="364"/>
        <item x="394"/>
        <item x="146"/>
        <item x="348"/>
        <item x="567"/>
        <item x="313"/>
        <item x="574"/>
        <item x="148"/>
        <item x="514"/>
        <item x="317"/>
        <item x="52"/>
        <item x="177"/>
        <item x="500"/>
        <item x="576"/>
        <item x="608"/>
        <item x="34"/>
        <item x="81"/>
        <item x="556"/>
        <item x="237"/>
        <item x="633"/>
        <item x="105"/>
        <item x="675"/>
        <item x="31"/>
        <item x="544"/>
        <item x="58"/>
        <item x="140"/>
        <item x="414"/>
        <item x="638"/>
        <item x="559"/>
        <item x="212"/>
        <item x="43"/>
        <item x="204"/>
        <item x="522"/>
        <item x="201"/>
        <item x="221"/>
        <item x="362"/>
        <item x="437"/>
        <item x="568"/>
        <item x="78"/>
        <item x="438"/>
        <item x="413"/>
        <item x="384"/>
        <item x="349"/>
        <item x="547"/>
        <item x="487"/>
        <item x="416"/>
        <item x="572"/>
        <item x="446"/>
        <item x="282"/>
        <item x="597"/>
        <item x="617"/>
        <item x="127"/>
        <item x="236"/>
        <item x="238"/>
        <item x="295"/>
        <item x="536"/>
        <item x="528"/>
        <item x="477"/>
        <item x="262"/>
        <item x="662"/>
        <item x="649"/>
        <item x="565"/>
        <item x="658"/>
        <item x="53"/>
        <item x="417"/>
        <item x="447"/>
        <item x="247"/>
        <item x="345"/>
        <item x="90"/>
        <item x="550"/>
        <item x="92"/>
        <item x="118"/>
        <item x="256"/>
        <item x="167"/>
        <item x="439"/>
        <item x="123"/>
        <item x="120"/>
        <item x="280"/>
        <item x="382"/>
        <item x="136"/>
        <item x="624"/>
        <item x="377"/>
        <item x="199"/>
        <item x="671"/>
        <item x="454"/>
        <item x="4"/>
        <item x="508"/>
        <item x="551"/>
        <item x="401"/>
        <item x="646"/>
        <item x="614"/>
        <item x="588"/>
        <item x="111"/>
        <item x="84"/>
        <item x="102"/>
        <item x="343"/>
        <item x="458"/>
        <item x="605"/>
        <item x="13"/>
        <item x="598"/>
        <item x="258"/>
        <item x="264"/>
        <item x="625"/>
        <item x="673"/>
        <item x="637"/>
        <item x="593"/>
        <item x="665"/>
        <item x="255"/>
        <item x="134"/>
        <item x="170"/>
        <item x="315"/>
        <item x="680"/>
        <item x="451"/>
        <item x="72"/>
        <item x="626"/>
        <item x="21"/>
        <item x="620"/>
        <item x="293"/>
        <item x="56"/>
        <item x="373"/>
        <item x="499"/>
        <item x="640"/>
        <item x="527"/>
        <item x="549"/>
        <item x="520"/>
        <item x="223"/>
        <item x="344"/>
        <item x="483"/>
        <item x="132"/>
        <item x="33"/>
        <item x="512"/>
        <item x="503"/>
        <item x="113"/>
        <item x="254"/>
        <item x="106"/>
        <item x="372"/>
        <item x="471"/>
        <item x="161"/>
        <item x="531"/>
        <item x="322"/>
        <item x="419"/>
        <item x="644"/>
        <item x="126"/>
        <item x="200"/>
        <item x="579"/>
        <item x="133"/>
        <item x="175"/>
        <item x="281"/>
        <item x="485"/>
        <item x="583"/>
        <item x="515"/>
        <item x="630"/>
        <item x="300"/>
        <item x="276"/>
        <item x="606"/>
        <item x="523"/>
        <item x="202"/>
        <item x="222"/>
        <item x="623"/>
        <item x="294"/>
        <item x="141"/>
        <item x="426"/>
        <item x="539"/>
        <item x="472"/>
        <item x="122"/>
        <item x="306"/>
        <item x="409"/>
        <item x="563"/>
        <item x="412"/>
        <item x="217"/>
        <item x="532"/>
        <item x="128"/>
        <item x="333"/>
        <item x="386"/>
        <item x="192"/>
        <item x="601"/>
        <item x="37"/>
        <item x="489"/>
        <item x="286"/>
        <item x="542"/>
        <item x="185"/>
        <item x="639"/>
        <item x="586"/>
        <item x="506"/>
        <item x="429"/>
        <item x="380"/>
        <item x="578"/>
        <item x="57"/>
        <item x="67"/>
        <item x="220"/>
        <item x="561"/>
        <item x="479"/>
        <item x="366"/>
        <item x="599"/>
        <item x="130"/>
        <item x="610"/>
        <item x="70"/>
        <item x="590"/>
        <item x="96"/>
        <item x="82"/>
        <item x="189"/>
        <item x="554"/>
        <item x="150"/>
        <item x="621"/>
        <item x="654"/>
        <item x="618"/>
        <item x="464"/>
        <item x="108"/>
        <item x="657"/>
        <item x="422"/>
        <item x="636"/>
        <item x="154"/>
        <item x="452"/>
        <item x="461"/>
        <item x="395"/>
        <item x="145"/>
        <item x="402"/>
        <item x="467"/>
        <item x="641"/>
        <item x="473"/>
        <item x="651"/>
        <item x="292"/>
        <item x="541"/>
        <item x="346"/>
        <item x="507"/>
        <item x="283"/>
        <item x="45"/>
        <item x="228"/>
        <item x="632"/>
        <item x="482"/>
        <item x="615"/>
        <item x="683"/>
        <item x="564"/>
        <item x="580"/>
        <item x="279"/>
        <item x="153"/>
        <item x="494"/>
        <item x="354"/>
        <item x="453"/>
        <item x="35"/>
        <item x="557"/>
        <item x="312"/>
        <item x="7"/>
        <item x="46"/>
        <item x="99"/>
        <item x="502"/>
        <item x="331"/>
        <item x="342"/>
        <item x="23"/>
        <item x="142"/>
        <item x="231"/>
        <item x="233"/>
        <item x="116"/>
        <item x="468"/>
        <item x="676"/>
        <item x="19"/>
        <item t="default"/>
      </items>
    </pivotField>
    <pivotField numFmtId="14" showAll="0">
      <items count="25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t="default"/>
      </items>
    </pivotField>
    <pivotField showAll="0">
      <items count="536">
        <item x="534"/>
        <item x="511"/>
        <item x="507"/>
        <item x="514"/>
        <item x="521"/>
        <item x="503"/>
        <item x="517"/>
        <item x="470"/>
        <item x="516"/>
        <item x="484"/>
        <item x="531"/>
        <item x="490"/>
        <item x="533"/>
        <item x="506"/>
        <item x="473"/>
        <item x="471"/>
        <item x="500"/>
        <item x="466"/>
        <item x="468"/>
        <item x="486"/>
        <item x="499"/>
        <item x="482"/>
        <item x="459"/>
        <item x="513"/>
        <item x="527"/>
        <item x="515"/>
        <item x="449"/>
        <item x="502"/>
        <item x="491"/>
        <item x="519"/>
        <item x="508"/>
        <item x="462"/>
        <item x="445"/>
        <item x="444"/>
        <item x="472"/>
        <item x="477"/>
        <item x="438"/>
        <item x="505"/>
        <item x="474"/>
        <item x="493"/>
        <item x="455"/>
        <item x="481"/>
        <item x="428"/>
        <item x="504"/>
        <item x="415"/>
        <item x="495"/>
        <item x="450"/>
        <item x="398"/>
        <item x="432"/>
        <item x="442"/>
        <item x="487"/>
        <item x="483"/>
        <item x="401"/>
        <item x="391"/>
        <item x="436"/>
        <item x="381"/>
        <item x="407"/>
        <item x="496"/>
        <item x="370"/>
        <item x="367"/>
        <item x="372"/>
        <item x="440"/>
        <item x="380"/>
        <item x="411"/>
        <item x="426"/>
        <item x="526"/>
        <item x="424"/>
        <item x="397"/>
        <item x="463"/>
        <item x="488"/>
        <item x="357"/>
        <item x="344"/>
        <item x="461"/>
        <item x="476"/>
        <item x="338"/>
        <item x="475"/>
        <item x="346"/>
        <item x="451"/>
        <item x="377"/>
        <item x="448"/>
        <item x="520"/>
        <item x="525"/>
        <item x="348"/>
        <item x="384"/>
        <item x="402"/>
        <item x="509"/>
        <item x="403"/>
        <item x="330"/>
        <item x="412"/>
        <item x="529"/>
        <item x="294"/>
        <item x="290"/>
        <item x="324"/>
        <item x="523"/>
        <item x="361"/>
        <item x="498"/>
        <item x="417"/>
        <item x="404"/>
        <item x="272"/>
        <item x="342"/>
        <item x="479"/>
        <item x="313"/>
        <item x="366"/>
        <item x="309"/>
        <item x="414"/>
        <item x="518"/>
        <item x="532"/>
        <item x="308"/>
        <item x="323"/>
        <item x="413"/>
        <item x="408"/>
        <item x="259"/>
        <item x="460"/>
        <item x="439"/>
        <item x="337"/>
        <item x="457"/>
        <item x="327"/>
        <item x="350"/>
        <item x="256"/>
        <item x="392"/>
        <item x="289"/>
        <item x="405"/>
        <item x="383"/>
        <item x="285"/>
        <item x="341"/>
        <item x="492"/>
        <item x="441"/>
        <item x="270"/>
        <item x="258"/>
        <item x="208"/>
        <item x="512"/>
        <item x="443"/>
        <item x="304"/>
        <item x="199"/>
        <item x="396"/>
        <item x="369"/>
        <item x="223"/>
        <item x="390"/>
        <item x="351"/>
        <item x="389"/>
        <item x="335"/>
        <item x="530"/>
        <item x="326"/>
        <item x="235"/>
        <item x="385"/>
        <item x="288"/>
        <item x="376"/>
        <item x="339"/>
        <item x="260"/>
        <item x="179"/>
        <item x="299"/>
        <item x="340"/>
        <item x="305"/>
        <item x="159"/>
        <item x="217"/>
        <item x="233"/>
        <item x="255"/>
        <item x="334"/>
        <item x="501"/>
        <item x="277"/>
        <item x="325"/>
        <item x="269"/>
        <item x="362"/>
        <item x="317"/>
        <item x="198"/>
        <item x="522"/>
        <item x="497"/>
        <item x="221"/>
        <item x="273"/>
        <item x="332"/>
        <item x="282"/>
        <item x="393"/>
        <item x="422"/>
        <item x="137"/>
        <item x="420"/>
        <item x="230"/>
        <item x="296"/>
        <item x="236"/>
        <item x="427"/>
        <item x="200"/>
        <item x="467"/>
        <item x="219"/>
        <item x="374"/>
        <item x="209"/>
        <item x="264"/>
        <item x="321"/>
        <item x="302"/>
        <item x="359"/>
        <item x="329"/>
        <item x="95"/>
        <item x="218"/>
        <item x="206"/>
        <item x="175"/>
        <item x="89"/>
        <item x="119"/>
        <item x="177"/>
        <item x="464"/>
        <item x="410"/>
        <item x="163"/>
        <item x="85"/>
        <item x="173"/>
        <item x="279"/>
        <item x="167"/>
        <item x="379"/>
        <item x="300"/>
        <item x="456"/>
        <item x="105"/>
        <item x="87"/>
        <item x="419"/>
        <item x="174"/>
        <item x="158"/>
        <item x="54"/>
        <item x="46"/>
        <item x="429"/>
        <item x="92"/>
        <item x="409"/>
        <item x="19"/>
        <item x="310"/>
        <item x="320"/>
        <item x="29"/>
        <item x="469"/>
        <item x="433"/>
        <item x="122"/>
        <item x="196"/>
        <item x="365"/>
        <item x="106"/>
        <item x="170"/>
        <item x="249"/>
        <item x="375"/>
        <item x="434"/>
        <item x="49"/>
        <item x="322"/>
        <item x="127"/>
        <item x="201"/>
        <item x="229"/>
        <item x="227"/>
        <item x="51"/>
        <item x="494"/>
        <item x="71"/>
        <item x="184"/>
        <item x="437"/>
        <item x="82"/>
        <item x="406"/>
        <item x="146"/>
        <item x="59"/>
        <item x="128"/>
        <item x="293"/>
        <item x="216"/>
        <item x="416"/>
        <item x="140"/>
        <item x="352"/>
        <item x="120"/>
        <item x="295"/>
        <item x="164"/>
        <item x="524"/>
        <item x="172"/>
        <item x="356"/>
        <item x="132"/>
        <item x="225"/>
        <item x="284"/>
        <item x="181"/>
        <item x="135"/>
        <item x="100"/>
        <item x="52"/>
        <item x="226"/>
        <item x="108"/>
        <item x="319"/>
        <item x="345"/>
        <item x="37"/>
        <item x="358"/>
        <item x="88"/>
        <item x="176"/>
        <item x="271"/>
        <item x="241"/>
        <item x="446"/>
        <item x="34"/>
        <item x="373"/>
        <item x="90"/>
        <item x="212"/>
        <item x="83"/>
        <item x="333"/>
        <item x="145"/>
        <item x="388"/>
        <item x="25"/>
        <item x="245"/>
        <item x="418"/>
        <item x="1"/>
        <item x="454"/>
        <item x="231"/>
        <item x="142"/>
        <item x="371"/>
        <item x="47"/>
        <item x="286"/>
        <item x="191"/>
        <item x="20"/>
        <item x="262"/>
        <item x="0"/>
        <item x="192"/>
        <item x="349"/>
        <item x="360"/>
        <item x="510"/>
        <item x="312"/>
        <item x="458"/>
        <item x="149"/>
        <item x="141"/>
        <item x="267"/>
        <item x="148"/>
        <item x="113"/>
        <item x="421"/>
        <item x="280"/>
        <item x="107"/>
        <item x="130"/>
        <item x="292"/>
        <item x="528"/>
        <item x="35"/>
        <item x="97"/>
        <item x="395"/>
        <item x="126"/>
        <item x="364"/>
        <item x="243"/>
        <item x="40"/>
        <item x="354"/>
        <item x="32"/>
        <item x="114"/>
        <item x="263"/>
        <item x="121"/>
        <item x="485"/>
        <item x="43"/>
        <item x="45"/>
        <item x="239"/>
        <item x="480"/>
        <item x="242"/>
        <item x="228"/>
        <item x="306"/>
        <item x="2"/>
        <item x="165"/>
        <item x="5"/>
        <item x="394"/>
        <item x="453"/>
        <item x="478"/>
        <item x="67"/>
        <item x="281"/>
        <item x="213"/>
        <item x="31"/>
        <item x="22"/>
        <item x="166"/>
        <item x="190"/>
        <item x="9"/>
        <item x="291"/>
        <item x="202"/>
        <item x="222"/>
        <item x="11"/>
        <item x="353"/>
        <item x="232"/>
        <item x="136"/>
        <item x="186"/>
        <item x="96"/>
        <item x="134"/>
        <item x="314"/>
        <item x="386"/>
        <item x="489"/>
        <item x="115"/>
        <item x="423"/>
        <item x="103"/>
        <item x="169"/>
        <item x="435"/>
        <item x="171"/>
        <item x="143"/>
        <item x="104"/>
        <item x="301"/>
        <item x="287"/>
        <item x="378"/>
        <item x="12"/>
        <item x="152"/>
        <item x="425"/>
        <item x="465"/>
        <item x="65"/>
        <item x="220"/>
        <item x="430"/>
        <item x="274"/>
        <item x="160"/>
        <item x="316"/>
        <item x="157"/>
        <item x="62"/>
        <item x="399"/>
        <item x="6"/>
        <item x="42"/>
        <item x="266"/>
        <item x="64"/>
        <item x="195"/>
        <item x="387"/>
        <item x="7"/>
        <item x="24"/>
        <item x="331"/>
        <item x="452"/>
        <item x="447"/>
        <item x="400"/>
        <item x="16"/>
        <item x="275"/>
        <item x="58"/>
        <item x="343"/>
        <item x="68"/>
        <item x="276"/>
        <item x="187"/>
        <item x="303"/>
        <item x="60"/>
        <item x="61"/>
        <item x="38"/>
        <item x="70"/>
        <item x="254"/>
        <item x="79"/>
        <item x="39"/>
        <item x="94"/>
        <item x="431"/>
        <item x="155"/>
        <item x="161"/>
        <item x="215"/>
        <item x="81"/>
        <item x="117"/>
        <item x="363"/>
        <item x="168"/>
        <item x="48"/>
        <item x="211"/>
        <item x="307"/>
        <item x="182"/>
        <item x="347"/>
        <item x="151"/>
        <item x="207"/>
        <item x="355"/>
        <item x="91"/>
        <item x="297"/>
        <item x="150"/>
        <item x="261"/>
        <item x="203"/>
        <item x="248"/>
        <item x="99"/>
        <item x="251"/>
        <item x="129"/>
        <item x="246"/>
        <item x="237"/>
        <item x="185"/>
        <item x="368"/>
        <item x="193"/>
        <item x="75"/>
        <item x="125"/>
        <item x="240"/>
        <item x="162"/>
        <item x="318"/>
        <item x="382"/>
        <item x="210"/>
        <item x="234"/>
        <item x="93"/>
        <item x="183"/>
        <item x="180"/>
        <item x="188"/>
        <item x="69"/>
        <item x="283"/>
        <item x="144"/>
        <item x="252"/>
        <item x="315"/>
        <item x="98"/>
        <item x="257"/>
        <item x="278"/>
        <item x="178"/>
        <item x="311"/>
        <item x="298"/>
        <item x="336"/>
        <item x="109"/>
        <item x="36"/>
        <item x="41"/>
        <item x="328"/>
        <item x="112"/>
        <item x="247"/>
        <item x="224"/>
        <item x="250"/>
        <item x="131"/>
        <item x="205"/>
        <item x="110"/>
        <item x="154"/>
        <item x="55"/>
        <item x="77"/>
        <item x="15"/>
        <item x="265"/>
        <item x="56"/>
        <item x="139"/>
        <item x="253"/>
        <item x="80"/>
        <item x="23"/>
        <item x="197"/>
        <item x="268"/>
        <item x="73"/>
        <item x="14"/>
        <item x="50"/>
        <item x="74"/>
        <item x="101"/>
        <item x="76"/>
        <item x="123"/>
        <item x="72"/>
        <item x="78"/>
        <item x="138"/>
        <item x="204"/>
        <item x="244"/>
        <item x="214"/>
        <item x="238"/>
        <item x="133"/>
        <item x="189"/>
        <item x="84"/>
        <item x="3"/>
        <item x="86"/>
        <item x="21"/>
        <item x="147"/>
        <item x="63"/>
        <item x="118"/>
        <item x="17"/>
        <item x="30"/>
        <item x="4"/>
        <item x="156"/>
        <item x="194"/>
        <item x="111"/>
        <item x="116"/>
        <item x="153"/>
        <item x="13"/>
        <item x="10"/>
        <item x="102"/>
        <item x="124"/>
        <item x="66"/>
        <item x="27"/>
        <item x="44"/>
        <item x="26"/>
        <item x="28"/>
        <item x="33"/>
        <item x="53"/>
        <item x="57"/>
        <item x="18"/>
        <item x="8"/>
        <item t="default"/>
      </items>
    </pivotField>
    <pivotField showAll="0">
      <items count="6">
        <item x="2"/>
        <item x="0"/>
        <item x="1"/>
        <item x="4"/>
        <item x="3"/>
        <item t="default"/>
      </items>
    </pivotField>
    <pivotField showAll="0"/>
    <pivotField showAll="0"/>
    <pivotField showAll="0">
      <items count="5">
        <item x="0"/>
        <item x="1"/>
        <item x="2"/>
        <item x="3"/>
        <item t="default"/>
      </items>
    </pivotField>
  </pivotFields>
  <rowFields count="1">
    <field x="8"/>
  </rowFields>
  <rowItems count="21">
    <i>
      <x v="5"/>
    </i>
    <i>
      <x v="2"/>
    </i>
    <i>
      <x v="7"/>
    </i>
    <i>
      <x v="13"/>
    </i>
    <i>
      <x v="19"/>
    </i>
    <i>
      <x v="14"/>
    </i>
    <i>
      <x v="15"/>
    </i>
    <i>
      <x v="12"/>
    </i>
    <i>
      <x v="18"/>
    </i>
    <i>
      <x v="17"/>
    </i>
    <i>
      <x v="6"/>
    </i>
    <i>
      <x/>
    </i>
    <i>
      <x v="9"/>
    </i>
    <i>
      <x v="16"/>
    </i>
    <i>
      <x v="11"/>
    </i>
    <i>
      <x v="8"/>
    </i>
    <i>
      <x v="3"/>
    </i>
    <i>
      <x v="4"/>
    </i>
    <i>
      <x v="10"/>
    </i>
    <i>
      <x v="1"/>
    </i>
    <i t="grand">
      <x/>
    </i>
  </rowItems>
  <colItems count="1">
    <i/>
  </colItems>
  <dataFields count="1">
    <dataField name="GMV" fld="4" baseField="0" baseItem="0"/>
  </dataFields>
  <formats count="2">
    <format dxfId="9">
      <pivotArea collapsedLevelsAreSubtotals="1" fieldPosition="0">
        <references count="1">
          <reference field="8" count="0"/>
        </references>
      </pivotArea>
    </format>
    <format dxfId="8">
      <pivotArea grandRow="1" outline="0" collapsedLevelsAreSubtotals="1" fieldPosition="0"/>
    </format>
  </format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C0BC2E9-FAF4-1349-BFA9-3C13C8D8FE49}" name="Сводная таблица17" cacheId="4" applyNumberFormats="0" applyBorderFormats="0" applyFontFormats="0" applyPatternFormats="0" applyAlignmentFormats="0" applyWidthHeightFormats="1" dataCaption="Значения" updatedVersion="8" minRefreshableVersion="3" useAutoFormatting="1" rowGrandTotals="0" colGrandTotals="0" itemPrintTitles="1" createdVersion="8" indent="0" multipleFieldFilters="0" chartFormat="4">
  <location ref="A3:B23" firstHeaderRow="1" firstDataRow="1" firstDataCol="1"/>
  <pivotFields count="20">
    <pivotField showAll="0"/>
    <pivotField showAll="0"/>
    <pivotField showAll="0"/>
    <pivotField showAll="0">
      <items count="6">
        <item x="3"/>
        <item x="0"/>
        <item x="2"/>
        <item x="1"/>
        <item x="4"/>
        <item t="default"/>
      </items>
    </pivotField>
    <pivotField showAll="0">
      <items count="687">
        <item x="182"/>
        <item x="575"/>
        <item x="481"/>
        <item x="678"/>
        <item x="648"/>
        <item x="168"/>
        <item x="71"/>
        <item x="193"/>
        <item x="86"/>
        <item x="497"/>
        <item x="187"/>
        <item x="456"/>
        <item x="363"/>
        <item x="261"/>
        <item x="504"/>
        <item x="495"/>
        <item x="338"/>
        <item x="645"/>
        <item x="321"/>
        <item x="612"/>
        <item x="460"/>
        <item x="510"/>
        <item x="267"/>
        <item x="129"/>
        <item x="288"/>
        <item x="492"/>
        <item x="611"/>
        <item x="562"/>
        <item x="476"/>
        <item x="448"/>
        <item x="91"/>
        <item x="664"/>
        <item x="369"/>
        <item x="449"/>
        <item x="355"/>
        <item x="14"/>
        <item x="538"/>
        <item x="423"/>
        <item x="152"/>
        <item x="104"/>
        <item x="609"/>
        <item x="42"/>
        <item x="240"/>
        <item x="330"/>
        <item x="149"/>
        <item x="371"/>
        <item x="335"/>
        <item x="24"/>
        <item x="674"/>
        <item x="332"/>
        <item x="519"/>
        <item x="619"/>
        <item x="100"/>
        <item x="328"/>
        <item x="76"/>
        <item x="6"/>
        <item x="83"/>
        <item x="376"/>
        <item x="135"/>
        <item x="427"/>
        <item x="12"/>
        <item x="603"/>
        <item x="40"/>
        <item x="445"/>
        <item x="470"/>
        <item x="16"/>
        <item x="143"/>
        <item x="304"/>
        <item x="249"/>
        <item x="424"/>
        <item x="62"/>
        <item x="298"/>
        <item x="250"/>
        <item x="685"/>
        <item x="216"/>
        <item x="179"/>
        <item x="87"/>
        <item x="592"/>
        <item x="434"/>
        <item x="28"/>
        <item x="297"/>
        <item x="218"/>
        <item x="642"/>
        <item x="360"/>
        <item x="93"/>
        <item x="681"/>
        <item x="252"/>
        <item x="450"/>
        <item x="115"/>
        <item x="535"/>
        <item x="370"/>
        <item x="164"/>
        <item x="432"/>
        <item x="180"/>
        <item x="61"/>
        <item x="109"/>
        <item x="227"/>
        <item x="117"/>
        <item x="399"/>
        <item x="668"/>
        <item x="435"/>
        <item x="436"/>
        <item x="501"/>
        <item x="112"/>
        <item x="341"/>
        <item x="308"/>
        <item x="670"/>
        <item x="59"/>
        <item x="114"/>
        <item x="388"/>
        <item x="54"/>
        <item x="171"/>
        <item x="643"/>
        <item x="627"/>
        <item x="277"/>
        <item x="577"/>
        <item x="375"/>
        <item x="378"/>
        <item x="368"/>
        <item x="310"/>
        <item x="666"/>
        <item x="351"/>
        <item x="350"/>
        <item x="546"/>
        <item x="513"/>
        <item x="174"/>
        <item x="85"/>
        <item x="491"/>
        <item x="263"/>
        <item x="652"/>
        <item x="400"/>
        <item x="440"/>
        <item x="163"/>
        <item x="235"/>
        <item x="265"/>
        <item x="49"/>
        <item x="589"/>
        <item x="430"/>
        <item x="124"/>
        <item x="51"/>
        <item x="390"/>
        <item x="571"/>
        <item x="243"/>
        <item x="29"/>
        <item x="30"/>
        <item x="309"/>
        <item x="581"/>
        <item x="488"/>
        <item x="359"/>
        <item x="595"/>
        <item x="573"/>
        <item x="684"/>
        <item x="39"/>
        <item x="356"/>
        <item x="337"/>
        <item x="493"/>
        <item x="79"/>
        <item x="147"/>
        <item x="241"/>
        <item x="484"/>
        <item x="155"/>
        <item x="278"/>
        <item x="650"/>
        <item x="358"/>
        <item x="159"/>
        <item x="198"/>
        <item x="616"/>
        <item x="521"/>
        <item x="441"/>
        <item x="73"/>
        <item x="305"/>
        <item x="284"/>
        <item x="420"/>
        <item x="291"/>
        <item x="208"/>
        <item x="405"/>
        <item x="379"/>
        <item x="47"/>
        <item x="156"/>
        <item x="296"/>
        <item x="560"/>
        <item x="600"/>
        <item x="215"/>
        <item x="455"/>
        <item x="570"/>
        <item x="188"/>
        <item x="186"/>
        <item x="259"/>
        <item x="245"/>
        <item x="524"/>
        <item x="26"/>
        <item x="613"/>
        <item x="18"/>
        <item x="324"/>
        <item x="137"/>
        <item x="325"/>
        <item x="239"/>
        <item x="543"/>
        <item x="323"/>
        <item x="486"/>
        <item x="496"/>
        <item x="389"/>
        <item x="478"/>
        <item x="604"/>
        <item x="411"/>
        <item x="534"/>
        <item x="48"/>
        <item x="385"/>
        <item x="339"/>
        <item x="374"/>
        <item x="22"/>
        <item x="367"/>
        <item x="225"/>
        <item x="459"/>
        <item x="629"/>
        <item x="157"/>
        <item x="95"/>
        <item x="631"/>
        <item x="210"/>
        <item x="443"/>
        <item x="517"/>
        <item x="107"/>
        <item x="191"/>
        <item x="463"/>
        <item x="125"/>
        <item x="17"/>
        <item x="15"/>
        <item x="327"/>
        <item x="1"/>
        <item x="11"/>
        <item x="285"/>
        <item x="268"/>
        <item x="214"/>
        <item x="303"/>
        <item x="38"/>
        <item x="270"/>
        <item x="65"/>
        <item x="594"/>
        <item x="526"/>
        <item x="584"/>
        <item x="97"/>
        <item x="582"/>
        <item x="203"/>
        <item x="396"/>
        <item x="242"/>
        <item x="110"/>
        <item x="307"/>
        <item x="425"/>
        <item x="537"/>
        <item x="184"/>
        <item x="398"/>
        <item x="260"/>
        <item x="679"/>
        <item x="178"/>
        <item x="530"/>
        <item x="139"/>
        <item x="552"/>
        <item x="667"/>
        <item x="347"/>
        <item x="340"/>
        <item x="55"/>
        <item x="387"/>
        <item x="209"/>
        <item x="511"/>
        <item x="162"/>
        <item x="253"/>
        <item x="27"/>
        <item x="682"/>
        <item x="361"/>
        <item x="271"/>
        <item x="490"/>
        <item x="50"/>
        <item x="545"/>
        <item x="232"/>
        <item x="357"/>
        <item x="421"/>
        <item x="516"/>
        <item x="410"/>
        <item x="2"/>
        <item x="320"/>
        <item x="299"/>
        <item x="672"/>
        <item x="98"/>
        <item x="301"/>
        <item x="518"/>
        <item x="176"/>
        <item x="302"/>
        <item x="131"/>
        <item x="628"/>
        <item x="289"/>
        <item x="266"/>
        <item x="224"/>
        <item x="529"/>
        <item x="365"/>
        <item x="442"/>
        <item x="311"/>
        <item x="205"/>
        <item x="418"/>
        <item x="194"/>
        <item x="41"/>
        <item x="326"/>
        <item x="211"/>
        <item x="69"/>
        <item x="392"/>
        <item x="474"/>
        <item x="8"/>
        <item x="251"/>
        <item x="144"/>
        <item x="121"/>
        <item x="25"/>
        <item x="607"/>
        <item x="275"/>
        <item x="591"/>
        <item x="407"/>
        <item x="433"/>
        <item x="219"/>
        <item x="661"/>
        <item x="234"/>
        <item x="183"/>
        <item x="383"/>
        <item x="602"/>
        <item x="406"/>
        <item x="274"/>
        <item x="540"/>
        <item x="653"/>
        <item x="77"/>
        <item x="525"/>
        <item x="88"/>
        <item x="316"/>
        <item x="172"/>
        <item x="647"/>
        <item x="160"/>
        <item x="352"/>
        <item x="397"/>
        <item x="63"/>
        <item x="20"/>
        <item x="465"/>
        <item x="569"/>
        <item x="404"/>
        <item x="213"/>
        <item x="660"/>
        <item x="381"/>
        <item x="60"/>
        <item x="669"/>
        <item x="566"/>
        <item x="44"/>
        <item x="197"/>
        <item x="533"/>
        <item x="287"/>
        <item x="101"/>
        <item x="336"/>
        <item x="226"/>
        <item x="196"/>
        <item x="195"/>
        <item x="457"/>
        <item x="3"/>
        <item x="635"/>
        <item x="165"/>
        <item x="181"/>
        <item x="558"/>
        <item x="10"/>
        <item x="318"/>
        <item x="475"/>
        <item x="505"/>
        <item x="585"/>
        <item x="403"/>
        <item x="246"/>
        <item x="36"/>
        <item x="151"/>
        <item x="229"/>
        <item x="334"/>
        <item x="498"/>
        <item x="257"/>
        <item x="555"/>
        <item x="656"/>
        <item x="173"/>
        <item x="391"/>
        <item x="444"/>
        <item x="74"/>
        <item x="428"/>
        <item x="659"/>
        <item x="677"/>
        <item x="206"/>
        <item x="64"/>
        <item x="190"/>
        <item x="634"/>
        <item x="622"/>
        <item x="462"/>
        <item x="66"/>
        <item x="89"/>
        <item x="68"/>
        <item x="166"/>
        <item x="158"/>
        <item x="244"/>
        <item x="272"/>
        <item x="5"/>
        <item x="273"/>
        <item x="0"/>
        <item x="353"/>
        <item x="509"/>
        <item x="466"/>
        <item x="553"/>
        <item x="230"/>
        <item x="119"/>
        <item x="663"/>
        <item x="207"/>
        <item x="469"/>
        <item x="548"/>
        <item x="169"/>
        <item x="596"/>
        <item x="138"/>
        <item x="248"/>
        <item x="587"/>
        <item x="80"/>
        <item x="415"/>
        <item x="9"/>
        <item x="393"/>
        <item x="32"/>
        <item x="329"/>
        <item x="314"/>
        <item x="408"/>
        <item x="75"/>
        <item x="480"/>
        <item x="103"/>
        <item x="269"/>
        <item x="94"/>
        <item x="319"/>
        <item x="431"/>
        <item x="655"/>
        <item x="290"/>
        <item x="364"/>
        <item x="394"/>
        <item x="146"/>
        <item x="348"/>
        <item x="567"/>
        <item x="313"/>
        <item x="574"/>
        <item x="148"/>
        <item x="514"/>
        <item x="317"/>
        <item x="52"/>
        <item x="177"/>
        <item x="500"/>
        <item x="576"/>
        <item x="608"/>
        <item x="34"/>
        <item x="81"/>
        <item x="556"/>
        <item x="237"/>
        <item x="633"/>
        <item x="105"/>
        <item x="675"/>
        <item x="31"/>
        <item x="544"/>
        <item x="58"/>
        <item x="140"/>
        <item x="414"/>
        <item x="638"/>
        <item x="559"/>
        <item x="212"/>
        <item x="43"/>
        <item x="204"/>
        <item x="522"/>
        <item x="201"/>
        <item x="221"/>
        <item x="362"/>
        <item x="437"/>
        <item x="568"/>
        <item x="78"/>
        <item x="438"/>
        <item x="413"/>
        <item x="384"/>
        <item x="349"/>
        <item x="547"/>
        <item x="487"/>
        <item x="416"/>
        <item x="572"/>
        <item x="446"/>
        <item x="282"/>
        <item x="597"/>
        <item x="617"/>
        <item x="127"/>
        <item x="236"/>
        <item x="238"/>
        <item x="295"/>
        <item x="536"/>
        <item x="528"/>
        <item x="477"/>
        <item x="262"/>
        <item x="662"/>
        <item x="649"/>
        <item x="565"/>
        <item x="658"/>
        <item x="53"/>
        <item x="417"/>
        <item x="447"/>
        <item x="247"/>
        <item x="345"/>
        <item x="90"/>
        <item x="550"/>
        <item x="92"/>
        <item x="118"/>
        <item x="256"/>
        <item x="167"/>
        <item x="439"/>
        <item x="123"/>
        <item x="120"/>
        <item x="280"/>
        <item x="382"/>
        <item x="136"/>
        <item x="624"/>
        <item x="377"/>
        <item x="199"/>
        <item x="671"/>
        <item x="454"/>
        <item x="4"/>
        <item x="508"/>
        <item x="551"/>
        <item x="401"/>
        <item x="646"/>
        <item x="614"/>
        <item x="588"/>
        <item x="111"/>
        <item x="84"/>
        <item x="102"/>
        <item x="343"/>
        <item x="458"/>
        <item x="605"/>
        <item x="13"/>
        <item x="598"/>
        <item x="258"/>
        <item x="264"/>
        <item x="625"/>
        <item x="673"/>
        <item x="637"/>
        <item x="593"/>
        <item x="665"/>
        <item x="255"/>
        <item x="134"/>
        <item x="170"/>
        <item x="315"/>
        <item x="680"/>
        <item x="451"/>
        <item x="72"/>
        <item x="626"/>
        <item x="21"/>
        <item x="620"/>
        <item x="293"/>
        <item x="56"/>
        <item x="373"/>
        <item x="499"/>
        <item x="640"/>
        <item x="527"/>
        <item x="549"/>
        <item x="520"/>
        <item x="223"/>
        <item x="344"/>
        <item x="483"/>
        <item x="132"/>
        <item x="33"/>
        <item x="512"/>
        <item x="503"/>
        <item x="113"/>
        <item x="254"/>
        <item x="106"/>
        <item x="372"/>
        <item x="471"/>
        <item x="161"/>
        <item x="531"/>
        <item x="322"/>
        <item x="419"/>
        <item x="644"/>
        <item x="126"/>
        <item x="200"/>
        <item x="579"/>
        <item x="133"/>
        <item x="175"/>
        <item x="281"/>
        <item x="485"/>
        <item x="583"/>
        <item x="515"/>
        <item x="630"/>
        <item x="300"/>
        <item x="276"/>
        <item x="606"/>
        <item x="523"/>
        <item x="202"/>
        <item x="222"/>
        <item x="623"/>
        <item x="294"/>
        <item x="141"/>
        <item x="426"/>
        <item x="539"/>
        <item x="472"/>
        <item x="122"/>
        <item x="306"/>
        <item x="409"/>
        <item x="563"/>
        <item x="412"/>
        <item x="217"/>
        <item x="532"/>
        <item x="128"/>
        <item x="333"/>
        <item x="386"/>
        <item x="192"/>
        <item x="601"/>
        <item x="37"/>
        <item x="489"/>
        <item x="286"/>
        <item x="542"/>
        <item x="185"/>
        <item x="639"/>
        <item x="586"/>
        <item x="506"/>
        <item x="429"/>
        <item x="380"/>
        <item x="578"/>
        <item x="57"/>
        <item x="67"/>
        <item x="220"/>
        <item x="561"/>
        <item x="479"/>
        <item x="366"/>
        <item x="599"/>
        <item x="130"/>
        <item x="610"/>
        <item x="70"/>
        <item x="590"/>
        <item x="96"/>
        <item x="82"/>
        <item x="189"/>
        <item x="554"/>
        <item x="150"/>
        <item x="621"/>
        <item x="654"/>
        <item x="618"/>
        <item x="464"/>
        <item x="108"/>
        <item x="657"/>
        <item x="422"/>
        <item x="636"/>
        <item x="154"/>
        <item x="452"/>
        <item x="461"/>
        <item x="395"/>
        <item x="145"/>
        <item x="402"/>
        <item x="467"/>
        <item x="641"/>
        <item x="473"/>
        <item x="651"/>
        <item x="292"/>
        <item x="541"/>
        <item x="346"/>
        <item x="507"/>
        <item x="283"/>
        <item x="45"/>
        <item x="228"/>
        <item x="632"/>
        <item x="482"/>
        <item x="615"/>
        <item x="683"/>
        <item x="564"/>
        <item x="580"/>
        <item x="279"/>
        <item x="153"/>
        <item x="494"/>
        <item x="354"/>
        <item x="453"/>
        <item x="35"/>
        <item x="557"/>
        <item x="312"/>
        <item x="7"/>
        <item x="46"/>
        <item x="99"/>
        <item x="502"/>
        <item x="331"/>
        <item x="342"/>
        <item x="23"/>
        <item x="142"/>
        <item x="231"/>
        <item x="233"/>
        <item x="116"/>
        <item x="468"/>
        <item x="676"/>
        <item x="19"/>
        <item t="default"/>
      </items>
    </pivotField>
    <pivotField numFmtId="164" showAll="0">
      <items count="437">
        <item x="156"/>
        <item x="410"/>
        <item x="340"/>
        <item x="173"/>
        <item x="200"/>
        <item x="87"/>
        <item x="341"/>
        <item x="352"/>
        <item x="268"/>
        <item x="81"/>
        <item x="409"/>
        <item x="411"/>
        <item x="246"/>
        <item x="361"/>
        <item x="19"/>
        <item x="43"/>
        <item x="321"/>
        <item x="135"/>
        <item x="308"/>
        <item x="50"/>
        <item x="242"/>
        <item x="29"/>
        <item x="261"/>
        <item x="80"/>
        <item x="372"/>
        <item x="113"/>
        <item x="290"/>
        <item x="245"/>
        <item x="85"/>
        <item x="357"/>
        <item x="256"/>
        <item x="285"/>
        <item x="46"/>
        <item x="189"/>
        <item x="345"/>
        <item x="369"/>
        <item x="273"/>
        <item x="270"/>
        <item x="213"/>
        <item x="300"/>
        <item x="392"/>
        <item x="48"/>
        <item x="334"/>
        <item x="228"/>
        <item x="387"/>
        <item x="379"/>
        <item x="98"/>
        <item x="420"/>
        <item x="160"/>
        <item x="66"/>
        <item x="193"/>
        <item x="55"/>
        <item x="218"/>
        <item x="165"/>
        <item x="78"/>
        <item x="241"/>
        <item x="362"/>
        <item x="155"/>
        <item x="337"/>
        <item x="416"/>
        <item x="147"/>
        <item x="222"/>
        <item x="319"/>
        <item x="191"/>
        <item x="121"/>
        <item x="170"/>
        <item x="215"/>
        <item x="318"/>
        <item x="198"/>
        <item x="49"/>
        <item x="36"/>
        <item x="423"/>
        <item x="313"/>
        <item x="363"/>
        <item x="302"/>
        <item x="283"/>
        <item x="210"/>
        <item x="214"/>
        <item x="312"/>
        <item x="33"/>
        <item x="167"/>
        <item x="122"/>
        <item x="92"/>
        <item x="114"/>
        <item x="418"/>
        <item x="1"/>
        <item x="398"/>
        <item x="25"/>
        <item x="316"/>
        <item x="371"/>
        <item x="250"/>
        <item x="100"/>
        <item x="317"/>
        <item x="296"/>
        <item x="0"/>
        <item x="20"/>
        <item x="82"/>
        <item x="44"/>
        <item x="276"/>
        <item x="186"/>
        <item x="360"/>
        <item x="364"/>
        <item x="133"/>
        <item x="71"/>
        <item x="161"/>
        <item x="351"/>
        <item x="356"/>
        <item x="102"/>
        <item x="311"/>
        <item x="344"/>
        <item x="282"/>
        <item x="148"/>
        <item x="125"/>
        <item x="34"/>
        <item x="412"/>
        <item x="427"/>
        <item x="265"/>
        <item x="271"/>
        <item x="370"/>
        <item x="199"/>
        <item x="31"/>
        <item x="310"/>
        <item x="177"/>
        <item x="130"/>
        <item x="226"/>
        <item x="306"/>
        <item x="343"/>
        <item x="224"/>
        <item x="41"/>
        <item x="2"/>
        <item x="143"/>
        <item x="5"/>
        <item x="212"/>
        <item x="322"/>
        <item x="99"/>
        <item x="257"/>
        <item x="107"/>
        <item x="428"/>
        <item x="309"/>
        <item x="432"/>
        <item x="240"/>
        <item x="22"/>
        <item x="9"/>
        <item x="380"/>
        <item x="424"/>
        <item x="11"/>
        <item x="333"/>
        <item x="63"/>
        <item x="126"/>
        <item x="108"/>
        <item x="120"/>
        <item x="211"/>
        <item x="144"/>
        <item x="115"/>
        <item x="301"/>
        <item x="324"/>
        <item x="413"/>
        <item x="223"/>
        <item x="298"/>
        <item x="346"/>
        <item x="272"/>
        <item x="229"/>
        <item x="106"/>
        <item x="414"/>
        <item x="205"/>
        <item x="12"/>
        <item x="235"/>
        <item x="307"/>
        <item x="185"/>
        <item x="274"/>
        <item x="430"/>
        <item x="88"/>
        <item x="231"/>
        <item x="174"/>
        <item x="119"/>
        <item x="275"/>
        <item x="408"/>
        <item x="192"/>
        <item x="394"/>
        <item x="269"/>
        <item x="6"/>
        <item x="426"/>
        <item x="96"/>
        <item x="61"/>
        <item x="335"/>
        <item x="162"/>
        <item x="7"/>
        <item x="40"/>
        <item x="97"/>
        <item x="396"/>
        <item x="58"/>
        <item x="24"/>
        <item x="16"/>
        <item x="129"/>
        <item x="134"/>
        <item x="60"/>
        <item x="75"/>
        <item x="286"/>
        <item x="163"/>
        <item x="425"/>
        <item x="366"/>
        <item x="377"/>
        <item x="297"/>
        <item x="248"/>
        <item x="141"/>
        <item x="54"/>
        <item x="37"/>
        <item x="139"/>
        <item x="56"/>
        <item x="57"/>
        <item x="38"/>
        <item x="403"/>
        <item x="253"/>
        <item x="233"/>
        <item x="166"/>
        <item x="65"/>
        <item x="243"/>
        <item x="169"/>
        <item x="381"/>
        <item x="45"/>
        <item x="225"/>
        <item x="194"/>
        <item x="323"/>
        <item x="208"/>
        <item x="86"/>
        <item x="77"/>
        <item x="232"/>
        <item x="154"/>
        <item x="262"/>
        <item x="292"/>
        <item x="332"/>
        <item x="258"/>
        <item x="289"/>
        <item x="386"/>
        <item x="359"/>
        <item x="164"/>
        <item x="219"/>
        <item x="116"/>
        <item x="254"/>
        <item x="406"/>
        <item x="84"/>
        <item x="227"/>
        <item x="111"/>
        <item x="303"/>
        <item x="373"/>
        <item x="429"/>
        <item x="221"/>
        <item x="142"/>
        <item x="90"/>
        <item x="395"/>
        <item x="70"/>
        <item x="266"/>
        <item x="400"/>
        <item x="136"/>
        <item x="151"/>
        <item x="284"/>
        <item x="190"/>
        <item x="336"/>
        <item x="314"/>
        <item x="158"/>
        <item x="217"/>
        <item x="326"/>
        <item x="182"/>
        <item x="259"/>
        <item x="64"/>
        <item x="131"/>
        <item x="146"/>
        <item x="123"/>
        <item x="140"/>
        <item x="35"/>
        <item x="375"/>
        <item x="385"/>
        <item x="39"/>
        <item x="145"/>
        <item x="327"/>
        <item x="435"/>
        <item x="118"/>
        <item x="89"/>
        <item x="383"/>
        <item x="374"/>
        <item x="168"/>
        <item x="153"/>
        <item x="178"/>
        <item x="281"/>
        <item x="184"/>
        <item x="15"/>
        <item x="376"/>
        <item x="291"/>
        <item x="260"/>
        <item x="51"/>
        <item x="252"/>
        <item x="355"/>
        <item x="342"/>
        <item x="382"/>
        <item x="264"/>
        <item x="101"/>
        <item x="390"/>
        <item x="159"/>
        <item x="23"/>
        <item x="73"/>
        <item x="52"/>
        <item x="204"/>
        <item x="14"/>
        <item x="105"/>
        <item x="181"/>
        <item x="176"/>
        <item x="202"/>
        <item x="195"/>
        <item x="287"/>
        <item x="393"/>
        <item x="76"/>
        <item x="47"/>
        <item x="187"/>
        <item x="295"/>
        <item x="104"/>
        <item x="175"/>
        <item x="354"/>
        <item x="280"/>
        <item x="127"/>
        <item x="68"/>
        <item x="179"/>
        <item x="365"/>
        <item x="69"/>
        <item x="72"/>
        <item x="401"/>
        <item x="172"/>
        <item x="91"/>
        <item x="353"/>
        <item x="93"/>
        <item x="3"/>
        <item x="67"/>
        <item x="349"/>
        <item x="74"/>
        <item x="299"/>
        <item x="150"/>
        <item x="216"/>
        <item x="422"/>
        <item x="237"/>
        <item x="247"/>
        <item x="21"/>
        <item x="236"/>
        <item x="203"/>
        <item x="138"/>
        <item x="305"/>
        <item x="331"/>
        <item x="79"/>
        <item x="83"/>
        <item x="431"/>
        <item x="17"/>
        <item x="4"/>
        <item x="320"/>
        <item x="95"/>
        <item x="404"/>
        <item x="30"/>
        <item x="434"/>
        <item x="367"/>
        <item x="277"/>
        <item x="59"/>
        <item x="358"/>
        <item x="350"/>
        <item x="13"/>
        <item x="197"/>
        <item x="325"/>
        <item x="405"/>
        <item x="137"/>
        <item x="399"/>
        <item x="239"/>
        <item x="128"/>
        <item x="10"/>
        <item x="294"/>
        <item x="348"/>
        <item x="220"/>
        <item x="157"/>
        <item x="397"/>
        <item x="180"/>
        <item x="388"/>
        <item x="378"/>
        <item x="132"/>
        <item x="110"/>
        <item x="267"/>
        <item x="112"/>
        <item x="330"/>
        <item x="368"/>
        <item x="207"/>
        <item x="263"/>
        <item x="206"/>
        <item x="103"/>
        <item x="238"/>
        <item x="279"/>
        <item x="328"/>
        <item x="124"/>
        <item x="109"/>
        <item x="433"/>
        <item x="201"/>
        <item x="384"/>
        <item x="94"/>
        <item x="278"/>
        <item x="415"/>
        <item x="62"/>
        <item x="183"/>
        <item x="293"/>
        <item x="209"/>
        <item x="196"/>
        <item x="419"/>
        <item x="27"/>
        <item x="288"/>
        <item x="152"/>
        <item x="251"/>
        <item x="417"/>
        <item x="421"/>
        <item x="42"/>
        <item x="338"/>
        <item x="329"/>
        <item x="171"/>
        <item x="149"/>
        <item x="26"/>
        <item x="315"/>
        <item x="117"/>
        <item x="304"/>
        <item x="255"/>
        <item x="249"/>
        <item x="391"/>
        <item x="28"/>
        <item x="347"/>
        <item x="389"/>
        <item x="407"/>
        <item x="234"/>
        <item x="32"/>
        <item x="230"/>
        <item x="244"/>
        <item x="188"/>
        <item x="8"/>
        <item x="18"/>
        <item x="402"/>
        <item x="339"/>
        <item x="53"/>
        <item t="default"/>
      </items>
    </pivotField>
    <pivotField showAll="0">
      <items count="21">
        <item x="13"/>
        <item x="9"/>
        <item x="16"/>
        <item x="19"/>
        <item x="7"/>
        <item x="15"/>
        <item x="2"/>
        <item x="5"/>
        <item x="18"/>
        <item x="17"/>
        <item x="1"/>
        <item x="12"/>
        <item x="0"/>
        <item x="4"/>
        <item x="11"/>
        <item x="3"/>
        <item x="10"/>
        <item x="14"/>
        <item x="6"/>
        <item x="8"/>
        <item t="default"/>
      </items>
    </pivotField>
    <pivotField showAll="0"/>
    <pivotField axis="axisRow" showAll="0" sortType="descending">
      <items count="21">
        <item x="9"/>
        <item x="16"/>
        <item x="0"/>
        <item x="5"/>
        <item x="11"/>
        <item x="2"/>
        <item x="7"/>
        <item x="6"/>
        <item x="10"/>
        <item x="8"/>
        <item x="4"/>
        <item x="14"/>
        <item x="12"/>
        <item x="13"/>
        <item x="18"/>
        <item x="1"/>
        <item x="17"/>
        <item x="19"/>
        <item x="3"/>
        <item x="1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numFmtId="165" showAll="0">
      <items count="21">
        <item x="5"/>
        <item x="10"/>
        <item x="12"/>
        <item x="11"/>
        <item x="4"/>
        <item x="14"/>
        <item x="1"/>
        <item x="9"/>
        <item x="18"/>
        <item x="2"/>
        <item x="0"/>
        <item x="13"/>
        <item x="3"/>
        <item x="6"/>
        <item x="15"/>
        <item x="17"/>
        <item x="8"/>
        <item x="16"/>
        <item x="7"/>
        <item x="19"/>
        <item t="default"/>
      </items>
    </pivotField>
    <pivotField numFmtId="9" showAll="0">
      <items count="937">
        <item x="427"/>
        <item x="190"/>
        <item x="925"/>
        <item x="748"/>
        <item x="244"/>
        <item x="597"/>
        <item x="324"/>
        <item x="861"/>
        <item x="855"/>
        <item x="527"/>
        <item x="820"/>
        <item x="728"/>
        <item x="86"/>
        <item x="353"/>
        <item x="95"/>
        <item x="434"/>
        <item x="701"/>
        <item x="592"/>
        <item x="629"/>
        <item x="89"/>
        <item x="934"/>
        <item x="412"/>
        <item x="293"/>
        <item x="624"/>
        <item x="819"/>
        <item x="435"/>
        <item x="173"/>
        <item x="73"/>
        <item x="716"/>
        <item x="117"/>
        <item x="90"/>
        <item x="30"/>
        <item x="621"/>
        <item x="752"/>
        <item x="522"/>
        <item x="920"/>
        <item x="724"/>
        <item x="530"/>
        <item x="55"/>
        <item x="839"/>
        <item x="288"/>
        <item x="197"/>
        <item x="202"/>
        <item x="727"/>
        <item x="109"/>
        <item x="933"/>
        <item x="387"/>
        <item x="536"/>
        <item x="559"/>
        <item x="153"/>
        <item x="699"/>
        <item x="591"/>
        <item x="445"/>
        <item x="320"/>
        <item x="142"/>
        <item x="790"/>
        <item x="425"/>
        <item x="255"/>
        <item x="379"/>
        <item x="615"/>
        <item x="120"/>
        <item x="858"/>
        <item x="24"/>
        <item x="870"/>
        <item x="390"/>
        <item x="603"/>
        <item x="395"/>
        <item x="105"/>
        <item x="631"/>
        <item x="913"/>
        <item x="129"/>
        <item x="801"/>
        <item x="50"/>
        <item x="617"/>
        <item x="287"/>
        <item x="770"/>
        <item x="169"/>
        <item x="262"/>
        <item x="16"/>
        <item x="720"/>
        <item x="208"/>
        <item x="628"/>
        <item x="582"/>
        <item x="167"/>
        <item x="416"/>
        <item x="901"/>
        <item x="781"/>
        <item x="351"/>
        <item x="114"/>
        <item x="567"/>
        <item x="438"/>
        <item x="369"/>
        <item x="417"/>
        <item x="512"/>
        <item x="610"/>
        <item x="376"/>
        <item x="312"/>
        <item x="112"/>
        <item x="474"/>
        <item x="460"/>
        <item x="689"/>
        <item x="444"/>
        <item x="809"/>
        <item x="26"/>
        <item x="297"/>
        <item x="868"/>
        <item x="632"/>
        <item x="335"/>
        <item x="639"/>
        <item x="168"/>
        <item x="274"/>
        <item x="63"/>
        <item x="134"/>
        <item x="247"/>
        <item x="458"/>
        <item x="49"/>
        <item x="696"/>
        <item x="166"/>
        <item x="807"/>
        <item x="232"/>
        <item x="338"/>
        <item x="352"/>
        <item x="429"/>
        <item x="486"/>
        <item x="575"/>
        <item x="517"/>
        <item x="544"/>
        <item x="499"/>
        <item x="609"/>
        <item x="838"/>
        <item x="29"/>
        <item x="574"/>
        <item x="642"/>
        <item x="729"/>
        <item x="498"/>
        <item x="489"/>
        <item x="28"/>
        <item x="97"/>
        <item x="484"/>
        <item x="342"/>
        <item x="546"/>
        <item x="477"/>
        <item x="649"/>
        <item x="251"/>
        <item x="667"/>
        <item x="411"/>
        <item x="277"/>
        <item x="151"/>
        <item x="545"/>
        <item x="823"/>
        <item x="162"/>
        <item x="895"/>
        <item x="840"/>
        <item x="654"/>
        <item x="430"/>
        <item x="506"/>
        <item x="225"/>
        <item x="17"/>
        <item x="14"/>
        <item x="894"/>
        <item x="529"/>
        <item x="156"/>
        <item x="222"/>
        <item x="178"/>
        <item x="777"/>
        <item x="675"/>
        <item x="886"/>
        <item x="550"/>
        <item x="42"/>
        <item x="394"/>
        <item x="690"/>
        <item x="511"/>
        <item x="336"/>
        <item x="800"/>
        <item x="879"/>
        <item x="738"/>
        <item x="804"/>
        <item x="62"/>
        <item x="462"/>
        <item x="745"/>
        <item x="275"/>
        <item x="119"/>
        <item x="833"/>
        <item x="43"/>
        <item x="276"/>
        <item x="177"/>
        <item x="734"/>
        <item x="368"/>
        <item x="747"/>
        <item x="64"/>
        <item x="307"/>
        <item x="261"/>
        <item x="454"/>
        <item x="467"/>
        <item x="242"/>
        <item x="214"/>
        <item x="782"/>
        <item x="341"/>
        <item x="721"/>
        <item x="602"/>
        <item x="102"/>
        <item x="386"/>
        <item x="226"/>
        <item x="61"/>
        <item x="414"/>
        <item x="183"/>
        <item x="828"/>
        <item x="180"/>
        <item x="497"/>
        <item x="296"/>
        <item x="436"/>
        <item x="873"/>
        <item x="608"/>
        <item x="381"/>
        <item x="301"/>
        <item x="469"/>
        <item x="867"/>
        <item x="246"/>
        <item x="616"/>
        <item x="917"/>
        <item x="534"/>
        <item x="562"/>
        <item x="640"/>
        <item x="418"/>
        <item x="888"/>
        <item x="464"/>
        <item x="363"/>
        <item x="584"/>
        <item x="808"/>
        <item x="106"/>
        <item x="478"/>
        <item x="456"/>
        <item x="384"/>
        <item x="492"/>
        <item x="170"/>
        <item x="219"/>
        <item x="672"/>
        <item x="8"/>
        <item x="760"/>
        <item x="561"/>
        <item x="496"/>
        <item x="830"/>
        <item x="740"/>
        <item x="230"/>
        <item x="459"/>
        <item x="291"/>
        <item x="377"/>
        <item x="79"/>
        <item x="656"/>
        <item x="926"/>
        <item x="493"/>
        <item x="710"/>
        <item x="750"/>
        <item x="171"/>
        <item x="227"/>
        <item x="36"/>
        <item x="235"/>
        <item x="659"/>
        <item x="6"/>
        <item x="92"/>
        <item x="466"/>
        <item x="344"/>
        <item x="702"/>
        <item x="638"/>
        <item x="20"/>
        <item x="278"/>
        <item x="515"/>
        <item x="915"/>
        <item x="140"/>
        <item x="442"/>
        <item x="668"/>
        <item x="82"/>
        <item x="577"/>
        <item x="165"/>
        <item x="932"/>
        <item x="192"/>
        <item x="303"/>
        <item x="465"/>
        <item x="318"/>
        <item x="539"/>
        <item x="848"/>
        <item x="755"/>
        <item x="680"/>
        <item x="175"/>
        <item x="371"/>
        <item x="930"/>
        <item x="12"/>
        <item x="27"/>
        <item x="540"/>
        <item x="375"/>
        <item x="48"/>
        <item x="793"/>
        <item x="388"/>
        <item x="148"/>
        <item x="283"/>
        <item x="786"/>
        <item x="531"/>
        <item x="310"/>
        <item x="41"/>
        <item x="910"/>
        <item x="300"/>
        <item x="660"/>
        <item x="159"/>
        <item x="799"/>
        <item x="160"/>
        <item x="210"/>
        <item x="596"/>
        <item x="607"/>
        <item x="554"/>
        <item x="566"/>
        <item x="84"/>
        <item x="9"/>
        <item x="634"/>
        <item x="372"/>
        <item x="803"/>
        <item x="306"/>
        <item x="325"/>
        <item x="273"/>
        <item x="18"/>
        <item x="136"/>
        <item x="490"/>
        <item x="285"/>
        <item x="558"/>
        <item x="854"/>
        <item x="294"/>
        <item x="911"/>
        <item x="422"/>
        <item x="645"/>
        <item x="502"/>
        <item x="200"/>
        <item x="59"/>
        <item x="532"/>
        <item x="767"/>
        <item x="199"/>
        <item x="249"/>
        <item x="570"/>
        <item x="924"/>
        <item x="98"/>
        <item x="400"/>
        <item x="360"/>
        <item x="912"/>
        <item x="899"/>
        <item x="655"/>
        <item x="576"/>
        <item x="374"/>
        <item x="314"/>
        <item x="359"/>
        <item x="674"/>
        <item x="700"/>
        <item x="373"/>
        <item x="406"/>
        <item x="641"/>
        <item x="769"/>
        <item x="651"/>
        <item x="761"/>
        <item x="776"/>
        <item x="723"/>
        <item x="766"/>
        <item x="683"/>
        <item x="302"/>
        <item x="228"/>
        <item x="778"/>
        <item x="77"/>
        <item x="594"/>
        <item x="589"/>
        <item x="451"/>
        <item x="308"/>
        <item x="115"/>
        <item x="587"/>
        <item x="289"/>
        <item x="45"/>
        <item x="187"/>
        <item x="71"/>
        <item x="304"/>
        <item x="452"/>
        <item x="471"/>
        <item x="853"/>
        <item x="419"/>
        <item x="604"/>
        <item x="91"/>
        <item x="891"/>
        <item x="504"/>
        <item x="626"/>
        <item x="463"/>
        <item x="286"/>
        <item x="103"/>
        <item x="333"/>
        <item x="149"/>
        <item x="217"/>
        <item x="280"/>
        <item x="928"/>
        <item x="432"/>
        <item x="110"/>
        <item x="94"/>
        <item x="663"/>
        <item x="337"/>
        <item x="96"/>
        <item x="884"/>
        <item x="671"/>
        <item x="697"/>
        <item x="772"/>
        <item x="847"/>
        <item x="271"/>
        <item x="362"/>
        <item x="1"/>
        <item x="581"/>
        <item x="396"/>
        <item x="234"/>
        <item x="922"/>
        <item x="817"/>
        <item x="355"/>
        <item x="860"/>
        <item x="548"/>
        <item x="677"/>
        <item x="420"/>
        <item x="863"/>
        <item x="684"/>
        <item x="193"/>
        <item x="439"/>
        <item x="722"/>
        <item x="711"/>
        <item x="476"/>
        <item x="108"/>
        <item x="897"/>
        <item x="757"/>
        <item x="172"/>
        <item x="205"/>
        <item x="391"/>
        <item x="633"/>
        <item x="223"/>
        <item x="329"/>
        <item x="267"/>
        <item x="243"/>
        <item x="347"/>
        <item x="299"/>
        <item x="509"/>
        <item x="67"/>
        <item x="525"/>
        <item x="549"/>
        <item x="528"/>
        <item x="101"/>
        <item x="676"/>
        <item x="703"/>
        <item x="686"/>
        <item x="644"/>
        <item x="902"/>
        <item x="513"/>
        <item x="751"/>
        <item x="397"/>
        <item x="719"/>
        <item x="367"/>
        <item x="625"/>
        <item x="746"/>
        <item x="564"/>
        <item x="56"/>
        <item x="461"/>
        <item x="188"/>
        <item x="398"/>
        <item x="122"/>
        <item x="903"/>
        <item x="905"/>
        <item x="535"/>
        <item x="785"/>
        <item x="765"/>
        <item x="877"/>
        <item x="505"/>
        <item x="519"/>
        <item x="927"/>
        <item x="547"/>
        <item x="139"/>
        <item x="906"/>
        <item x="421"/>
        <item x="733"/>
        <item x="405"/>
        <item x="402"/>
        <item x="780"/>
        <item x="457"/>
        <item x="176"/>
        <item x="673"/>
        <item x="93"/>
        <item x="588"/>
        <item x="311"/>
        <item x="797"/>
        <item x="481"/>
        <item x="650"/>
        <item x="825"/>
        <item x="349"/>
        <item x="572"/>
        <item x="292"/>
        <item x="13"/>
        <item x="698"/>
        <item x="756"/>
        <item x="433"/>
        <item x="593"/>
        <item x="137"/>
        <item x="239"/>
        <item x="521"/>
        <item x="51"/>
        <item x="874"/>
        <item x="399"/>
        <item x="590"/>
        <item x="763"/>
        <item x="428"/>
        <item x="573"/>
        <item x="60"/>
        <item x="256"/>
        <item x="2"/>
        <item x="779"/>
        <item x="447"/>
        <item x="612"/>
        <item x="340"/>
        <item x="331"/>
        <item x="685"/>
        <item x="164"/>
        <item x="236"/>
        <item x="295"/>
        <item x="658"/>
        <item x="646"/>
        <item x="583"/>
        <item x="732"/>
        <item x="241"/>
        <item x="921"/>
        <item x="290"/>
        <item x="695"/>
        <item x="221"/>
        <item x="449"/>
        <item x="618"/>
        <item x="125"/>
        <item x="316"/>
        <item x="441"/>
        <item x="88"/>
        <item x="503"/>
        <item x="5"/>
        <item x="426"/>
        <item x="240"/>
        <item x="543"/>
        <item x="827"/>
        <item x="150"/>
        <item x="182"/>
        <item x="194"/>
        <item x="174"/>
        <item x="794"/>
        <item x="480"/>
        <item x="378"/>
        <item x="146"/>
        <item x="537"/>
        <item x="233"/>
        <item x="694"/>
        <item x="282"/>
        <item x="881"/>
        <item x="366"/>
        <item x="762"/>
        <item x="792"/>
        <item x="611"/>
        <item x="309"/>
        <item x="25"/>
        <item x="837"/>
        <item x="83"/>
        <item x="708"/>
        <item x="783"/>
        <item x="184"/>
        <item x="518"/>
        <item x="806"/>
        <item x="257"/>
        <item x="773"/>
        <item x="370"/>
        <item x="213"/>
        <item x="482"/>
        <item x="662"/>
        <item x="65"/>
        <item x="126"/>
        <item x="346"/>
        <item x="209"/>
        <item x="127"/>
        <item x="557"/>
        <item x="52"/>
        <item x="935"/>
        <item x="31"/>
        <item x="76"/>
        <item x="191"/>
        <item x="533"/>
        <item x="813"/>
        <item x="163"/>
        <item x="279"/>
        <item x="254"/>
        <item x="637"/>
        <item x="771"/>
        <item x="203"/>
        <item x="264"/>
        <item x="859"/>
        <item x="259"/>
        <item x="491"/>
        <item x="916"/>
        <item x="889"/>
        <item x="40"/>
        <item x="661"/>
        <item x="892"/>
        <item x="4"/>
        <item x="605"/>
        <item x="356"/>
        <item x="345"/>
        <item x="284"/>
        <item x="759"/>
        <item x="743"/>
        <item x="664"/>
        <item x="81"/>
        <item x="361"/>
        <item x="145"/>
        <item x="741"/>
        <item x="501"/>
        <item x="647"/>
        <item x="791"/>
        <item x="323"/>
        <item x="753"/>
        <item x="53"/>
        <item x="389"/>
        <item x="692"/>
        <item x="526"/>
        <item x="424"/>
        <item x="80"/>
        <item x="739"/>
        <item x="822"/>
        <item x="404"/>
        <item x="737"/>
        <item x="896"/>
        <item x="864"/>
        <item x="670"/>
        <item x="453"/>
        <item x="407"/>
        <item x="882"/>
        <item x="415"/>
        <item x="652"/>
        <item x="850"/>
        <item x="908"/>
        <item x="693"/>
        <item x="116"/>
        <item x="281"/>
        <item x="831"/>
        <item x="472"/>
        <item x="821"/>
        <item x="510"/>
        <item x="707"/>
        <item x="298"/>
        <item x="918"/>
        <item x="768"/>
        <item x="857"/>
        <item x="844"/>
        <item x="189"/>
        <item x="553"/>
        <item x="334"/>
        <item x="258"/>
        <item x="606"/>
        <item x="725"/>
        <item x="437"/>
        <item x="487"/>
        <item x="448"/>
        <item x="212"/>
        <item x="473"/>
        <item x="560"/>
        <item x="541"/>
        <item x="893"/>
        <item x="613"/>
        <item x="413"/>
        <item x="742"/>
        <item x="514"/>
        <item x="69"/>
        <item x="688"/>
        <item x="75"/>
        <item x="326"/>
        <item x="313"/>
        <item x="630"/>
        <item x="3"/>
        <item x="789"/>
        <item x="678"/>
        <item x="332"/>
        <item x="66"/>
        <item x="883"/>
        <item x="207"/>
        <item x="206"/>
        <item x="327"/>
        <item x="133"/>
        <item x="350"/>
        <item x="132"/>
        <item x="470"/>
        <item x="10"/>
        <item x="131"/>
        <item x="128"/>
        <item x="485"/>
        <item x="904"/>
        <item x="431"/>
        <item x="542"/>
        <item x="365"/>
        <item x="231"/>
        <item x="224"/>
        <item x="229"/>
        <item x="814"/>
        <item x="495"/>
        <item x="620"/>
        <item x="898"/>
        <item x="268"/>
        <item x="339"/>
        <item x="270"/>
        <item x="118"/>
        <item x="330"/>
        <item x="713"/>
        <item x="818"/>
        <item x="787"/>
        <item x="714"/>
        <item x="900"/>
        <item x="718"/>
        <item x="648"/>
        <item x="392"/>
        <item x="54"/>
        <item x="666"/>
        <item x="845"/>
        <item x="826"/>
        <item x="408"/>
        <item x="744"/>
        <item x="100"/>
        <item x="155"/>
        <item x="508"/>
        <item x="204"/>
        <item x="196"/>
        <item x="216"/>
        <item x="507"/>
        <item x="758"/>
        <item x="775"/>
        <item x="754"/>
        <item x="665"/>
        <item x="260"/>
        <item x="38"/>
        <item x="141"/>
        <item x="245"/>
        <item x="815"/>
        <item x="810"/>
        <item x="253"/>
        <item x="123"/>
        <item x="328"/>
        <item x="795"/>
        <item x="516"/>
        <item x="22"/>
        <item x="179"/>
        <item x="563"/>
        <item x="72"/>
        <item x="385"/>
        <item x="401"/>
        <item x="68"/>
        <item x="161"/>
        <item x="601"/>
        <item x="802"/>
        <item x="201"/>
        <item x="157"/>
        <item x="669"/>
        <item x="622"/>
        <item x="37"/>
        <item x="319"/>
        <item x="709"/>
        <item x="580"/>
        <item x="679"/>
        <item x="220"/>
        <item x="46"/>
        <item x="99"/>
        <item x="619"/>
        <item x="812"/>
        <item x="878"/>
        <item x="704"/>
        <item x="455"/>
        <item x="7"/>
        <item x="907"/>
        <item x="305"/>
        <item x="383"/>
        <item x="248"/>
        <item x="195"/>
        <item x="523"/>
        <item x="0"/>
        <item x="70"/>
        <item x="735"/>
        <item x="585"/>
        <item x="843"/>
        <item x="315"/>
        <item x="876"/>
        <item x="749"/>
        <item x="687"/>
        <item x="568"/>
        <item x="841"/>
        <item x="869"/>
        <item x="875"/>
        <item x="450"/>
        <item x="565"/>
        <item x="74"/>
        <item x="643"/>
        <item x="443"/>
        <item x="393"/>
        <item x="682"/>
        <item x="811"/>
        <item x="322"/>
        <item x="269"/>
        <item x="796"/>
        <item x="798"/>
        <item x="614"/>
        <item x="931"/>
        <item x="87"/>
        <item x="520"/>
        <item x="11"/>
        <item x="107"/>
        <item x="85"/>
        <item x="887"/>
        <item x="500"/>
        <item x="555"/>
        <item x="731"/>
        <item x="410"/>
        <item x="58"/>
        <item x="919"/>
        <item x="265"/>
        <item x="343"/>
        <item x="124"/>
        <item x="143"/>
        <item x="39"/>
        <item x="829"/>
        <item x="836"/>
        <item x="494"/>
        <item x="705"/>
        <item x="272"/>
        <item x="636"/>
        <item x="923"/>
        <item x="121"/>
        <item x="34"/>
        <item x="866"/>
        <item x="440"/>
        <item x="880"/>
        <item x="357"/>
        <item x="846"/>
        <item x="33"/>
        <item x="32"/>
        <item x="598"/>
        <item x="538"/>
        <item x="57"/>
        <item x="317"/>
        <item x="78"/>
        <item x="851"/>
        <item x="409"/>
        <item x="21"/>
        <item x="784"/>
        <item x="468"/>
        <item x="252"/>
        <item x="130"/>
        <item x="890"/>
        <item x="635"/>
        <item x="653"/>
        <item x="358"/>
        <item x="726"/>
        <item x="266"/>
        <item x="788"/>
        <item x="403"/>
        <item x="551"/>
        <item x="717"/>
        <item x="446"/>
        <item x="834"/>
        <item x="556"/>
        <item x="104"/>
        <item x="524"/>
        <item x="47"/>
        <item x="423"/>
        <item x="152"/>
        <item x="805"/>
        <item x="569"/>
        <item x="599"/>
        <item x="832"/>
        <item x="35"/>
        <item x="198"/>
        <item x="483"/>
        <item x="835"/>
        <item x="730"/>
        <item x="595"/>
        <item x="706"/>
        <item x="909"/>
        <item x="816"/>
        <item x="552"/>
        <item x="354"/>
        <item x="862"/>
        <item x="774"/>
        <item x="135"/>
        <item x="364"/>
        <item x="623"/>
        <item x="15"/>
        <item x="250"/>
        <item x="23"/>
        <item x="186"/>
        <item x="237"/>
        <item x="380"/>
        <item x="929"/>
        <item x="321"/>
        <item x="736"/>
        <item x="382"/>
        <item x="147"/>
        <item x="479"/>
        <item x="111"/>
        <item x="856"/>
        <item x="871"/>
        <item x="681"/>
        <item x="600"/>
        <item x="715"/>
        <item x="872"/>
        <item x="691"/>
        <item x="849"/>
        <item x="263"/>
        <item x="185"/>
        <item x="764"/>
        <item x="113"/>
        <item x="348"/>
        <item x="19"/>
        <item x="488"/>
        <item x="914"/>
        <item x="181"/>
        <item x="865"/>
        <item x="657"/>
        <item x="211"/>
        <item x="44"/>
        <item x="154"/>
        <item x="824"/>
        <item x="218"/>
        <item x="712"/>
        <item x="627"/>
        <item x="885"/>
        <item x="578"/>
        <item x="586"/>
        <item x="842"/>
        <item x="138"/>
        <item x="579"/>
        <item x="852"/>
        <item x="215"/>
        <item x="475"/>
        <item x="144"/>
        <item x="158"/>
        <item x="571"/>
        <item x="238"/>
        <item t="default"/>
      </items>
    </pivotField>
    <pivotField showAll="0">
      <items count="79">
        <item x="62"/>
        <item x="39"/>
        <item x="44"/>
        <item x="67"/>
        <item x="35"/>
        <item x="13"/>
        <item x="59"/>
        <item x="28"/>
        <item x="53"/>
        <item x="4"/>
        <item x="2"/>
        <item x="72"/>
        <item x="32"/>
        <item x="43"/>
        <item x="40"/>
        <item x="7"/>
        <item x="22"/>
        <item x="37"/>
        <item x="31"/>
        <item x="56"/>
        <item x="1"/>
        <item x="10"/>
        <item x="58"/>
        <item x="49"/>
        <item x="23"/>
        <item x="77"/>
        <item x="29"/>
        <item x="14"/>
        <item x="52"/>
        <item x="12"/>
        <item x="61"/>
        <item x="63"/>
        <item x="26"/>
        <item x="15"/>
        <item x="38"/>
        <item x="17"/>
        <item x="11"/>
        <item x="0"/>
        <item x="46"/>
        <item x="36"/>
        <item x="69"/>
        <item x="70"/>
        <item x="6"/>
        <item x="60"/>
        <item x="54"/>
        <item x="18"/>
        <item x="25"/>
        <item x="68"/>
        <item x="55"/>
        <item x="57"/>
        <item x="9"/>
        <item x="21"/>
        <item x="74"/>
        <item x="48"/>
        <item x="33"/>
        <item x="16"/>
        <item x="27"/>
        <item x="50"/>
        <item x="65"/>
        <item x="30"/>
        <item x="51"/>
        <item x="24"/>
        <item x="45"/>
        <item x="47"/>
        <item x="71"/>
        <item x="41"/>
        <item x="64"/>
        <item x="73"/>
        <item x="20"/>
        <item x="75"/>
        <item x="8"/>
        <item x="19"/>
        <item x="3"/>
        <item x="5"/>
        <item x="34"/>
        <item x="42"/>
        <item x="66"/>
        <item x="76"/>
        <item t="default"/>
      </items>
    </pivotField>
    <pivotField numFmtId="1" showAll="0">
      <items count="81">
        <item x="79"/>
        <item x="77"/>
        <item x="37"/>
        <item x="76"/>
        <item x="38"/>
        <item x="78"/>
        <item x="73"/>
        <item x="25"/>
        <item x="6"/>
        <item x="45"/>
        <item x="18"/>
        <item x="30"/>
        <item x="72"/>
        <item x="17"/>
        <item x="2"/>
        <item x="56"/>
        <item x="31"/>
        <item x="34"/>
        <item x="58"/>
        <item x="15"/>
        <item x="47"/>
        <item x="41"/>
        <item x="35"/>
        <item x="32"/>
        <item x="48"/>
        <item x="54"/>
        <item x="13"/>
        <item x="14"/>
        <item x="49"/>
        <item x="42"/>
        <item x="24"/>
        <item x="61"/>
        <item x="5"/>
        <item x="11"/>
        <item x="33"/>
        <item x="3"/>
        <item x="23"/>
        <item x="44"/>
        <item x="65"/>
        <item x="69"/>
        <item x="4"/>
        <item x="21"/>
        <item x="67"/>
        <item x="9"/>
        <item x="62"/>
        <item x="59"/>
        <item x="55"/>
        <item x="53"/>
        <item x="7"/>
        <item x="8"/>
        <item x="64"/>
        <item x="43"/>
        <item x="27"/>
        <item x="51"/>
        <item x="75"/>
        <item x="16"/>
        <item x="52"/>
        <item x="0"/>
        <item x="60"/>
        <item x="20"/>
        <item x="71"/>
        <item x="36"/>
        <item x="68"/>
        <item x="12"/>
        <item x="40"/>
        <item x="1"/>
        <item x="22"/>
        <item x="29"/>
        <item x="70"/>
        <item x="63"/>
        <item x="39"/>
        <item x="66"/>
        <item x="19"/>
        <item x="46"/>
        <item x="26"/>
        <item x="28"/>
        <item x="10"/>
        <item x="50"/>
        <item x="57"/>
        <item x="74"/>
        <item t="default"/>
      </items>
    </pivotField>
    <pivotField showAll="0">
      <items count="687">
        <item x="182"/>
        <item x="575"/>
        <item x="481"/>
        <item x="678"/>
        <item x="648"/>
        <item x="168"/>
        <item x="71"/>
        <item x="193"/>
        <item x="86"/>
        <item x="497"/>
        <item x="187"/>
        <item x="456"/>
        <item x="363"/>
        <item x="261"/>
        <item x="504"/>
        <item x="495"/>
        <item x="338"/>
        <item x="645"/>
        <item x="321"/>
        <item x="612"/>
        <item x="460"/>
        <item x="510"/>
        <item x="267"/>
        <item x="129"/>
        <item x="288"/>
        <item x="492"/>
        <item x="611"/>
        <item x="562"/>
        <item x="476"/>
        <item x="448"/>
        <item x="91"/>
        <item x="664"/>
        <item x="369"/>
        <item x="449"/>
        <item x="355"/>
        <item x="14"/>
        <item x="538"/>
        <item x="423"/>
        <item x="152"/>
        <item x="104"/>
        <item x="609"/>
        <item x="42"/>
        <item x="240"/>
        <item x="330"/>
        <item x="149"/>
        <item x="371"/>
        <item x="335"/>
        <item x="24"/>
        <item x="674"/>
        <item x="332"/>
        <item x="519"/>
        <item x="619"/>
        <item x="100"/>
        <item x="328"/>
        <item x="76"/>
        <item x="6"/>
        <item x="83"/>
        <item x="376"/>
        <item x="135"/>
        <item x="427"/>
        <item x="12"/>
        <item x="603"/>
        <item x="40"/>
        <item x="445"/>
        <item x="470"/>
        <item x="16"/>
        <item x="143"/>
        <item x="304"/>
        <item x="249"/>
        <item x="424"/>
        <item x="62"/>
        <item x="298"/>
        <item x="250"/>
        <item x="685"/>
        <item x="216"/>
        <item x="179"/>
        <item x="87"/>
        <item x="592"/>
        <item x="434"/>
        <item x="28"/>
        <item x="297"/>
        <item x="218"/>
        <item x="642"/>
        <item x="360"/>
        <item x="93"/>
        <item x="681"/>
        <item x="252"/>
        <item x="450"/>
        <item x="115"/>
        <item x="535"/>
        <item x="370"/>
        <item x="164"/>
        <item x="432"/>
        <item x="180"/>
        <item x="61"/>
        <item x="109"/>
        <item x="227"/>
        <item x="117"/>
        <item x="399"/>
        <item x="668"/>
        <item x="435"/>
        <item x="436"/>
        <item x="501"/>
        <item x="112"/>
        <item x="341"/>
        <item x="308"/>
        <item x="670"/>
        <item x="59"/>
        <item x="114"/>
        <item x="388"/>
        <item x="54"/>
        <item x="171"/>
        <item x="643"/>
        <item x="627"/>
        <item x="277"/>
        <item x="577"/>
        <item x="375"/>
        <item x="378"/>
        <item x="368"/>
        <item x="310"/>
        <item x="666"/>
        <item x="351"/>
        <item x="350"/>
        <item x="546"/>
        <item x="513"/>
        <item x="174"/>
        <item x="85"/>
        <item x="491"/>
        <item x="263"/>
        <item x="652"/>
        <item x="400"/>
        <item x="440"/>
        <item x="163"/>
        <item x="235"/>
        <item x="265"/>
        <item x="49"/>
        <item x="589"/>
        <item x="430"/>
        <item x="124"/>
        <item x="51"/>
        <item x="390"/>
        <item x="571"/>
        <item x="243"/>
        <item x="29"/>
        <item x="30"/>
        <item x="309"/>
        <item x="581"/>
        <item x="488"/>
        <item x="359"/>
        <item x="595"/>
        <item x="573"/>
        <item x="684"/>
        <item x="39"/>
        <item x="356"/>
        <item x="337"/>
        <item x="493"/>
        <item x="79"/>
        <item x="147"/>
        <item x="241"/>
        <item x="484"/>
        <item x="155"/>
        <item x="278"/>
        <item x="650"/>
        <item x="358"/>
        <item x="159"/>
        <item x="198"/>
        <item x="616"/>
        <item x="521"/>
        <item x="441"/>
        <item x="73"/>
        <item x="305"/>
        <item x="284"/>
        <item x="420"/>
        <item x="291"/>
        <item x="208"/>
        <item x="405"/>
        <item x="379"/>
        <item x="47"/>
        <item x="156"/>
        <item x="296"/>
        <item x="560"/>
        <item x="600"/>
        <item x="215"/>
        <item x="455"/>
        <item x="570"/>
        <item x="188"/>
        <item x="186"/>
        <item x="259"/>
        <item x="245"/>
        <item x="524"/>
        <item x="26"/>
        <item x="613"/>
        <item x="18"/>
        <item x="324"/>
        <item x="137"/>
        <item x="325"/>
        <item x="239"/>
        <item x="543"/>
        <item x="323"/>
        <item x="486"/>
        <item x="496"/>
        <item x="389"/>
        <item x="478"/>
        <item x="604"/>
        <item x="411"/>
        <item x="534"/>
        <item x="48"/>
        <item x="385"/>
        <item x="339"/>
        <item x="374"/>
        <item x="22"/>
        <item x="367"/>
        <item x="225"/>
        <item x="459"/>
        <item x="629"/>
        <item x="157"/>
        <item x="95"/>
        <item x="631"/>
        <item x="210"/>
        <item x="443"/>
        <item x="517"/>
        <item x="107"/>
        <item x="191"/>
        <item x="463"/>
        <item x="125"/>
        <item x="17"/>
        <item x="15"/>
        <item x="327"/>
        <item x="1"/>
        <item x="11"/>
        <item x="285"/>
        <item x="268"/>
        <item x="214"/>
        <item x="303"/>
        <item x="38"/>
        <item x="270"/>
        <item x="65"/>
        <item x="594"/>
        <item x="526"/>
        <item x="584"/>
        <item x="97"/>
        <item x="582"/>
        <item x="203"/>
        <item x="396"/>
        <item x="242"/>
        <item x="110"/>
        <item x="307"/>
        <item x="425"/>
        <item x="537"/>
        <item x="184"/>
        <item x="398"/>
        <item x="260"/>
        <item x="679"/>
        <item x="178"/>
        <item x="530"/>
        <item x="139"/>
        <item x="552"/>
        <item x="667"/>
        <item x="347"/>
        <item x="340"/>
        <item x="55"/>
        <item x="387"/>
        <item x="209"/>
        <item x="511"/>
        <item x="162"/>
        <item x="253"/>
        <item x="27"/>
        <item x="682"/>
        <item x="361"/>
        <item x="271"/>
        <item x="490"/>
        <item x="50"/>
        <item x="545"/>
        <item x="232"/>
        <item x="357"/>
        <item x="421"/>
        <item x="516"/>
        <item x="410"/>
        <item x="2"/>
        <item x="320"/>
        <item x="299"/>
        <item x="672"/>
        <item x="98"/>
        <item x="301"/>
        <item x="518"/>
        <item x="176"/>
        <item x="302"/>
        <item x="131"/>
        <item x="628"/>
        <item x="289"/>
        <item x="266"/>
        <item x="224"/>
        <item x="529"/>
        <item x="365"/>
        <item x="442"/>
        <item x="311"/>
        <item x="205"/>
        <item x="418"/>
        <item x="194"/>
        <item x="41"/>
        <item x="326"/>
        <item x="211"/>
        <item x="69"/>
        <item x="392"/>
        <item x="474"/>
        <item x="8"/>
        <item x="251"/>
        <item x="144"/>
        <item x="121"/>
        <item x="25"/>
        <item x="607"/>
        <item x="275"/>
        <item x="591"/>
        <item x="407"/>
        <item x="433"/>
        <item x="219"/>
        <item x="661"/>
        <item x="234"/>
        <item x="183"/>
        <item x="383"/>
        <item x="602"/>
        <item x="406"/>
        <item x="274"/>
        <item x="540"/>
        <item x="653"/>
        <item x="77"/>
        <item x="525"/>
        <item x="88"/>
        <item x="316"/>
        <item x="172"/>
        <item x="647"/>
        <item x="160"/>
        <item x="352"/>
        <item x="397"/>
        <item x="63"/>
        <item x="20"/>
        <item x="465"/>
        <item x="569"/>
        <item x="404"/>
        <item x="213"/>
        <item x="660"/>
        <item x="381"/>
        <item x="60"/>
        <item x="669"/>
        <item x="566"/>
        <item x="44"/>
        <item x="197"/>
        <item x="533"/>
        <item x="287"/>
        <item x="101"/>
        <item x="336"/>
        <item x="226"/>
        <item x="196"/>
        <item x="195"/>
        <item x="457"/>
        <item x="3"/>
        <item x="635"/>
        <item x="165"/>
        <item x="181"/>
        <item x="558"/>
        <item x="10"/>
        <item x="318"/>
        <item x="475"/>
        <item x="505"/>
        <item x="585"/>
        <item x="403"/>
        <item x="246"/>
        <item x="36"/>
        <item x="151"/>
        <item x="229"/>
        <item x="334"/>
        <item x="498"/>
        <item x="257"/>
        <item x="555"/>
        <item x="656"/>
        <item x="173"/>
        <item x="391"/>
        <item x="444"/>
        <item x="74"/>
        <item x="428"/>
        <item x="659"/>
        <item x="677"/>
        <item x="206"/>
        <item x="64"/>
        <item x="190"/>
        <item x="634"/>
        <item x="622"/>
        <item x="462"/>
        <item x="66"/>
        <item x="89"/>
        <item x="68"/>
        <item x="166"/>
        <item x="158"/>
        <item x="244"/>
        <item x="272"/>
        <item x="5"/>
        <item x="273"/>
        <item x="0"/>
        <item x="353"/>
        <item x="509"/>
        <item x="466"/>
        <item x="553"/>
        <item x="230"/>
        <item x="119"/>
        <item x="663"/>
        <item x="207"/>
        <item x="469"/>
        <item x="548"/>
        <item x="169"/>
        <item x="596"/>
        <item x="138"/>
        <item x="248"/>
        <item x="587"/>
        <item x="80"/>
        <item x="415"/>
        <item x="9"/>
        <item x="393"/>
        <item x="32"/>
        <item x="329"/>
        <item x="314"/>
        <item x="408"/>
        <item x="75"/>
        <item x="480"/>
        <item x="103"/>
        <item x="269"/>
        <item x="94"/>
        <item x="319"/>
        <item x="431"/>
        <item x="655"/>
        <item x="290"/>
        <item x="364"/>
        <item x="394"/>
        <item x="146"/>
        <item x="348"/>
        <item x="567"/>
        <item x="313"/>
        <item x="574"/>
        <item x="148"/>
        <item x="514"/>
        <item x="317"/>
        <item x="52"/>
        <item x="177"/>
        <item x="500"/>
        <item x="576"/>
        <item x="608"/>
        <item x="34"/>
        <item x="81"/>
        <item x="556"/>
        <item x="237"/>
        <item x="633"/>
        <item x="105"/>
        <item x="675"/>
        <item x="31"/>
        <item x="544"/>
        <item x="58"/>
        <item x="140"/>
        <item x="414"/>
        <item x="638"/>
        <item x="559"/>
        <item x="212"/>
        <item x="43"/>
        <item x="204"/>
        <item x="522"/>
        <item x="201"/>
        <item x="221"/>
        <item x="362"/>
        <item x="437"/>
        <item x="568"/>
        <item x="78"/>
        <item x="438"/>
        <item x="413"/>
        <item x="384"/>
        <item x="349"/>
        <item x="547"/>
        <item x="487"/>
        <item x="416"/>
        <item x="572"/>
        <item x="446"/>
        <item x="282"/>
        <item x="597"/>
        <item x="617"/>
        <item x="127"/>
        <item x="236"/>
        <item x="238"/>
        <item x="295"/>
        <item x="536"/>
        <item x="528"/>
        <item x="477"/>
        <item x="262"/>
        <item x="662"/>
        <item x="649"/>
        <item x="565"/>
        <item x="658"/>
        <item x="53"/>
        <item x="417"/>
        <item x="447"/>
        <item x="247"/>
        <item x="345"/>
        <item x="90"/>
        <item x="550"/>
        <item x="92"/>
        <item x="118"/>
        <item x="256"/>
        <item x="167"/>
        <item x="439"/>
        <item x="123"/>
        <item x="120"/>
        <item x="280"/>
        <item x="382"/>
        <item x="136"/>
        <item x="624"/>
        <item x="377"/>
        <item x="199"/>
        <item x="671"/>
        <item x="454"/>
        <item x="4"/>
        <item x="508"/>
        <item x="551"/>
        <item x="401"/>
        <item x="646"/>
        <item x="614"/>
        <item x="588"/>
        <item x="111"/>
        <item x="84"/>
        <item x="102"/>
        <item x="343"/>
        <item x="458"/>
        <item x="605"/>
        <item x="13"/>
        <item x="598"/>
        <item x="258"/>
        <item x="264"/>
        <item x="625"/>
        <item x="673"/>
        <item x="637"/>
        <item x="593"/>
        <item x="665"/>
        <item x="255"/>
        <item x="134"/>
        <item x="170"/>
        <item x="315"/>
        <item x="680"/>
        <item x="451"/>
        <item x="72"/>
        <item x="626"/>
        <item x="21"/>
        <item x="620"/>
        <item x="293"/>
        <item x="56"/>
        <item x="373"/>
        <item x="499"/>
        <item x="640"/>
        <item x="527"/>
        <item x="549"/>
        <item x="520"/>
        <item x="223"/>
        <item x="344"/>
        <item x="483"/>
        <item x="132"/>
        <item x="33"/>
        <item x="512"/>
        <item x="503"/>
        <item x="113"/>
        <item x="254"/>
        <item x="106"/>
        <item x="372"/>
        <item x="471"/>
        <item x="161"/>
        <item x="531"/>
        <item x="322"/>
        <item x="419"/>
        <item x="644"/>
        <item x="126"/>
        <item x="200"/>
        <item x="579"/>
        <item x="133"/>
        <item x="175"/>
        <item x="281"/>
        <item x="485"/>
        <item x="583"/>
        <item x="515"/>
        <item x="630"/>
        <item x="300"/>
        <item x="276"/>
        <item x="606"/>
        <item x="523"/>
        <item x="202"/>
        <item x="222"/>
        <item x="623"/>
        <item x="294"/>
        <item x="141"/>
        <item x="426"/>
        <item x="539"/>
        <item x="472"/>
        <item x="122"/>
        <item x="306"/>
        <item x="409"/>
        <item x="563"/>
        <item x="412"/>
        <item x="217"/>
        <item x="532"/>
        <item x="128"/>
        <item x="333"/>
        <item x="386"/>
        <item x="192"/>
        <item x="601"/>
        <item x="37"/>
        <item x="489"/>
        <item x="286"/>
        <item x="542"/>
        <item x="185"/>
        <item x="639"/>
        <item x="586"/>
        <item x="506"/>
        <item x="429"/>
        <item x="380"/>
        <item x="578"/>
        <item x="57"/>
        <item x="67"/>
        <item x="220"/>
        <item x="561"/>
        <item x="479"/>
        <item x="366"/>
        <item x="599"/>
        <item x="130"/>
        <item x="610"/>
        <item x="70"/>
        <item x="590"/>
        <item x="96"/>
        <item x="82"/>
        <item x="189"/>
        <item x="554"/>
        <item x="150"/>
        <item x="621"/>
        <item x="654"/>
        <item x="618"/>
        <item x="464"/>
        <item x="108"/>
        <item x="657"/>
        <item x="422"/>
        <item x="636"/>
        <item x="154"/>
        <item x="452"/>
        <item x="461"/>
        <item x="395"/>
        <item x="145"/>
        <item x="402"/>
        <item x="467"/>
        <item x="641"/>
        <item x="473"/>
        <item x="651"/>
        <item x="292"/>
        <item x="541"/>
        <item x="346"/>
        <item x="507"/>
        <item x="283"/>
        <item x="45"/>
        <item x="228"/>
        <item x="632"/>
        <item x="482"/>
        <item x="615"/>
        <item x="683"/>
        <item x="564"/>
        <item x="580"/>
        <item x="279"/>
        <item x="153"/>
        <item x="494"/>
        <item x="354"/>
        <item x="453"/>
        <item x="35"/>
        <item x="557"/>
        <item x="312"/>
        <item x="7"/>
        <item x="46"/>
        <item x="99"/>
        <item x="502"/>
        <item x="331"/>
        <item x="342"/>
        <item x="23"/>
        <item x="142"/>
        <item x="231"/>
        <item x="233"/>
        <item x="116"/>
        <item x="468"/>
        <item x="676"/>
        <item x="19"/>
        <item t="default"/>
      </items>
    </pivotField>
    <pivotField numFmtId="14" showAll="0">
      <items count="25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t="default"/>
      </items>
    </pivotField>
    <pivotField showAll="0">
      <items count="536">
        <item x="534"/>
        <item x="511"/>
        <item x="507"/>
        <item x="514"/>
        <item x="521"/>
        <item x="503"/>
        <item x="517"/>
        <item x="470"/>
        <item x="516"/>
        <item x="484"/>
        <item x="531"/>
        <item x="490"/>
        <item x="533"/>
        <item x="506"/>
        <item x="473"/>
        <item x="471"/>
        <item x="500"/>
        <item x="466"/>
        <item x="468"/>
        <item x="486"/>
        <item x="499"/>
        <item x="482"/>
        <item x="459"/>
        <item x="513"/>
        <item x="527"/>
        <item x="515"/>
        <item x="449"/>
        <item x="502"/>
        <item x="491"/>
        <item x="519"/>
        <item x="508"/>
        <item x="462"/>
        <item x="445"/>
        <item x="444"/>
        <item x="472"/>
        <item x="477"/>
        <item x="438"/>
        <item x="505"/>
        <item x="474"/>
        <item x="493"/>
        <item x="455"/>
        <item x="481"/>
        <item x="428"/>
        <item x="504"/>
        <item x="415"/>
        <item x="495"/>
        <item x="450"/>
        <item x="398"/>
        <item x="432"/>
        <item x="442"/>
        <item x="487"/>
        <item x="483"/>
        <item x="401"/>
        <item x="391"/>
        <item x="436"/>
        <item x="381"/>
        <item x="407"/>
        <item x="496"/>
        <item x="370"/>
        <item x="367"/>
        <item x="372"/>
        <item x="440"/>
        <item x="380"/>
        <item x="411"/>
        <item x="426"/>
        <item x="526"/>
        <item x="424"/>
        <item x="397"/>
        <item x="463"/>
        <item x="488"/>
        <item x="357"/>
        <item x="344"/>
        <item x="461"/>
        <item x="476"/>
        <item x="338"/>
        <item x="475"/>
        <item x="346"/>
        <item x="451"/>
        <item x="377"/>
        <item x="448"/>
        <item x="520"/>
        <item x="525"/>
        <item x="348"/>
        <item x="384"/>
        <item x="402"/>
        <item x="509"/>
        <item x="403"/>
        <item x="330"/>
        <item x="412"/>
        <item x="529"/>
        <item x="294"/>
        <item x="290"/>
        <item x="324"/>
        <item x="523"/>
        <item x="361"/>
        <item x="498"/>
        <item x="417"/>
        <item x="404"/>
        <item x="272"/>
        <item x="342"/>
        <item x="479"/>
        <item x="313"/>
        <item x="366"/>
        <item x="309"/>
        <item x="414"/>
        <item x="518"/>
        <item x="532"/>
        <item x="308"/>
        <item x="323"/>
        <item x="413"/>
        <item x="408"/>
        <item x="259"/>
        <item x="460"/>
        <item x="439"/>
        <item x="337"/>
        <item x="457"/>
        <item x="327"/>
        <item x="350"/>
        <item x="256"/>
        <item x="392"/>
        <item x="289"/>
        <item x="405"/>
        <item x="383"/>
        <item x="285"/>
        <item x="341"/>
        <item x="492"/>
        <item x="441"/>
        <item x="270"/>
        <item x="258"/>
        <item x="208"/>
        <item x="512"/>
        <item x="443"/>
        <item x="304"/>
        <item x="199"/>
        <item x="396"/>
        <item x="369"/>
        <item x="223"/>
        <item x="390"/>
        <item x="351"/>
        <item x="389"/>
        <item x="335"/>
        <item x="530"/>
        <item x="326"/>
        <item x="235"/>
        <item x="385"/>
        <item x="288"/>
        <item x="376"/>
        <item x="339"/>
        <item x="260"/>
        <item x="179"/>
        <item x="299"/>
        <item x="340"/>
        <item x="305"/>
        <item x="159"/>
        <item x="217"/>
        <item x="233"/>
        <item x="255"/>
        <item x="334"/>
        <item x="501"/>
        <item x="277"/>
        <item x="325"/>
        <item x="269"/>
        <item x="362"/>
        <item x="317"/>
        <item x="198"/>
        <item x="522"/>
        <item x="497"/>
        <item x="221"/>
        <item x="273"/>
        <item x="332"/>
        <item x="282"/>
        <item x="393"/>
        <item x="422"/>
        <item x="137"/>
        <item x="420"/>
        <item x="230"/>
        <item x="296"/>
        <item x="236"/>
        <item x="427"/>
        <item x="200"/>
        <item x="467"/>
        <item x="219"/>
        <item x="374"/>
        <item x="209"/>
        <item x="264"/>
        <item x="321"/>
        <item x="302"/>
        <item x="359"/>
        <item x="329"/>
        <item x="95"/>
        <item x="218"/>
        <item x="206"/>
        <item x="175"/>
        <item x="89"/>
        <item x="119"/>
        <item x="177"/>
        <item x="464"/>
        <item x="410"/>
        <item x="163"/>
        <item x="85"/>
        <item x="173"/>
        <item x="279"/>
        <item x="167"/>
        <item x="379"/>
        <item x="300"/>
        <item x="456"/>
        <item x="105"/>
        <item x="87"/>
        <item x="419"/>
        <item x="174"/>
        <item x="158"/>
        <item x="54"/>
        <item x="46"/>
        <item x="429"/>
        <item x="92"/>
        <item x="409"/>
        <item x="19"/>
        <item x="310"/>
        <item x="320"/>
        <item x="29"/>
        <item x="469"/>
        <item x="433"/>
        <item x="122"/>
        <item x="196"/>
        <item x="365"/>
        <item x="106"/>
        <item x="170"/>
        <item x="249"/>
        <item x="375"/>
        <item x="434"/>
        <item x="49"/>
        <item x="322"/>
        <item x="127"/>
        <item x="201"/>
        <item x="229"/>
        <item x="227"/>
        <item x="51"/>
        <item x="494"/>
        <item x="71"/>
        <item x="184"/>
        <item x="437"/>
        <item x="82"/>
        <item x="406"/>
        <item x="146"/>
        <item x="59"/>
        <item x="128"/>
        <item x="293"/>
        <item x="216"/>
        <item x="416"/>
        <item x="140"/>
        <item x="352"/>
        <item x="120"/>
        <item x="295"/>
        <item x="164"/>
        <item x="524"/>
        <item x="172"/>
        <item x="356"/>
        <item x="132"/>
        <item x="225"/>
        <item x="284"/>
        <item x="181"/>
        <item x="135"/>
        <item x="100"/>
        <item x="52"/>
        <item x="226"/>
        <item x="108"/>
        <item x="319"/>
        <item x="345"/>
        <item x="37"/>
        <item x="358"/>
        <item x="88"/>
        <item x="176"/>
        <item x="271"/>
        <item x="241"/>
        <item x="446"/>
        <item x="34"/>
        <item x="373"/>
        <item x="90"/>
        <item x="212"/>
        <item x="83"/>
        <item x="333"/>
        <item x="145"/>
        <item x="388"/>
        <item x="25"/>
        <item x="245"/>
        <item x="418"/>
        <item x="1"/>
        <item x="454"/>
        <item x="231"/>
        <item x="142"/>
        <item x="371"/>
        <item x="47"/>
        <item x="286"/>
        <item x="191"/>
        <item x="20"/>
        <item x="262"/>
        <item x="0"/>
        <item x="192"/>
        <item x="349"/>
        <item x="360"/>
        <item x="510"/>
        <item x="312"/>
        <item x="458"/>
        <item x="149"/>
        <item x="141"/>
        <item x="267"/>
        <item x="148"/>
        <item x="113"/>
        <item x="421"/>
        <item x="280"/>
        <item x="107"/>
        <item x="130"/>
        <item x="292"/>
        <item x="528"/>
        <item x="35"/>
        <item x="97"/>
        <item x="395"/>
        <item x="126"/>
        <item x="364"/>
        <item x="243"/>
        <item x="40"/>
        <item x="354"/>
        <item x="32"/>
        <item x="114"/>
        <item x="263"/>
        <item x="121"/>
        <item x="485"/>
        <item x="43"/>
        <item x="45"/>
        <item x="239"/>
        <item x="480"/>
        <item x="242"/>
        <item x="228"/>
        <item x="306"/>
        <item x="2"/>
        <item x="165"/>
        <item x="5"/>
        <item x="394"/>
        <item x="453"/>
        <item x="478"/>
        <item x="67"/>
        <item x="281"/>
        <item x="213"/>
        <item x="31"/>
        <item x="22"/>
        <item x="166"/>
        <item x="190"/>
        <item x="9"/>
        <item x="291"/>
        <item x="202"/>
        <item x="222"/>
        <item x="11"/>
        <item x="353"/>
        <item x="232"/>
        <item x="136"/>
        <item x="186"/>
        <item x="96"/>
        <item x="134"/>
        <item x="314"/>
        <item x="386"/>
        <item x="489"/>
        <item x="115"/>
        <item x="423"/>
        <item x="103"/>
        <item x="169"/>
        <item x="435"/>
        <item x="171"/>
        <item x="143"/>
        <item x="104"/>
        <item x="301"/>
        <item x="287"/>
        <item x="378"/>
        <item x="12"/>
        <item x="152"/>
        <item x="425"/>
        <item x="465"/>
        <item x="65"/>
        <item x="220"/>
        <item x="430"/>
        <item x="274"/>
        <item x="160"/>
        <item x="316"/>
        <item x="157"/>
        <item x="62"/>
        <item x="399"/>
        <item x="6"/>
        <item x="42"/>
        <item x="266"/>
        <item x="64"/>
        <item x="195"/>
        <item x="387"/>
        <item x="7"/>
        <item x="24"/>
        <item x="331"/>
        <item x="452"/>
        <item x="447"/>
        <item x="400"/>
        <item x="16"/>
        <item x="275"/>
        <item x="58"/>
        <item x="343"/>
        <item x="68"/>
        <item x="276"/>
        <item x="187"/>
        <item x="303"/>
        <item x="60"/>
        <item x="61"/>
        <item x="38"/>
        <item x="70"/>
        <item x="254"/>
        <item x="79"/>
        <item x="39"/>
        <item x="94"/>
        <item x="431"/>
        <item x="155"/>
        <item x="161"/>
        <item x="215"/>
        <item x="81"/>
        <item x="117"/>
        <item x="363"/>
        <item x="168"/>
        <item x="48"/>
        <item x="211"/>
        <item x="307"/>
        <item x="182"/>
        <item x="347"/>
        <item x="151"/>
        <item x="207"/>
        <item x="355"/>
        <item x="91"/>
        <item x="297"/>
        <item x="150"/>
        <item x="261"/>
        <item x="203"/>
        <item x="248"/>
        <item x="99"/>
        <item x="251"/>
        <item x="129"/>
        <item x="246"/>
        <item x="237"/>
        <item x="185"/>
        <item x="368"/>
        <item x="193"/>
        <item x="75"/>
        <item x="125"/>
        <item x="240"/>
        <item x="162"/>
        <item x="318"/>
        <item x="382"/>
        <item x="210"/>
        <item x="234"/>
        <item x="93"/>
        <item x="183"/>
        <item x="180"/>
        <item x="188"/>
        <item x="69"/>
        <item x="283"/>
        <item x="144"/>
        <item x="252"/>
        <item x="315"/>
        <item x="98"/>
        <item x="257"/>
        <item x="278"/>
        <item x="178"/>
        <item x="311"/>
        <item x="298"/>
        <item x="336"/>
        <item x="109"/>
        <item x="36"/>
        <item x="41"/>
        <item x="328"/>
        <item x="112"/>
        <item x="247"/>
        <item x="224"/>
        <item x="250"/>
        <item x="131"/>
        <item x="205"/>
        <item x="110"/>
        <item x="154"/>
        <item x="55"/>
        <item x="77"/>
        <item x="15"/>
        <item x="265"/>
        <item x="56"/>
        <item x="139"/>
        <item x="253"/>
        <item x="80"/>
        <item x="23"/>
        <item x="197"/>
        <item x="268"/>
        <item x="73"/>
        <item x="14"/>
        <item x="50"/>
        <item x="74"/>
        <item x="101"/>
        <item x="76"/>
        <item x="123"/>
        <item x="72"/>
        <item x="78"/>
        <item x="138"/>
        <item x="204"/>
        <item x="244"/>
        <item x="214"/>
        <item x="238"/>
        <item x="133"/>
        <item x="189"/>
        <item x="84"/>
        <item x="3"/>
        <item x="86"/>
        <item x="21"/>
        <item x="147"/>
        <item x="63"/>
        <item x="118"/>
        <item x="17"/>
        <item x="30"/>
        <item x="4"/>
        <item x="156"/>
        <item x="194"/>
        <item x="111"/>
        <item x="116"/>
        <item x="153"/>
        <item x="13"/>
        <item x="10"/>
        <item x="102"/>
        <item x="124"/>
        <item x="66"/>
        <item x="27"/>
        <item x="44"/>
        <item x="26"/>
        <item x="28"/>
        <item x="33"/>
        <item x="53"/>
        <item x="57"/>
        <item x="18"/>
        <item x="8"/>
        <item t="default"/>
      </items>
    </pivotField>
    <pivotField showAll="0">
      <items count="6">
        <item x="2"/>
        <item x="0"/>
        <item x="1"/>
        <item x="4"/>
        <item x="3"/>
        <item t="default"/>
      </items>
    </pivotField>
    <pivotField showAll="0"/>
    <pivotField showAll="0"/>
    <pivotField showAll="0">
      <items count="5">
        <item x="0"/>
        <item x="1"/>
        <item x="2"/>
        <item x="3"/>
        <item t="default"/>
      </items>
    </pivotField>
  </pivotFields>
  <rowFields count="1">
    <field x="8"/>
  </rowFields>
  <rowItems count="20">
    <i>
      <x v="17"/>
    </i>
    <i>
      <x v="6"/>
    </i>
    <i>
      <x v="1"/>
    </i>
    <i>
      <x v="9"/>
    </i>
    <i>
      <x v="16"/>
    </i>
    <i>
      <x v="19"/>
    </i>
    <i>
      <x v="7"/>
    </i>
    <i>
      <x v="18"/>
    </i>
    <i>
      <x v="13"/>
    </i>
    <i>
      <x v="2"/>
    </i>
    <i>
      <x v="5"/>
    </i>
    <i>
      <x v="14"/>
    </i>
    <i>
      <x/>
    </i>
    <i>
      <x v="15"/>
    </i>
    <i>
      <x v="11"/>
    </i>
    <i>
      <x v="10"/>
    </i>
    <i>
      <x v="4"/>
    </i>
    <i>
      <x v="12"/>
    </i>
    <i>
      <x v="8"/>
    </i>
    <i>
      <x v="3"/>
    </i>
  </rowItems>
  <colItems count="1">
    <i/>
  </colItems>
  <dataFields count="1">
    <dataField name="Среднее по полю Средняя цена в категории за штуку" fld="9" subtotal="average" baseField="0" baseItem="0" numFmtId="165"/>
  </dataFields>
  <chartFormats count="1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477120A-83B6-3D41-9B64-970E53C1E985}" name="Сводная таблица18" cacheId="4" applyNumberFormats="0" applyBorderFormats="0" applyFontFormats="0" applyPatternFormats="0" applyAlignmentFormats="0" applyWidthHeightFormats="1" dataCaption="Значения" updatedVersion="8" minRefreshableVersion="3" useAutoFormatting="1" itemPrintTitles="1" createdVersion="8" indent="0" multipleFieldFilters="0" chartFormat="4" rowHeaderCaption="Продукты">
  <location ref="A3:B24" firstHeaderRow="1" firstDataRow="1" firstDataCol="1"/>
  <pivotFields count="20">
    <pivotField showAll="0"/>
    <pivotField showAll="0"/>
    <pivotField showAll="0"/>
    <pivotField dataField="1" showAll="0">
      <items count="6">
        <item h="1" x="3"/>
        <item h="1" x="0"/>
        <item h="1" x="2"/>
        <item x="1"/>
        <item h="1" x="4"/>
        <item t="default"/>
      </items>
    </pivotField>
    <pivotField showAll="0">
      <items count="687">
        <item x="182"/>
        <item x="575"/>
        <item x="481"/>
        <item x="678"/>
        <item x="648"/>
        <item x="168"/>
        <item x="71"/>
        <item x="193"/>
        <item x="86"/>
        <item x="497"/>
        <item x="187"/>
        <item x="456"/>
        <item x="363"/>
        <item x="261"/>
        <item x="504"/>
        <item x="495"/>
        <item x="338"/>
        <item x="645"/>
        <item x="321"/>
        <item x="612"/>
        <item x="460"/>
        <item x="510"/>
        <item x="267"/>
        <item x="129"/>
        <item x="288"/>
        <item x="492"/>
        <item x="611"/>
        <item x="562"/>
        <item x="476"/>
        <item x="448"/>
        <item x="91"/>
        <item x="664"/>
        <item x="369"/>
        <item x="449"/>
        <item x="355"/>
        <item x="14"/>
        <item x="538"/>
        <item x="423"/>
        <item x="152"/>
        <item x="104"/>
        <item x="609"/>
        <item x="42"/>
        <item x="240"/>
        <item x="330"/>
        <item x="149"/>
        <item x="371"/>
        <item x="335"/>
        <item x="24"/>
        <item x="674"/>
        <item x="332"/>
        <item x="519"/>
        <item x="619"/>
        <item x="100"/>
        <item x="328"/>
        <item x="76"/>
        <item x="6"/>
        <item x="83"/>
        <item x="376"/>
        <item x="135"/>
        <item x="427"/>
        <item x="12"/>
        <item x="603"/>
        <item x="40"/>
        <item x="445"/>
        <item x="470"/>
        <item x="16"/>
        <item x="143"/>
        <item x="304"/>
        <item x="249"/>
        <item x="424"/>
        <item x="62"/>
        <item x="298"/>
        <item x="250"/>
        <item x="685"/>
        <item x="216"/>
        <item x="179"/>
        <item x="87"/>
        <item x="592"/>
        <item x="434"/>
        <item x="28"/>
        <item x="297"/>
        <item x="218"/>
        <item x="642"/>
        <item x="360"/>
        <item x="93"/>
        <item x="681"/>
        <item x="252"/>
        <item x="450"/>
        <item x="115"/>
        <item x="535"/>
        <item x="370"/>
        <item x="164"/>
        <item x="432"/>
        <item x="180"/>
        <item x="61"/>
        <item x="109"/>
        <item x="227"/>
        <item x="117"/>
        <item x="399"/>
        <item x="668"/>
        <item x="435"/>
        <item x="436"/>
        <item x="501"/>
        <item x="112"/>
        <item x="341"/>
        <item x="308"/>
        <item x="670"/>
        <item x="59"/>
        <item x="114"/>
        <item x="388"/>
        <item x="54"/>
        <item x="171"/>
        <item x="643"/>
        <item x="627"/>
        <item x="277"/>
        <item x="577"/>
        <item x="375"/>
        <item x="378"/>
        <item x="368"/>
        <item x="310"/>
        <item x="666"/>
        <item x="351"/>
        <item x="350"/>
        <item x="546"/>
        <item x="513"/>
        <item x="174"/>
        <item x="85"/>
        <item x="491"/>
        <item x="263"/>
        <item x="652"/>
        <item x="400"/>
        <item x="440"/>
        <item x="163"/>
        <item x="235"/>
        <item x="265"/>
        <item x="49"/>
        <item x="589"/>
        <item x="430"/>
        <item x="124"/>
        <item x="51"/>
        <item x="390"/>
        <item x="571"/>
        <item x="243"/>
        <item x="29"/>
        <item x="30"/>
        <item x="309"/>
        <item x="581"/>
        <item x="488"/>
        <item x="359"/>
        <item x="595"/>
        <item x="573"/>
        <item x="684"/>
        <item x="39"/>
        <item x="356"/>
        <item x="337"/>
        <item x="493"/>
        <item x="79"/>
        <item x="147"/>
        <item x="241"/>
        <item x="484"/>
        <item x="155"/>
        <item x="278"/>
        <item x="650"/>
        <item x="358"/>
        <item x="159"/>
        <item x="198"/>
        <item x="616"/>
        <item x="521"/>
        <item x="441"/>
        <item x="73"/>
        <item x="305"/>
        <item x="284"/>
        <item x="420"/>
        <item x="291"/>
        <item x="208"/>
        <item x="405"/>
        <item x="379"/>
        <item x="47"/>
        <item x="156"/>
        <item x="296"/>
        <item x="560"/>
        <item x="600"/>
        <item x="215"/>
        <item x="455"/>
        <item x="570"/>
        <item x="188"/>
        <item x="186"/>
        <item x="259"/>
        <item x="245"/>
        <item x="524"/>
        <item x="26"/>
        <item x="613"/>
        <item x="18"/>
        <item x="324"/>
        <item x="137"/>
        <item x="325"/>
        <item x="239"/>
        <item x="543"/>
        <item x="323"/>
        <item x="486"/>
        <item x="496"/>
        <item x="389"/>
        <item x="478"/>
        <item x="604"/>
        <item x="411"/>
        <item x="534"/>
        <item x="48"/>
        <item x="385"/>
        <item x="339"/>
        <item x="374"/>
        <item x="22"/>
        <item x="367"/>
        <item x="225"/>
        <item x="459"/>
        <item x="629"/>
        <item x="157"/>
        <item x="95"/>
        <item x="631"/>
        <item x="210"/>
        <item x="443"/>
        <item x="517"/>
        <item x="107"/>
        <item x="191"/>
        <item x="463"/>
        <item x="125"/>
        <item x="17"/>
        <item x="15"/>
        <item x="327"/>
        <item x="1"/>
        <item x="11"/>
        <item x="285"/>
        <item x="268"/>
        <item x="214"/>
        <item x="303"/>
        <item x="38"/>
        <item x="270"/>
        <item x="65"/>
        <item x="594"/>
        <item x="526"/>
        <item x="584"/>
        <item x="97"/>
        <item x="582"/>
        <item x="203"/>
        <item x="396"/>
        <item x="242"/>
        <item x="110"/>
        <item x="307"/>
        <item x="425"/>
        <item x="537"/>
        <item x="184"/>
        <item x="398"/>
        <item x="260"/>
        <item x="679"/>
        <item x="178"/>
        <item x="530"/>
        <item x="139"/>
        <item x="552"/>
        <item x="667"/>
        <item x="347"/>
        <item x="340"/>
        <item x="55"/>
        <item x="387"/>
        <item x="209"/>
        <item x="511"/>
        <item x="162"/>
        <item x="253"/>
        <item x="27"/>
        <item x="682"/>
        <item x="361"/>
        <item x="271"/>
        <item x="490"/>
        <item x="50"/>
        <item x="545"/>
        <item x="232"/>
        <item x="357"/>
        <item x="421"/>
        <item x="516"/>
        <item x="410"/>
        <item x="2"/>
        <item x="320"/>
        <item x="299"/>
        <item x="672"/>
        <item x="98"/>
        <item x="301"/>
        <item x="518"/>
        <item x="176"/>
        <item x="302"/>
        <item x="131"/>
        <item x="628"/>
        <item x="289"/>
        <item x="266"/>
        <item x="224"/>
        <item x="529"/>
        <item x="365"/>
        <item x="442"/>
        <item x="311"/>
        <item x="205"/>
        <item x="418"/>
        <item x="194"/>
        <item x="41"/>
        <item x="326"/>
        <item x="211"/>
        <item x="69"/>
        <item x="392"/>
        <item x="474"/>
        <item x="8"/>
        <item x="251"/>
        <item x="144"/>
        <item x="121"/>
        <item x="25"/>
        <item x="607"/>
        <item x="275"/>
        <item x="591"/>
        <item x="407"/>
        <item x="433"/>
        <item x="219"/>
        <item x="661"/>
        <item x="234"/>
        <item x="183"/>
        <item x="383"/>
        <item x="602"/>
        <item x="406"/>
        <item x="274"/>
        <item x="540"/>
        <item x="653"/>
        <item x="77"/>
        <item x="525"/>
        <item x="88"/>
        <item x="316"/>
        <item x="172"/>
        <item x="647"/>
        <item x="160"/>
        <item x="352"/>
        <item x="397"/>
        <item x="63"/>
        <item x="20"/>
        <item x="465"/>
        <item x="569"/>
        <item x="404"/>
        <item x="213"/>
        <item x="660"/>
        <item x="381"/>
        <item x="60"/>
        <item x="669"/>
        <item x="566"/>
        <item x="44"/>
        <item x="197"/>
        <item x="533"/>
        <item x="287"/>
        <item x="101"/>
        <item x="336"/>
        <item x="226"/>
        <item x="196"/>
        <item x="195"/>
        <item x="457"/>
        <item x="3"/>
        <item x="635"/>
        <item x="165"/>
        <item x="181"/>
        <item x="558"/>
        <item x="10"/>
        <item x="318"/>
        <item x="475"/>
        <item x="505"/>
        <item x="585"/>
        <item x="403"/>
        <item x="246"/>
        <item x="36"/>
        <item x="151"/>
        <item x="229"/>
        <item x="334"/>
        <item x="498"/>
        <item x="257"/>
        <item x="555"/>
        <item x="656"/>
        <item x="173"/>
        <item x="391"/>
        <item x="444"/>
        <item x="74"/>
        <item x="428"/>
        <item x="659"/>
        <item x="677"/>
        <item x="206"/>
        <item x="64"/>
        <item x="190"/>
        <item x="634"/>
        <item x="622"/>
        <item x="462"/>
        <item x="66"/>
        <item x="89"/>
        <item x="68"/>
        <item x="166"/>
        <item x="158"/>
        <item x="244"/>
        <item x="272"/>
        <item x="5"/>
        <item x="273"/>
        <item x="0"/>
        <item x="353"/>
        <item x="509"/>
        <item x="466"/>
        <item x="553"/>
        <item x="230"/>
        <item x="119"/>
        <item x="663"/>
        <item x="207"/>
        <item x="469"/>
        <item x="548"/>
        <item x="169"/>
        <item x="596"/>
        <item x="138"/>
        <item x="248"/>
        <item x="587"/>
        <item x="80"/>
        <item x="415"/>
        <item x="9"/>
        <item x="393"/>
        <item x="32"/>
        <item x="329"/>
        <item x="314"/>
        <item x="408"/>
        <item x="75"/>
        <item x="480"/>
        <item x="103"/>
        <item x="269"/>
        <item x="94"/>
        <item x="319"/>
        <item x="431"/>
        <item x="655"/>
        <item x="290"/>
        <item x="364"/>
        <item x="394"/>
        <item x="146"/>
        <item x="348"/>
        <item x="567"/>
        <item x="313"/>
        <item x="574"/>
        <item x="148"/>
        <item x="514"/>
        <item x="317"/>
        <item x="52"/>
        <item x="177"/>
        <item x="500"/>
        <item x="576"/>
        <item x="608"/>
        <item x="34"/>
        <item x="81"/>
        <item x="556"/>
        <item x="237"/>
        <item x="633"/>
        <item x="105"/>
        <item x="675"/>
        <item x="31"/>
        <item x="544"/>
        <item x="58"/>
        <item x="140"/>
        <item x="414"/>
        <item x="638"/>
        <item x="559"/>
        <item x="212"/>
        <item x="43"/>
        <item x="204"/>
        <item x="522"/>
        <item x="201"/>
        <item x="221"/>
        <item x="362"/>
        <item x="437"/>
        <item x="568"/>
        <item x="78"/>
        <item x="438"/>
        <item x="413"/>
        <item x="384"/>
        <item x="349"/>
        <item x="547"/>
        <item x="487"/>
        <item x="416"/>
        <item x="572"/>
        <item x="446"/>
        <item x="282"/>
        <item x="597"/>
        <item x="617"/>
        <item x="127"/>
        <item x="236"/>
        <item x="238"/>
        <item x="295"/>
        <item x="536"/>
        <item x="528"/>
        <item x="477"/>
        <item x="262"/>
        <item x="662"/>
        <item x="649"/>
        <item x="565"/>
        <item x="658"/>
        <item x="53"/>
        <item x="417"/>
        <item x="447"/>
        <item x="247"/>
        <item x="345"/>
        <item x="90"/>
        <item x="550"/>
        <item x="92"/>
        <item x="118"/>
        <item x="256"/>
        <item x="167"/>
        <item x="439"/>
        <item x="123"/>
        <item x="120"/>
        <item x="280"/>
        <item x="382"/>
        <item x="136"/>
        <item x="624"/>
        <item x="377"/>
        <item x="199"/>
        <item x="671"/>
        <item x="454"/>
        <item x="4"/>
        <item x="508"/>
        <item x="551"/>
        <item x="401"/>
        <item x="646"/>
        <item x="614"/>
        <item x="588"/>
        <item x="111"/>
        <item x="84"/>
        <item x="102"/>
        <item x="343"/>
        <item x="458"/>
        <item x="605"/>
        <item x="13"/>
        <item x="598"/>
        <item x="258"/>
        <item x="264"/>
        <item x="625"/>
        <item x="673"/>
        <item x="637"/>
        <item x="593"/>
        <item x="665"/>
        <item x="255"/>
        <item x="134"/>
        <item x="170"/>
        <item x="315"/>
        <item x="680"/>
        <item x="451"/>
        <item x="72"/>
        <item x="626"/>
        <item x="21"/>
        <item x="620"/>
        <item x="293"/>
        <item x="56"/>
        <item x="373"/>
        <item x="499"/>
        <item x="640"/>
        <item x="527"/>
        <item x="549"/>
        <item x="520"/>
        <item x="223"/>
        <item x="344"/>
        <item x="483"/>
        <item x="132"/>
        <item x="33"/>
        <item x="512"/>
        <item x="503"/>
        <item x="113"/>
        <item x="254"/>
        <item x="106"/>
        <item x="372"/>
        <item x="471"/>
        <item x="161"/>
        <item x="531"/>
        <item x="322"/>
        <item x="419"/>
        <item x="644"/>
        <item x="126"/>
        <item x="200"/>
        <item x="579"/>
        <item x="133"/>
        <item x="175"/>
        <item x="281"/>
        <item x="485"/>
        <item x="583"/>
        <item x="515"/>
        <item x="630"/>
        <item x="300"/>
        <item x="276"/>
        <item x="606"/>
        <item x="523"/>
        <item x="202"/>
        <item x="222"/>
        <item x="623"/>
        <item x="294"/>
        <item x="141"/>
        <item x="426"/>
        <item x="539"/>
        <item x="472"/>
        <item x="122"/>
        <item x="306"/>
        <item x="409"/>
        <item x="563"/>
        <item x="412"/>
        <item x="217"/>
        <item x="532"/>
        <item x="128"/>
        <item x="333"/>
        <item x="386"/>
        <item x="192"/>
        <item x="601"/>
        <item x="37"/>
        <item x="489"/>
        <item x="286"/>
        <item x="542"/>
        <item x="185"/>
        <item x="639"/>
        <item x="586"/>
        <item x="506"/>
        <item x="429"/>
        <item x="380"/>
        <item x="578"/>
        <item x="57"/>
        <item x="67"/>
        <item x="220"/>
        <item x="561"/>
        <item x="479"/>
        <item x="366"/>
        <item x="599"/>
        <item x="130"/>
        <item x="610"/>
        <item x="70"/>
        <item x="590"/>
        <item x="96"/>
        <item x="82"/>
        <item x="189"/>
        <item x="554"/>
        <item x="150"/>
        <item x="621"/>
        <item x="654"/>
        <item x="618"/>
        <item x="464"/>
        <item x="108"/>
        <item x="657"/>
        <item x="422"/>
        <item x="636"/>
        <item x="154"/>
        <item x="452"/>
        <item x="461"/>
        <item x="395"/>
        <item x="145"/>
        <item x="402"/>
        <item x="467"/>
        <item x="641"/>
        <item x="473"/>
        <item x="651"/>
        <item x="292"/>
        <item x="541"/>
        <item x="346"/>
        <item x="507"/>
        <item x="283"/>
        <item x="45"/>
        <item x="228"/>
        <item x="632"/>
        <item x="482"/>
        <item x="615"/>
        <item x="683"/>
        <item x="564"/>
        <item x="580"/>
        <item x="279"/>
        <item x="153"/>
        <item x="494"/>
        <item x="354"/>
        <item x="453"/>
        <item x="35"/>
        <item x="557"/>
        <item x="312"/>
        <item x="7"/>
        <item x="46"/>
        <item x="99"/>
        <item x="502"/>
        <item x="331"/>
        <item x="342"/>
        <item x="23"/>
        <item x="142"/>
        <item x="231"/>
        <item x="233"/>
        <item x="116"/>
        <item x="468"/>
        <item x="676"/>
        <item x="19"/>
        <item t="default"/>
      </items>
    </pivotField>
    <pivotField numFmtId="164" showAll="0">
      <items count="437">
        <item x="156"/>
        <item x="410"/>
        <item x="340"/>
        <item x="173"/>
        <item x="200"/>
        <item x="87"/>
        <item x="341"/>
        <item x="352"/>
        <item x="268"/>
        <item x="81"/>
        <item x="409"/>
        <item x="411"/>
        <item x="246"/>
        <item x="361"/>
        <item x="19"/>
        <item x="43"/>
        <item x="321"/>
        <item x="135"/>
        <item x="308"/>
        <item x="50"/>
        <item x="242"/>
        <item x="29"/>
        <item x="261"/>
        <item x="80"/>
        <item x="372"/>
        <item x="113"/>
        <item x="290"/>
        <item x="245"/>
        <item x="85"/>
        <item x="357"/>
        <item x="256"/>
        <item x="285"/>
        <item x="46"/>
        <item x="189"/>
        <item x="345"/>
        <item x="369"/>
        <item x="273"/>
        <item x="270"/>
        <item x="213"/>
        <item x="300"/>
        <item x="392"/>
        <item x="48"/>
        <item x="334"/>
        <item x="228"/>
        <item x="387"/>
        <item x="379"/>
        <item x="98"/>
        <item x="420"/>
        <item x="160"/>
        <item x="66"/>
        <item x="193"/>
        <item x="55"/>
        <item x="218"/>
        <item x="165"/>
        <item x="78"/>
        <item x="241"/>
        <item x="362"/>
        <item x="155"/>
        <item x="337"/>
        <item x="416"/>
        <item x="147"/>
        <item x="222"/>
        <item x="319"/>
        <item x="191"/>
        <item x="121"/>
        <item x="170"/>
        <item x="215"/>
        <item x="318"/>
        <item x="198"/>
        <item x="49"/>
        <item x="36"/>
        <item x="423"/>
        <item x="313"/>
        <item x="363"/>
        <item x="302"/>
        <item x="283"/>
        <item x="210"/>
        <item x="214"/>
        <item x="312"/>
        <item x="33"/>
        <item x="167"/>
        <item x="122"/>
        <item x="92"/>
        <item x="114"/>
        <item x="418"/>
        <item x="1"/>
        <item x="398"/>
        <item x="25"/>
        <item x="316"/>
        <item x="371"/>
        <item x="250"/>
        <item x="100"/>
        <item x="317"/>
        <item x="296"/>
        <item x="0"/>
        <item x="20"/>
        <item x="82"/>
        <item x="44"/>
        <item x="276"/>
        <item x="186"/>
        <item x="360"/>
        <item x="364"/>
        <item x="133"/>
        <item x="71"/>
        <item x="161"/>
        <item x="351"/>
        <item x="356"/>
        <item x="102"/>
        <item x="311"/>
        <item x="344"/>
        <item x="282"/>
        <item x="148"/>
        <item x="125"/>
        <item x="34"/>
        <item x="412"/>
        <item x="427"/>
        <item x="265"/>
        <item x="271"/>
        <item x="370"/>
        <item x="199"/>
        <item x="31"/>
        <item x="310"/>
        <item x="177"/>
        <item x="130"/>
        <item x="226"/>
        <item x="306"/>
        <item x="343"/>
        <item x="224"/>
        <item x="41"/>
        <item x="2"/>
        <item x="143"/>
        <item x="5"/>
        <item x="212"/>
        <item x="322"/>
        <item x="99"/>
        <item x="257"/>
        <item x="107"/>
        <item x="428"/>
        <item x="309"/>
        <item x="432"/>
        <item x="240"/>
        <item x="22"/>
        <item x="9"/>
        <item x="380"/>
        <item x="424"/>
        <item x="11"/>
        <item x="333"/>
        <item x="63"/>
        <item x="126"/>
        <item x="108"/>
        <item x="120"/>
        <item x="211"/>
        <item x="144"/>
        <item x="115"/>
        <item x="301"/>
        <item x="324"/>
        <item x="413"/>
        <item x="223"/>
        <item x="298"/>
        <item x="346"/>
        <item x="272"/>
        <item x="229"/>
        <item x="106"/>
        <item x="414"/>
        <item x="205"/>
        <item x="12"/>
        <item x="235"/>
        <item x="307"/>
        <item x="185"/>
        <item x="274"/>
        <item x="430"/>
        <item x="88"/>
        <item x="231"/>
        <item x="174"/>
        <item x="119"/>
        <item x="275"/>
        <item x="408"/>
        <item x="192"/>
        <item x="394"/>
        <item x="269"/>
        <item x="6"/>
        <item x="426"/>
        <item x="96"/>
        <item x="61"/>
        <item x="335"/>
        <item x="162"/>
        <item x="7"/>
        <item x="40"/>
        <item x="97"/>
        <item x="396"/>
        <item x="58"/>
        <item x="24"/>
        <item x="16"/>
        <item x="129"/>
        <item x="134"/>
        <item x="60"/>
        <item x="75"/>
        <item x="286"/>
        <item x="163"/>
        <item x="425"/>
        <item x="366"/>
        <item x="377"/>
        <item x="297"/>
        <item x="248"/>
        <item x="141"/>
        <item x="54"/>
        <item x="37"/>
        <item x="139"/>
        <item x="56"/>
        <item x="57"/>
        <item x="38"/>
        <item x="403"/>
        <item x="253"/>
        <item x="233"/>
        <item x="166"/>
        <item x="65"/>
        <item x="243"/>
        <item x="169"/>
        <item x="381"/>
        <item x="45"/>
        <item x="225"/>
        <item x="194"/>
        <item x="323"/>
        <item x="208"/>
        <item x="86"/>
        <item x="77"/>
        <item x="232"/>
        <item x="154"/>
        <item x="262"/>
        <item x="292"/>
        <item x="332"/>
        <item x="258"/>
        <item x="289"/>
        <item x="386"/>
        <item x="359"/>
        <item x="164"/>
        <item x="219"/>
        <item x="116"/>
        <item x="254"/>
        <item x="406"/>
        <item x="84"/>
        <item x="227"/>
        <item x="111"/>
        <item x="303"/>
        <item x="373"/>
        <item x="429"/>
        <item x="221"/>
        <item x="142"/>
        <item x="90"/>
        <item x="395"/>
        <item x="70"/>
        <item x="266"/>
        <item x="400"/>
        <item x="136"/>
        <item x="151"/>
        <item x="284"/>
        <item x="190"/>
        <item x="336"/>
        <item x="314"/>
        <item x="158"/>
        <item x="217"/>
        <item x="326"/>
        <item x="182"/>
        <item x="259"/>
        <item x="64"/>
        <item x="131"/>
        <item x="146"/>
        <item x="123"/>
        <item x="140"/>
        <item x="35"/>
        <item x="375"/>
        <item x="385"/>
        <item x="39"/>
        <item x="145"/>
        <item x="327"/>
        <item x="435"/>
        <item x="118"/>
        <item x="89"/>
        <item x="383"/>
        <item x="374"/>
        <item x="168"/>
        <item x="153"/>
        <item x="178"/>
        <item x="281"/>
        <item x="184"/>
        <item x="15"/>
        <item x="376"/>
        <item x="291"/>
        <item x="260"/>
        <item x="51"/>
        <item x="252"/>
        <item x="355"/>
        <item x="342"/>
        <item x="382"/>
        <item x="264"/>
        <item x="101"/>
        <item x="390"/>
        <item x="159"/>
        <item x="23"/>
        <item x="73"/>
        <item x="52"/>
        <item x="204"/>
        <item x="14"/>
        <item x="105"/>
        <item x="181"/>
        <item x="176"/>
        <item x="202"/>
        <item x="195"/>
        <item x="287"/>
        <item x="393"/>
        <item x="76"/>
        <item x="47"/>
        <item x="187"/>
        <item x="295"/>
        <item x="104"/>
        <item x="175"/>
        <item x="354"/>
        <item x="280"/>
        <item x="127"/>
        <item x="68"/>
        <item x="179"/>
        <item x="365"/>
        <item x="69"/>
        <item x="72"/>
        <item x="401"/>
        <item x="172"/>
        <item x="91"/>
        <item x="353"/>
        <item x="93"/>
        <item x="3"/>
        <item x="67"/>
        <item x="349"/>
        <item x="74"/>
        <item x="299"/>
        <item x="150"/>
        <item x="216"/>
        <item x="422"/>
        <item x="237"/>
        <item x="247"/>
        <item x="21"/>
        <item x="236"/>
        <item x="203"/>
        <item x="138"/>
        <item x="305"/>
        <item x="331"/>
        <item x="79"/>
        <item x="83"/>
        <item x="431"/>
        <item x="17"/>
        <item x="4"/>
        <item x="320"/>
        <item x="95"/>
        <item x="404"/>
        <item x="30"/>
        <item x="434"/>
        <item x="367"/>
        <item x="277"/>
        <item x="59"/>
        <item x="358"/>
        <item x="350"/>
        <item x="13"/>
        <item x="197"/>
        <item x="325"/>
        <item x="405"/>
        <item x="137"/>
        <item x="399"/>
        <item x="239"/>
        <item x="128"/>
        <item x="10"/>
        <item x="294"/>
        <item x="348"/>
        <item x="220"/>
        <item x="157"/>
        <item x="397"/>
        <item x="180"/>
        <item x="388"/>
        <item x="378"/>
        <item x="132"/>
        <item x="110"/>
        <item x="267"/>
        <item x="112"/>
        <item x="330"/>
        <item x="368"/>
        <item x="207"/>
        <item x="263"/>
        <item x="206"/>
        <item x="103"/>
        <item x="238"/>
        <item x="279"/>
        <item x="328"/>
        <item x="124"/>
        <item x="109"/>
        <item x="433"/>
        <item x="201"/>
        <item x="384"/>
        <item x="94"/>
        <item x="278"/>
        <item x="415"/>
        <item x="62"/>
        <item x="183"/>
        <item x="293"/>
        <item x="209"/>
        <item x="196"/>
        <item x="419"/>
        <item x="27"/>
        <item x="288"/>
        <item x="152"/>
        <item x="251"/>
        <item x="417"/>
        <item x="421"/>
        <item x="42"/>
        <item x="338"/>
        <item x="329"/>
        <item x="171"/>
        <item x="149"/>
        <item x="26"/>
        <item x="315"/>
        <item x="117"/>
        <item x="304"/>
        <item x="255"/>
        <item x="249"/>
        <item x="391"/>
        <item x="28"/>
        <item x="347"/>
        <item x="389"/>
        <item x="407"/>
        <item x="234"/>
        <item x="32"/>
        <item x="230"/>
        <item x="244"/>
        <item x="188"/>
        <item x="8"/>
        <item x="18"/>
        <item x="402"/>
        <item x="339"/>
        <item x="53"/>
        <item t="default"/>
      </items>
    </pivotField>
    <pivotField showAll="0">
      <items count="21">
        <item x="13"/>
        <item x="9"/>
        <item x="16"/>
        <item x="19"/>
        <item x="7"/>
        <item x="15"/>
        <item x="2"/>
        <item x="5"/>
        <item x="18"/>
        <item x="17"/>
        <item x="1"/>
        <item x="12"/>
        <item x="0"/>
        <item x="4"/>
        <item x="11"/>
        <item x="3"/>
        <item x="10"/>
        <item x="14"/>
        <item x="6"/>
        <item x="8"/>
        <item t="default"/>
      </items>
    </pivotField>
    <pivotField showAll="0"/>
    <pivotField axis="axisRow" showAll="0" sortType="descending">
      <items count="21">
        <item x="9"/>
        <item x="16"/>
        <item x="0"/>
        <item x="5"/>
        <item x="11"/>
        <item x="2"/>
        <item x="7"/>
        <item x="6"/>
        <item x="10"/>
        <item x="8"/>
        <item x="4"/>
        <item x="14"/>
        <item x="12"/>
        <item x="13"/>
        <item x="18"/>
        <item x="1"/>
        <item x="17"/>
        <item x="19"/>
        <item x="3"/>
        <item x="1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umFmtId="165" showAll="0">
      <items count="21">
        <item x="5"/>
        <item x="10"/>
        <item x="12"/>
        <item x="11"/>
        <item x="4"/>
        <item x="14"/>
        <item x="1"/>
        <item x="9"/>
        <item x="18"/>
        <item x="2"/>
        <item x="0"/>
        <item x="13"/>
        <item x="3"/>
        <item x="6"/>
        <item x="15"/>
        <item x="17"/>
        <item x="8"/>
        <item x="16"/>
        <item x="7"/>
        <item x="19"/>
        <item t="default"/>
      </items>
    </pivotField>
    <pivotField numFmtId="9" showAll="0">
      <items count="937">
        <item x="427"/>
        <item x="190"/>
        <item x="925"/>
        <item x="748"/>
        <item x="244"/>
        <item x="597"/>
        <item x="324"/>
        <item x="861"/>
        <item x="855"/>
        <item x="527"/>
        <item x="820"/>
        <item x="728"/>
        <item x="86"/>
        <item x="353"/>
        <item x="95"/>
        <item x="434"/>
        <item x="701"/>
        <item x="592"/>
        <item x="629"/>
        <item x="89"/>
        <item x="934"/>
        <item x="412"/>
        <item x="293"/>
        <item x="624"/>
        <item x="819"/>
        <item x="435"/>
        <item x="173"/>
        <item x="73"/>
        <item x="716"/>
        <item x="117"/>
        <item x="90"/>
        <item x="30"/>
        <item x="621"/>
        <item x="752"/>
        <item x="522"/>
        <item x="920"/>
        <item x="724"/>
        <item x="530"/>
        <item x="55"/>
        <item x="839"/>
        <item x="288"/>
        <item x="197"/>
        <item x="202"/>
        <item x="727"/>
        <item x="109"/>
        <item x="933"/>
        <item x="387"/>
        <item x="536"/>
        <item x="559"/>
        <item x="153"/>
        <item x="699"/>
        <item x="591"/>
        <item x="445"/>
        <item x="320"/>
        <item x="142"/>
        <item x="790"/>
        <item x="425"/>
        <item x="255"/>
        <item x="379"/>
        <item x="615"/>
        <item x="120"/>
        <item x="858"/>
        <item x="24"/>
        <item x="870"/>
        <item x="390"/>
        <item x="603"/>
        <item x="395"/>
        <item x="105"/>
        <item x="631"/>
        <item x="913"/>
        <item x="129"/>
        <item x="801"/>
        <item x="50"/>
        <item x="617"/>
        <item x="287"/>
        <item x="770"/>
        <item x="169"/>
        <item x="262"/>
        <item x="16"/>
        <item x="720"/>
        <item x="208"/>
        <item x="628"/>
        <item x="582"/>
        <item x="167"/>
        <item x="416"/>
        <item x="901"/>
        <item x="781"/>
        <item x="351"/>
        <item x="114"/>
        <item x="567"/>
        <item x="438"/>
        <item x="369"/>
        <item x="417"/>
        <item x="512"/>
        <item x="610"/>
        <item x="376"/>
        <item x="312"/>
        <item x="112"/>
        <item x="474"/>
        <item x="460"/>
        <item x="689"/>
        <item x="444"/>
        <item x="809"/>
        <item x="26"/>
        <item x="297"/>
        <item x="868"/>
        <item x="632"/>
        <item x="335"/>
        <item x="639"/>
        <item x="168"/>
        <item x="274"/>
        <item x="63"/>
        <item x="134"/>
        <item x="247"/>
        <item x="458"/>
        <item x="49"/>
        <item x="696"/>
        <item x="166"/>
        <item x="807"/>
        <item x="232"/>
        <item x="338"/>
        <item x="352"/>
        <item x="429"/>
        <item x="486"/>
        <item x="575"/>
        <item x="517"/>
        <item x="544"/>
        <item x="499"/>
        <item x="609"/>
        <item x="838"/>
        <item x="29"/>
        <item x="574"/>
        <item x="642"/>
        <item x="729"/>
        <item x="498"/>
        <item x="489"/>
        <item x="28"/>
        <item x="97"/>
        <item x="484"/>
        <item x="342"/>
        <item x="546"/>
        <item x="477"/>
        <item x="649"/>
        <item x="251"/>
        <item x="667"/>
        <item x="411"/>
        <item x="277"/>
        <item x="151"/>
        <item x="545"/>
        <item x="823"/>
        <item x="162"/>
        <item x="895"/>
        <item x="840"/>
        <item x="654"/>
        <item x="430"/>
        <item x="506"/>
        <item x="225"/>
        <item x="17"/>
        <item x="14"/>
        <item x="894"/>
        <item x="529"/>
        <item x="156"/>
        <item x="222"/>
        <item x="178"/>
        <item x="777"/>
        <item x="675"/>
        <item x="886"/>
        <item x="550"/>
        <item x="42"/>
        <item x="394"/>
        <item x="690"/>
        <item x="511"/>
        <item x="336"/>
        <item x="800"/>
        <item x="879"/>
        <item x="738"/>
        <item x="804"/>
        <item x="62"/>
        <item x="462"/>
        <item x="745"/>
        <item x="275"/>
        <item x="119"/>
        <item x="833"/>
        <item x="43"/>
        <item x="276"/>
        <item x="177"/>
        <item x="734"/>
        <item x="368"/>
        <item x="747"/>
        <item x="64"/>
        <item x="307"/>
        <item x="261"/>
        <item x="454"/>
        <item x="467"/>
        <item x="242"/>
        <item x="214"/>
        <item x="782"/>
        <item x="341"/>
        <item x="721"/>
        <item x="602"/>
        <item x="102"/>
        <item x="386"/>
        <item x="226"/>
        <item x="61"/>
        <item x="414"/>
        <item x="183"/>
        <item x="828"/>
        <item x="180"/>
        <item x="497"/>
        <item x="296"/>
        <item x="436"/>
        <item x="873"/>
        <item x="608"/>
        <item x="381"/>
        <item x="301"/>
        <item x="469"/>
        <item x="867"/>
        <item x="246"/>
        <item x="616"/>
        <item x="917"/>
        <item x="534"/>
        <item x="562"/>
        <item x="640"/>
        <item x="418"/>
        <item x="888"/>
        <item x="464"/>
        <item x="363"/>
        <item x="584"/>
        <item x="808"/>
        <item x="106"/>
        <item x="478"/>
        <item x="456"/>
        <item x="384"/>
        <item x="492"/>
        <item x="170"/>
        <item x="219"/>
        <item x="672"/>
        <item x="8"/>
        <item x="760"/>
        <item x="561"/>
        <item x="496"/>
        <item x="830"/>
        <item x="740"/>
        <item x="230"/>
        <item x="459"/>
        <item x="291"/>
        <item x="377"/>
        <item x="79"/>
        <item x="656"/>
        <item x="926"/>
        <item x="493"/>
        <item x="710"/>
        <item x="750"/>
        <item x="171"/>
        <item x="227"/>
        <item x="36"/>
        <item x="235"/>
        <item x="659"/>
        <item x="6"/>
        <item x="92"/>
        <item x="466"/>
        <item x="344"/>
        <item x="702"/>
        <item x="638"/>
        <item x="20"/>
        <item x="278"/>
        <item x="515"/>
        <item x="915"/>
        <item x="140"/>
        <item x="442"/>
        <item x="668"/>
        <item x="82"/>
        <item x="577"/>
        <item x="165"/>
        <item x="932"/>
        <item x="192"/>
        <item x="303"/>
        <item x="465"/>
        <item x="318"/>
        <item x="539"/>
        <item x="848"/>
        <item x="755"/>
        <item x="680"/>
        <item x="175"/>
        <item x="371"/>
        <item x="930"/>
        <item x="12"/>
        <item x="27"/>
        <item x="540"/>
        <item x="375"/>
        <item x="48"/>
        <item x="793"/>
        <item x="388"/>
        <item x="148"/>
        <item x="283"/>
        <item x="786"/>
        <item x="531"/>
        <item x="310"/>
        <item x="41"/>
        <item x="910"/>
        <item x="300"/>
        <item x="660"/>
        <item x="159"/>
        <item x="799"/>
        <item x="160"/>
        <item x="210"/>
        <item x="596"/>
        <item x="607"/>
        <item x="554"/>
        <item x="566"/>
        <item x="84"/>
        <item x="9"/>
        <item x="634"/>
        <item x="372"/>
        <item x="803"/>
        <item x="306"/>
        <item x="325"/>
        <item x="273"/>
        <item x="18"/>
        <item x="136"/>
        <item x="490"/>
        <item x="285"/>
        <item x="558"/>
        <item x="854"/>
        <item x="294"/>
        <item x="911"/>
        <item x="422"/>
        <item x="645"/>
        <item x="502"/>
        <item x="200"/>
        <item x="59"/>
        <item x="532"/>
        <item x="767"/>
        <item x="199"/>
        <item x="249"/>
        <item x="570"/>
        <item x="924"/>
        <item x="98"/>
        <item x="400"/>
        <item x="360"/>
        <item x="912"/>
        <item x="899"/>
        <item x="655"/>
        <item x="576"/>
        <item x="374"/>
        <item x="314"/>
        <item x="359"/>
        <item x="674"/>
        <item x="700"/>
        <item x="373"/>
        <item x="406"/>
        <item x="641"/>
        <item x="769"/>
        <item x="651"/>
        <item x="761"/>
        <item x="776"/>
        <item x="723"/>
        <item x="766"/>
        <item x="683"/>
        <item x="302"/>
        <item x="228"/>
        <item x="778"/>
        <item x="77"/>
        <item x="594"/>
        <item x="589"/>
        <item x="451"/>
        <item x="308"/>
        <item x="115"/>
        <item x="587"/>
        <item x="289"/>
        <item x="45"/>
        <item x="187"/>
        <item x="71"/>
        <item x="304"/>
        <item x="452"/>
        <item x="471"/>
        <item x="853"/>
        <item x="419"/>
        <item x="604"/>
        <item x="91"/>
        <item x="891"/>
        <item x="504"/>
        <item x="626"/>
        <item x="463"/>
        <item x="286"/>
        <item x="103"/>
        <item x="333"/>
        <item x="149"/>
        <item x="217"/>
        <item x="280"/>
        <item x="928"/>
        <item x="432"/>
        <item x="110"/>
        <item x="94"/>
        <item x="663"/>
        <item x="337"/>
        <item x="96"/>
        <item x="884"/>
        <item x="671"/>
        <item x="697"/>
        <item x="772"/>
        <item x="847"/>
        <item x="271"/>
        <item x="362"/>
        <item x="1"/>
        <item x="581"/>
        <item x="396"/>
        <item x="234"/>
        <item x="922"/>
        <item x="817"/>
        <item x="355"/>
        <item x="860"/>
        <item x="548"/>
        <item x="677"/>
        <item x="420"/>
        <item x="863"/>
        <item x="684"/>
        <item x="193"/>
        <item x="439"/>
        <item x="722"/>
        <item x="711"/>
        <item x="476"/>
        <item x="108"/>
        <item x="897"/>
        <item x="757"/>
        <item x="172"/>
        <item x="205"/>
        <item x="391"/>
        <item x="633"/>
        <item x="223"/>
        <item x="329"/>
        <item x="267"/>
        <item x="243"/>
        <item x="347"/>
        <item x="299"/>
        <item x="509"/>
        <item x="67"/>
        <item x="525"/>
        <item x="549"/>
        <item x="528"/>
        <item x="101"/>
        <item x="676"/>
        <item x="703"/>
        <item x="686"/>
        <item x="644"/>
        <item x="902"/>
        <item x="513"/>
        <item x="751"/>
        <item x="397"/>
        <item x="719"/>
        <item x="367"/>
        <item x="625"/>
        <item x="746"/>
        <item x="564"/>
        <item x="56"/>
        <item x="461"/>
        <item x="188"/>
        <item x="398"/>
        <item x="122"/>
        <item x="903"/>
        <item x="905"/>
        <item x="535"/>
        <item x="785"/>
        <item x="765"/>
        <item x="877"/>
        <item x="505"/>
        <item x="519"/>
        <item x="927"/>
        <item x="547"/>
        <item x="139"/>
        <item x="906"/>
        <item x="421"/>
        <item x="733"/>
        <item x="405"/>
        <item x="402"/>
        <item x="780"/>
        <item x="457"/>
        <item x="176"/>
        <item x="673"/>
        <item x="93"/>
        <item x="588"/>
        <item x="311"/>
        <item x="797"/>
        <item x="481"/>
        <item x="650"/>
        <item x="825"/>
        <item x="349"/>
        <item x="572"/>
        <item x="292"/>
        <item x="13"/>
        <item x="698"/>
        <item x="756"/>
        <item x="433"/>
        <item x="593"/>
        <item x="137"/>
        <item x="239"/>
        <item x="521"/>
        <item x="51"/>
        <item x="874"/>
        <item x="399"/>
        <item x="590"/>
        <item x="763"/>
        <item x="428"/>
        <item x="573"/>
        <item x="60"/>
        <item x="256"/>
        <item x="2"/>
        <item x="779"/>
        <item x="447"/>
        <item x="612"/>
        <item x="340"/>
        <item x="331"/>
        <item x="685"/>
        <item x="164"/>
        <item x="236"/>
        <item x="295"/>
        <item x="658"/>
        <item x="646"/>
        <item x="583"/>
        <item x="732"/>
        <item x="241"/>
        <item x="921"/>
        <item x="290"/>
        <item x="695"/>
        <item x="221"/>
        <item x="449"/>
        <item x="618"/>
        <item x="125"/>
        <item x="316"/>
        <item x="441"/>
        <item x="88"/>
        <item x="503"/>
        <item x="5"/>
        <item x="426"/>
        <item x="240"/>
        <item x="543"/>
        <item x="827"/>
        <item x="150"/>
        <item x="182"/>
        <item x="194"/>
        <item x="174"/>
        <item x="794"/>
        <item x="480"/>
        <item x="378"/>
        <item x="146"/>
        <item x="537"/>
        <item x="233"/>
        <item x="694"/>
        <item x="282"/>
        <item x="881"/>
        <item x="366"/>
        <item x="762"/>
        <item x="792"/>
        <item x="611"/>
        <item x="309"/>
        <item x="25"/>
        <item x="837"/>
        <item x="83"/>
        <item x="708"/>
        <item x="783"/>
        <item x="184"/>
        <item x="518"/>
        <item x="806"/>
        <item x="257"/>
        <item x="773"/>
        <item x="370"/>
        <item x="213"/>
        <item x="482"/>
        <item x="662"/>
        <item x="65"/>
        <item x="126"/>
        <item x="346"/>
        <item x="209"/>
        <item x="127"/>
        <item x="557"/>
        <item x="52"/>
        <item x="935"/>
        <item x="31"/>
        <item x="76"/>
        <item x="191"/>
        <item x="533"/>
        <item x="813"/>
        <item x="163"/>
        <item x="279"/>
        <item x="254"/>
        <item x="637"/>
        <item x="771"/>
        <item x="203"/>
        <item x="264"/>
        <item x="859"/>
        <item x="259"/>
        <item x="491"/>
        <item x="916"/>
        <item x="889"/>
        <item x="40"/>
        <item x="661"/>
        <item x="892"/>
        <item x="4"/>
        <item x="605"/>
        <item x="356"/>
        <item x="345"/>
        <item x="284"/>
        <item x="759"/>
        <item x="743"/>
        <item x="664"/>
        <item x="81"/>
        <item x="361"/>
        <item x="145"/>
        <item x="741"/>
        <item x="501"/>
        <item x="647"/>
        <item x="791"/>
        <item x="323"/>
        <item x="753"/>
        <item x="53"/>
        <item x="389"/>
        <item x="692"/>
        <item x="526"/>
        <item x="424"/>
        <item x="80"/>
        <item x="739"/>
        <item x="822"/>
        <item x="404"/>
        <item x="737"/>
        <item x="896"/>
        <item x="864"/>
        <item x="670"/>
        <item x="453"/>
        <item x="407"/>
        <item x="882"/>
        <item x="415"/>
        <item x="652"/>
        <item x="850"/>
        <item x="908"/>
        <item x="693"/>
        <item x="116"/>
        <item x="281"/>
        <item x="831"/>
        <item x="472"/>
        <item x="821"/>
        <item x="510"/>
        <item x="707"/>
        <item x="298"/>
        <item x="918"/>
        <item x="768"/>
        <item x="857"/>
        <item x="844"/>
        <item x="189"/>
        <item x="553"/>
        <item x="334"/>
        <item x="258"/>
        <item x="606"/>
        <item x="725"/>
        <item x="437"/>
        <item x="487"/>
        <item x="448"/>
        <item x="212"/>
        <item x="473"/>
        <item x="560"/>
        <item x="541"/>
        <item x="893"/>
        <item x="613"/>
        <item x="413"/>
        <item x="742"/>
        <item x="514"/>
        <item x="69"/>
        <item x="688"/>
        <item x="75"/>
        <item x="326"/>
        <item x="313"/>
        <item x="630"/>
        <item x="3"/>
        <item x="789"/>
        <item x="678"/>
        <item x="332"/>
        <item x="66"/>
        <item x="883"/>
        <item x="207"/>
        <item x="206"/>
        <item x="327"/>
        <item x="133"/>
        <item x="350"/>
        <item x="132"/>
        <item x="470"/>
        <item x="10"/>
        <item x="131"/>
        <item x="128"/>
        <item x="485"/>
        <item x="904"/>
        <item x="431"/>
        <item x="542"/>
        <item x="365"/>
        <item x="231"/>
        <item x="224"/>
        <item x="229"/>
        <item x="814"/>
        <item x="495"/>
        <item x="620"/>
        <item x="898"/>
        <item x="268"/>
        <item x="339"/>
        <item x="270"/>
        <item x="118"/>
        <item x="330"/>
        <item x="713"/>
        <item x="818"/>
        <item x="787"/>
        <item x="714"/>
        <item x="900"/>
        <item x="718"/>
        <item x="648"/>
        <item x="392"/>
        <item x="54"/>
        <item x="666"/>
        <item x="845"/>
        <item x="826"/>
        <item x="408"/>
        <item x="744"/>
        <item x="100"/>
        <item x="155"/>
        <item x="508"/>
        <item x="204"/>
        <item x="196"/>
        <item x="216"/>
        <item x="507"/>
        <item x="758"/>
        <item x="775"/>
        <item x="754"/>
        <item x="665"/>
        <item x="260"/>
        <item x="38"/>
        <item x="141"/>
        <item x="245"/>
        <item x="815"/>
        <item x="810"/>
        <item x="253"/>
        <item x="123"/>
        <item x="328"/>
        <item x="795"/>
        <item x="516"/>
        <item x="22"/>
        <item x="179"/>
        <item x="563"/>
        <item x="72"/>
        <item x="385"/>
        <item x="401"/>
        <item x="68"/>
        <item x="161"/>
        <item x="601"/>
        <item x="802"/>
        <item x="201"/>
        <item x="157"/>
        <item x="669"/>
        <item x="622"/>
        <item x="37"/>
        <item x="319"/>
        <item x="709"/>
        <item x="580"/>
        <item x="679"/>
        <item x="220"/>
        <item x="46"/>
        <item x="99"/>
        <item x="619"/>
        <item x="812"/>
        <item x="878"/>
        <item x="704"/>
        <item x="455"/>
        <item x="7"/>
        <item x="907"/>
        <item x="305"/>
        <item x="383"/>
        <item x="248"/>
        <item x="195"/>
        <item x="523"/>
        <item x="0"/>
        <item x="70"/>
        <item x="735"/>
        <item x="585"/>
        <item x="843"/>
        <item x="315"/>
        <item x="876"/>
        <item x="749"/>
        <item x="687"/>
        <item x="568"/>
        <item x="841"/>
        <item x="869"/>
        <item x="875"/>
        <item x="450"/>
        <item x="565"/>
        <item x="74"/>
        <item x="643"/>
        <item x="443"/>
        <item x="393"/>
        <item x="682"/>
        <item x="811"/>
        <item x="322"/>
        <item x="269"/>
        <item x="796"/>
        <item x="798"/>
        <item x="614"/>
        <item x="931"/>
        <item x="87"/>
        <item x="520"/>
        <item x="11"/>
        <item x="107"/>
        <item x="85"/>
        <item x="887"/>
        <item x="500"/>
        <item x="555"/>
        <item x="731"/>
        <item x="410"/>
        <item x="58"/>
        <item x="919"/>
        <item x="265"/>
        <item x="343"/>
        <item x="124"/>
        <item x="143"/>
        <item x="39"/>
        <item x="829"/>
        <item x="836"/>
        <item x="494"/>
        <item x="705"/>
        <item x="272"/>
        <item x="636"/>
        <item x="923"/>
        <item x="121"/>
        <item x="34"/>
        <item x="866"/>
        <item x="440"/>
        <item x="880"/>
        <item x="357"/>
        <item x="846"/>
        <item x="33"/>
        <item x="32"/>
        <item x="598"/>
        <item x="538"/>
        <item x="57"/>
        <item x="317"/>
        <item x="78"/>
        <item x="851"/>
        <item x="409"/>
        <item x="21"/>
        <item x="784"/>
        <item x="468"/>
        <item x="252"/>
        <item x="130"/>
        <item x="890"/>
        <item x="635"/>
        <item x="653"/>
        <item x="358"/>
        <item x="726"/>
        <item x="266"/>
        <item x="788"/>
        <item x="403"/>
        <item x="551"/>
        <item x="717"/>
        <item x="446"/>
        <item x="834"/>
        <item x="556"/>
        <item x="104"/>
        <item x="524"/>
        <item x="47"/>
        <item x="423"/>
        <item x="152"/>
        <item x="805"/>
        <item x="569"/>
        <item x="599"/>
        <item x="832"/>
        <item x="35"/>
        <item x="198"/>
        <item x="483"/>
        <item x="835"/>
        <item x="730"/>
        <item x="595"/>
        <item x="706"/>
        <item x="909"/>
        <item x="816"/>
        <item x="552"/>
        <item x="354"/>
        <item x="862"/>
        <item x="774"/>
        <item x="135"/>
        <item x="364"/>
        <item x="623"/>
        <item x="15"/>
        <item x="250"/>
        <item x="23"/>
        <item x="186"/>
        <item x="237"/>
        <item x="380"/>
        <item x="929"/>
        <item x="321"/>
        <item x="736"/>
        <item x="382"/>
        <item x="147"/>
        <item x="479"/>
        <item x="111"/>
        <item x="856"/>
        <item x="871"/>
        <item x="681"/>
        <item x="600"/>
        <item x="715"/>
        <item x="872"/>
        <item x="691"/>
        <item x="849"/>
        <item x="263"/>
        <item x="185"/>
        <item x="764"/>
        <item x="113"/>
        <item x="348"/>
        <item x="19"/>
        <item x="488"/>
        <item x="914"/>
        <item x="181"/>
        <item x="865"/>
        <item x="657"/>
        <item x="211"/>
        <item x="44"/>
        <item x="154"/>
        <item x="824"/>
        <item x="218"/>
        <item x="712"/>
        <item x="627"/>
        <item x="885"/>
        <item x="578"/>
        <item x="586"/>
        <item x="842"/>
        <item x="138"/>
        <item x="579"/>
        <item x="852"/>
        <item x="215"/>
        <item x="475"/>
        <item x="144"/>
        <item x="158"/>
        <item x="571"/>
        <item x="238"/>
        <item t="default"/>
      </items>
    </pivotField>
    <pivotField showAll="0">
      <items count="79">
        <item x="62"/>
        <item x="39"/>
        <item x="44"/>
        <item x="67"/>
        <item x="35"/>
        <item x="13"/>
        <item x="59"/>
        <item x="28"/>
        <item x="53"/>
        <item x="4"/>
        <item x="2"/>
        <item x="72"/>
        <item x="32"/>
        <item x="43"/>
        <item x="40"/>
        <item x="7"/>
        <item x="22"/>
        <item x="37"/>
        <item x="31"/>
        <item x="56"/>
        <item x="1"/>
        <item x="10"/>
        <item x="58"/>
        <item x="49"/>
        <item x="23"/>
        <item x="77"/>
        <item x="29"/>
        <item x="14"/>
        <item x="52"/>
        <item x="12"/>
        <item x="61"/>
        <item x="63"/>
        <item x="26"/>
        <item x="15"/>
        <item x="38"/>
        <item x="17"/>
        <item x="11"/>
        <item x="0"/>
        <item x="46"/>
        <item x="36"/>
        <item x="69"/>
        <item x="70"/>
        <item x="6"/>
        <item x="60"/>
        <item x="54"/>
        <item x="18"/>
        <item x="25"/>
        <item x="68"/>
        <item x="55"/>
        <item x="57"/>
        <item x="9"/>
        <item x="21"/>
        <item x="74"/>
        <item x="48"/>
        <item x="33"/>
        <item x="16"/>
        <item x="27"/>
        <item x="50"/>
        <item x="65"/>
        <item x="30"/>
        <item x="51"/>
        <item x="24"/>
        <item x="45"/>
        <item x="47"/>
        <item x="71"/>
        <item x="41"/>
        <item x="64"/>
        <item x="73"/>
        <item x="20"/>
        <item x="75"/>
        <item x="8"/>
        <item x="19"/>
        <item x="3"/>
        <item x="5"/>
        <item x="34"/>
        <item x="42"/>
        <item x="66"/>
        <item x="76"/>
        <item t="default"/>
      </items>
    </pivotField>
    <pivotField numFmtId="1" showAll="0">
      <items count="81">
        <item x="79"/>
        <item x="77"/>
        <item x="37"/>
        <item x="76"/>
        <item x="38"/>
        <item x="78"/>
        <item x="73"/>
        <item x="25"/>
        <item x="6"/>
        <item x="45"/>
        <item x="18"/>
        <item x="30"/>
        <item x="72"/>
        <item x="17"/>
        <item x="2"/>
        <item x="56"/>
        <item x="31"/>
        <item x="34"/>
        <item x="58"/>
        <item x="15"/>
        <item x="47"/>
        <item x="41"/>
        <item x="35"/>
        <item x="32"/>
        <item x="48"/>
        <item x="54"/>
        <item x="13"/>
        <item x="14"/>
        <item x="49"/>
        <item x="42"/>
        <item x="24"/>
        <item x="61"/>
        <item x="5"/>
        <item x="11"/>
        <item x="33"/>
        <item x="3"/>
        <item x="23"/>
        <item x="44"/>
        <item x="65"/>
        <item x="69"/>
        <item x="4"/>
        <item x="21"/>
        <item x="67"/>
        <item x="9"/>
        <item x="62"/>
        <item x="59"/>
        <item x="55"/>
        <item x="53"/>
        <item x="7"/>
        <item x="8"/>
        <item x="64"/>
        <item x="43"/>
        <item x="27"/>
        <item x="51"/>
        <item x="75"/>
        <item x="16"/>
        <item x="52"/>
        <item x="0"/>
        <item x="60"/>
        <item x="20"/>
        <item x="71"/>
        <item x="36"/>
        <item x="68"/>
        <item x="12"/>
        <item x="40"/>
        <item x="1"/>
        <item x="22"/>
        <item x="29"/>
        <item x="70"/>
        <item x="63"/>
        <item x="39"/>
        <item x="66"/>
        <item x="19"/>
        <item x="46"/>
        <item x="26"/>
        <item x="28"/>
        <item x="10"/>
        <item x="50"/>
        <item x="57"/>
        <item x="74"/>
        <item t="default"/>
      </items>
    </pivotField>
    <pivotField showAll="0">
      <items count="687">
        <item x="182"/>
        <item x="575"/>
        <item x="481"/>
        <item x="678"/>
        <item x="648"/>
        <item x="168"/>
        <item x="71"/>
        <item x="193"/>
        <item x="86"/>
        <item x="497"/>
        <item x="187"/>
        <item x="456"/>
        <item x="363"/>
        <item x="261"/>
        <item x="504"/>
        <item x="495"/>
        <item x="338"/>
        <item x="645"/>
        <item x="321"/>
        <item x="612"/>
        <item x="460"/>
        <item x="510"/>
        <item x="267"/>
        <item x="129"/>
        <item x="288"/>
        <item x="492"/>
        <item x="611"/>
        <item x="562"/>
        <item x="476"/>
        <item x="448"/>
        <item x="91"/>
        <item x="664"/>
        <item x="369"/>
        <item x="449"/>
        <item x="355"/>
        <item x="14"/>
        <item x="538"/>
        <item x="423"/>
        <item x="152"/>
        <item x="104"/>
        <item x="609"/>
        <item x="42"/>
        <item x="240"/>
        <item x="330"/>
        <item x="149"/>
        <item x="371"/>
        <item x="335"/>
        <item x="24"/>
        <item x="674"/>
        <item x="332"/>
        <item x="519"/>
        <item x="619"/>
        <item x="100"/>
        <item x="328"/>
        <item x="76"/>
        <item x="6"/>
        <item x="83"/>
        <item x="376"/>
        <item x="135"/>
        <item x="427"/>
        <item x="12"/>
        <item x="603"/>
        <item x="40"/>
        <item x="445"/>
        <item x="470"/>
        <item x="16"/>
        <item x="143"/>
        <item x="304"/>
        <item x="249"/>
        <item x="424"/>
        <item x="62"/>
        <item x="298"/>
        <item x="250"/>
        <item x="685"/>
        <item x="216"/>
        <item x="179"/>
        <item x="87"/>
        <item x="592"/>
        <item x="434"/>
        <item x="28"/>
        <item x="297"/>
        <item x="218"/>
        <item x="642"/>
        <item x="360"/>
        <item x="93"/>
        <item x="681"/>
        <item x="252"/>
        <item x="450"/>
        <item x="115"/>
        <item x="535"/>
        <item x="370"/>
        <item x="164"/>
        <item x="432"/>
        <item x="180"/>
        <item x="61"/>
        <item x="109"/>
        <item x="227"/>
        <item x="117"/>
        <item x="399"/>
        <item x="668"/>
        <item x="435"/>
        <item x="436"/>
        <item x="501"/>
        <item x="112"/>
        <item x="341"/>
        <item x="308"/>
        <item x="670"/>
        <item x="59"/>
        <item x="114"/>
        <item x="388"/>
        <item x="54"/>
        <item x="171"/>
        <item x="643"/>
        <item x="627"/>
        <item x="277"/>
        <item x="577"/>
        <item x="375"/>
        <item x="378"/>
        <item x="368"/>
        <item x="310"/>
        <item x="666"/>
        <item x="351"/>
        <item x="350"/>
        <item x="546"/>
        <item x="513"/>
        <item x="174"/>
        <item x="85"/>
        <item x="491"/>
        <item x="263"/>
        <item x="652"/>
        <item x="400"/>
        <item x="440"/>
        <item x="163"/>
        <item x="235"/>
        <item x="265"/>
        <item x="49"/>
        <item x="589"/>
        <item x="430"/>
        <item x="124"/>
        <item x="51"/>
        <item x="390"/>
        <item x="571"/>
        <item x="243"/>
        <item x="29"/>
        <item x="30"/>
        <item x="309"/>
        <item x="581"/>
        <item x="488"/>
        <item x="359"/>
        <item x="595"/>
        <item x="573"/>
        <item x="684"/>
        <item x="39"/>
        <item x="356"/>
        <item x="337"/>
        <item x="493"/>
        <item x="79"/>
        <item x="147"/>
        <item x="241"/>
        <item x="484"/>
        <item x="155"/>
        <item x="278"/>
        <item x="650"/>
        <item x="358"/>
        <item x="159"/>
        <item x="198"/>
        <item x="616"/>
        <item x="521"/>
        <item x="441"/>
        <item x="73"/>
        <item x="305"/>
        <item x="284"/>
        <item x="420"/>
        <item x="291"/>
        <item x="208"/>
        <item x="405"/>
        <item x="379"/>
        <item x="47"/>
        <item x="156"/>
        <item x="296"/>
        <item x="560"/>
        <item x="600"/>
        <item x="215"/>
        <item x="455"/>
        <item x="570"/>
        <item x="188"/>
        <item x="186"/>
        <item x="259"/>
        <item x="245"/>
        <item x="524"/>
        <item x="26"/>
        <item x="613"/>
        <item x="18"/>
        <item x="324"/>
        <item x="137"/>
        <item x="325"/>
        <item x="239"/>
        <item x="543"/>
        <item x="323"/>
        <item x="486"/>
        <item x="496"/>
        <item x="389"/>
        <item x="478"/>
        <item x="604"/>
        <item x="411"/>
        <item x="534"/>
        <item x="48"/>
        <item x="385"/>
        <item x="339"/>
        <item x="374"/>
        <item x="22"/>
        <item x="367"/>
        <item x="225"/>
        <item x="459"/>
        <item x="629"/>
        <item x="157"/>
        <item x="95"/>
        <item x="631"/>
        <item x="210"/>
        <item x="443"/>
        <item x="517"/>
        <item x="107"/>
        <item x="191"/>
        <item x="463"/>
        <item x="125"/>
        <item x="17"/>
        <item x="15"/>
        <item x="327"/>
        <item x="1"/>
        <item x="11"/>
        <item x="285"/>
        <item x="268"/>
        <item x="214"/>
        <item x="303"/>
        <item x="38"/>
        <item x="270"/>
        <item x="65"/>
        <item x="594"/>
        <item x="526"/>
        <item x="584"/>
        <item x="97"/>
        <item x="582"/>
        <item x="203"/>
        <item x="396"/>
        <item x="242"/>
        <item x="110"/>
        <item x="307"/>
        <item x="425"/>
        <item x="537"/>
        <item x="184"/>
        <item x="398"/>
        <item x="260"/>
        <item x="679"/>
        <item x="178"/>
        <item x="530"/>
        <item x="139"/>
        <item x="552"/>
        <item x="667"/>
        <item x="347"/>
        <item x="340"/>
        <item x="55"/>
        <item x="387"/>
        <item x="209"/>
        <item x="511"/>
        <item x="162"/>
        <item x="253"/>
        <item x="27"/>
        <item x="682"/>
        <item x="361"/>
        <item x="271"/>
        <item x="490"/>
        <item x="50"/>
        <item x="545"/>
        <item x="232"/>
        <item x="357"/>
        <item x="421"/>
        <item x="516"/>
        <item x="410"/>
        <item x="2"/>
        <item x="320"/>
        <item x="299"/>
        <item x="672"/>
        <item x="98"/>
        <item x="301"/>
        <item x="518"/>
        <item x="176"/>
        <item x="302"/>
        <item x="131"/>
        <item x="628"/>
        <item x="289"/>
        <item x="266"/>
        <item x="224"/>
        <item x="529"/>
        <item x="365"/>
        <item x="442"/>
        <item x="311"/>
        <item x="205"/>
        <item x="418"/>
        <item x="194"/>
        <item x="41"/>
        <item x="326"/>
        <item x="211"/>
        <item x="69"/>
        <item x="392"/>
        <item x="474"/>
        <item x="8"/>
        <item x="251"/>
        <item x="144"/>
        <item x="121"/>
        <item x="25"/>
        <item x="607"/>
        <item x="275"/>
        <item x="591"/>
        <item x="407"/>
        <item x="433"/>
        <item x="219"/>
        <item x="661"/>
        <item x="234"/>
        <item x="183"/>
        <item x="383"/>
        <item x="602"/>
        <item x="406"/>
        <item x="274"/>
        <item x="540"/>
        <item x="653"/>
        <item x="77"/>
        <item x="525"/>
        <item x="88"/>
        <item x="316"/>
        <item x="172"/>
        <item x="647"/>
        <item x="160"/>
        <item x="352"/>
        <item x="397"/>
        <item x="63"/>
        <item x="20"/>
        <item x="465"/>
        <item x="569"/>
        <item x="404"/>
        <item x="213"/>
        <item x="660"/>
        <item x="381"/>
        <item x="60"/>
        <item x="669"/>
        <item x="566"/>
        <item x="44"/>
        <item x="197"/>
        <item x="533"/>
        <item x="287"/>
        <item x="101"/>
        <item x="336"/>
        <item x="226"/>
        <item x="196"/>
        <item x="195"/>
        <item x="457"/>
        <item x="3"/>
        <item x="635"/>
        <item x="165"/>
        <item x="181"/>
        <item x="558"/>
        <item x="10"/>
        <item x="318"/>
        <item x="475"/>
        <item x="505"/>
        <item x="585"/>
        <item x="403"/>
        <item x="246"/>
        <item x="36"/>
        <item x="151"/>
        <item x="229"/>
        <item x="334"/>
        <item x="498"/>
        <item x="257"/>
        <item x="555"/>
        <item x="656"/>
        <item x="173"/>
        <item x="391"/>
        <item x="444"/>
        <item x="74"/>
        <item x="428"/>
        <item x="659"/>
        <item x="677"/>
        <item x="206"/>
        <item x="64"/>
        <item x="190"/>
        <item x="634"/>
        <item x="622"/>
        <item x="462"/>
        <item x="66"/>
        <item x="89"/>
        <item x="68"/>
        <item x="166"/>
        <item x="158"/>
        <item x="244"/>
        <item x="272"/>
        <item x="5"/>
        <item x="273"/>
        <item x="0"/>
        <item x="353"/>
        <item x="509"/>
        <item x="466"/>
        <item x="553"/>
        <item x="230"/>
        <item x="119"/>
        <item x="663"/>
        <item x="207"/>
        <item x="469"/>
        <item x="548"/>
        <item x="169"/>
        <item x="596"/>
        <item x="138"/>
        <item x="248"/>
        <item x="587"/>
        <item x="80"/>
        <item x="415"/>
        <item x="9"/>
        <item x="393"/>
        <item x="32"/>
        <item x="329"/>
        <item x="314"/>
        <item x="408"/>
        <item x="75"/>
        <item x="480"/>
        <item x="103"/>
        <item x="269"/>
        <item x="94"/>
        <item x="319"/>
        <item x="431"/>
        <item x="655"/>
        <item x="290"/>
        <item x="364"/>
        <item x="394"/>
        <item x="146"/>
        <item x="348"/>
        <item x="567"/>
        <item x="313"/>
        <item x="574"/>
        <item x="148"/>
        <item x="514"/>
        <item x="317"/>
        <item x="52"/>
        <item x="177"/>
        <item x="500"/>
        <item x="576"/>
        <item x="608"/>
        <item x="34"/>
        <item x="81"/>
        <item x="556"/>
        <item x="237"/>
        <item x="633"/>
        <item x="105"/>
        <item x="675"/>
        <item x="31"/>
        <item x="544"/>
        <item x="58"/>
        <item x="140"/>
        <item x="414"/>
        <item x="638"/>
        <item x="559"/>
        <item x="212"/>
        <item x="43"/>
        <item x="204"/>
        <item x="522"/>
        <item x="201"/>
        <item x="221"/>
        <item x="362"/>
        <item x="437"/>
        <item x="568"/>
        <item x="78"/>
        <item x="438"/>
        <item x="413"/>
        <item x="384"/>
        <item x="349"/>
        <item x="547"/>
        <item x="487"/>
        <item x="416"/>
        <item x="572"/>
        <item x="446"/>
        <item x="282"/>
        <item x="597"/>
        <item x="617"/>
        <item x="127"/>
        <item x="236"/>
        <item x="238"/>
        <item x="295"/>
        <item x="536"/>
        <item x="528"/>
        <item x="477"/>
        <item x="262"/>
        <item x="662"/>
        <item x="649"/>
        <item x="565"/>
        <item x="658"/>
        <item x="53"/>
        <item x="417"/>
        <item x="447"/>
        <item x="247"/>
        <item x="345"/>
        <item x="90"/>
        <item x="550"/>
        <item x="92"/>
        <item x="118"/>
        <item x="256"/>
        <item x="167"/>
        <item x="439"/>
        <item x="123"/>
        <item x="120"/>
        <item x="280"/>
        <item x="382"/>
        <item x="136"/>
        <item x="624"/>
        <item x="377"/>
        <item x="199"/>
        <item x="671"/>
        <item x="454"/>
        <item x="4"/>
        <item x="508"/>
        <item x="551"/>
        <item x="401"/>
        <item x="646"/>
        <item x="614"/>
        <item x="588"/>
        <item x="111"/>
        <item x="84"/>
        <item x="102"/>
        <item x="343"/>
        <item x="458"/>
        <item x="605"/>
        <item x="13"/>
        <item x="598"/>
        <item x="258"/>
        <item x="264"/>
        <item x="625"/>
        <item x="673"/>
        <item x="637"/>
        <item x="593"/>
        <item x="665"/>
        <item x="255"/>
        <item x="134"/>
        <item x="170"/>
        <item x="315"/>
        <item x="680"/>
        <item x="451"/>
        <item x="72"/>
        <item x="626"/>
        <item x="21"/>
        <item x="620"/>
        <item x="293"/>
        <item x="56"/>
        <item x="373"/>
        <item x="499"/>
        <item x="640"/>
        <item x="527"/>
        <item x="549"/>
        <item x="520"/>
        <item x="223"/>
        <item x="344"/>
        <item x="483"/>
        <item x="132"/>
        <item x="33"/>
        <item x="512"/>
        <item x="503"/>
        <item x="113"/>
        <item x="254"/>
        <item x="106"/>
        <item x="372"/>
        <item x="471"/>
        <item x="161"/>
        <item x="531"/>
        <item x="322"/>
        <item x="419"/>
        <item x="644"/>
        <item x="126"/>
        <item x="200"/>
        <item x="579"/>
        <item x="133"/>
        <item x="175"/>
        <item x="281"/>
        <item x="485"/>
        <item x="583"/>
        <item x="515"/>
        <item x="630"/>
        <item x="300"/>
        <item x="276"/>
        <item x="606"/>
        <item x="523"/>
        <item x="202"/>
        <item x="222"/>
        <item x="623"/>
        <item x="294"/>
        <item x="141"/>
        <item x="426"/>
        <item x="539"/>
        <item x="472"/>
        <item x="122"/>
        <item x="306"/>
        <item x="409"/>
        <item x="563"/>
        <item x="412"/>
        <item x="217"/>
        <item x="532"/>
        <item x="128"/>
        <item x="333"/>
        <item x="386"/>
        <item x="192"/>
        <item x="601"/>
        <item x="37"/>
        <item x="489"/>
        <item x="286"/>
        <item x="542"/>
        <item x="185"/>
        <item x="639"/>
        <item x="586"/>
        <item x="506"/>
        <item x="429"/>
        <item x="380"/>
        <item x="578"/>
        <item x="57"/>
        <item x="67"/>
        <item x="220"/>
        <item x="561"/>
        <item x="479"/>
        <item x="366"/>
        <item x="599"/>
        <item x="130"/>
        <item x="610"/>
        <item x="70"/>
        <item x="590"/>
        <item x="96"/>
        <item x="82"/>
        <item x="189"/>
        <item x="554"/>
        <item x="150"/>
        <item x="621"/>
        <item x="654"/>
        <item x="618"/>
        <item x="464"/>
        <item x="108"/>
        <item x="657"/>
        <item x="422"/>
        <item x="636"/>
        <item x="154"/>
        <item x="452"/>
        <item x="461"/>
        <item x="395"/>
        <item x="145"/>
        <item x="402"/>
        <item x="467"/>
        <item x="641"/>
        <item x="473"/>
        <item x="651"/>
        <item x="292"/>
        <item x="541"/>
        <item x="346"/>
        <item x="507"/>
        <item x="283"/>
        <item x="45"/>
        <item x="228"/>
        <item x="632"/>
        <item x="482"/>
        <item x="615"/>
        <item x="683"/>
        <item x="564"/>
        <item x="580"/>
        <item x="279"/>
        <item x="153"/>
        <item x="494"/>
        <item x="354"/>
        <item x="453"/>
        <item x="35"/>
        <item x="557"/>
        <item x="312"/>
        <item x="7"/>
        <item x="46"/>
        <item x="99"/>
        <item x="502"/>
        <item x="331"/>
        <item x="342"/>
        <item x="23"/>
        <item x="142"/>
        <item x="231"/>
        <item x="233"/>
        <item x="116"/>
        <item x="468"/>
        <item x="676"/>
        <item x="19"/>
        <item t="default"/>
      </items>
    </pivotField>
    <pivotField numFmtId="14" showAll="0">
      <items count="25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t="default"/>
      </items>
    </pivotField>
    <pivotField showAll="0">
      <items count="536">
        <item x="534"/>
        <item x="511"/>
        <item x="507"/>
        <item x="514"/>
        <item x="521"/>
        <item x="503"/>
        <item x="517"/>
        <item x="470"/>
        <item x="516"/>
        <item x="484"/>
        <item x="531"/>
        <item x="490"/>
        <item x="533"/>
        <item x="506"/>
        <item x="473"/>
        <item x="471"/>
        <item x="500"/>
        <item x="466"/>
        <item x="468"/>
        <item x="486"/>
        <item x="499"/>
        <item x="482"/>
        <item x="459"/>
        <item x="513"/>
        <item x="527"/>
        <item x="515"/>
        <item x="449"/>
        <item x="502"/>
        <item x="491"/>
        <item x="519"/>
        <item x="508"/>
        <item x="462"/>
        <item x="445"/>
        <item x="444"/>
        <item x="472"/>
        <item x="477"/>
        <item x="438"/>
        <item x="505"/>
        <item x="474"/>
        <item x="493"/>
        <item x="455"/>
        <item x="481"/>
        <item x="428"/>
        <item x="504"/>
        <item x="415"/>
        <item x="495"/>
        <item x="450"/>
        <item x="398"/>
        <item x="432"/>
        <item x="442"/>
        <item x="487"/>
        <item x="483"/>
        <item x="401"/>
        <item x="391"/>
        <item x="436"/>
        <item x="381"/>
        <item x="407"/>
        <item x="496"/>
        <item x="370"/>
        <item x="367"/>
        <item x="372"/>
        <item x="440"/>
        <item x="380"/>
        <item x="411"/>
        <item x="426"/>
        <item x="526"/>
        <item x="424"/>
        <item x="397"/>
        <item x="463"/>
        <item x="488"/>
        <item x="357"/>
        <item x="344"/>
        <item x="461"/>
        <item x="476"/>
        <item x="338"/>
        <item x="475"/>
        <item x="346"/>
        <item x="451"/>
        <item x="377"/>
        <item x="448"/>
        <item x="520"/>
        <item x="525"/>
        <item x="348"/>
        <item x="384"/>
        <item x="402"/>
        <item x="509"/>
        <item x="403"/>
        <item x="330"/>
        <item x="412"/>
        <item x="529"/>
        <item x="294"/>
        <item x="290"/>
        <item x="324"/>
        <item x="523"/>
        <item x="361"/>
        <item x="498"/>
        <item x="417"/>
        <item x="404"/>
        <item x="272"/>
        <item x="342"/>
        <item x="479"/>
        <item x="313"/>
        <item x="366"/>
        <item x="309"/>
        <item x="414"/>
        <item x="518"/>
        <item x="532"/>
        <item x="308"/>
        <item x="323"/>
        <item x="413"/>
        <item x="408"/>
        <item x="259"/>
        <item x="460"/>
        <item x="439"/>
        <item x="337"/>
        <item x="457"/>
        <item x="327"/>
        <item x="350"/>
        <item x="256"/>
        <item x="392"/>
        <item x="289"/>
        <item x="405"/>
        <item x="383"/>
        <item x="285"/>
        <item x="341"/>
        <item x="492"/>
        <item x="441"/>
        <item x="270"/>
        <item x="258"/>
        <item x="208"/>
        <item x="512"/>
        <item x="443"/>
        <item x="304"/>
        <item x="199"/>
        <item x="396"/>
        <item x="369"/>
        <item x="223"/>
        <item x="390"/>
        <item x="351"/>
        <item x="389"/>
        <item x="335"/>
        <item x="530"/>
        <item x="326"/>
        <item x="235"/>
        <item x="385"/>
        <item x="288"/>
        <item x="376"/>
        <item x="339"/>
        <item x="260"/>
        <item x="179"/>
        <item x="299"/>
        <item x="340"/>
        <item x="305"/>
        <item x="159"/>
        <item x="217"/>
        <item x="233"/>
        <item x="255"/>
        <item x="334"/>
        <item x="501"/>
        <item x="277"/>
        <item x="325"/>
        <item x="269"/>
        <item x="362"/>
        <item x="317"/>
        <item x="198"/>
        <item x="522"/>
        <item x="497"/>
        <item x="221"/>
        <item x="273"/>
        <item x="332"/>
        <item x="282"/>
        <item x="393"/>
        <item x="422"/>
        <item x="137"/>
        <item x="420"/>
        <item x="230"/>
        <item x="296"/>
        <item x="236"/>
        <item x="427"/>
        <item x="200"/>
        <item x="467"/>
        <item x="219"/>
        <item x="374"/>
        <item x="209"/>
        <item x="264"/>
        <item x="321"/>
        <item x="302"/>
        <item x="359"/>
        <item x="329"/>
        <item x="95"/>
        <item x="218"/>
        <item x="206"/>
        <item x="175"/>
        <item x="89"/>
        <item x="119"/>
        <item x="177"/>
        <item x="464"/>
        <item x="410"/>
        <item x="163"/>
        <item x="85"/>
        <item x="173"/>
        <item x="279"/>
        <item x="167"/>
        <item x="379"/>
        <item x="300"/>
        <item x="456"/>
        <item x="105"/>
        <item x="87"/>
        <item x="419"/>
        <item x="174"/>
        <item x="158"/>
        <item x="54"/>
        <item x="46"/>
        <item x="429"/>
        <item x="92"/>
        <item x="409"/>
        <item x="19"/>
        <item x="310"/>
        <item x="320"/>
        <item x="29"/>
        <item x="469"/>
        <item x="433"/>
        <item x="122"/>
        <item x="196"/>
        <item x="365"/>
        <item x="106"/>
        <item x="170"/>
        <item x="249"/>
        <item x="375"/>
        <item x="434"/>
        <item x="49"/>
        <item x="322"/>
        <item x="127"/>
        <item x="201"/>
        <item x="229"/>
        <item x="227"/>
        <item x="51"/>
        <item x="494"/>
        <item x="71"/>
        <item x="184"/>
        <item x="437"/>
        <item x="82"/>
        <item x="406"/>
        <item x="146"/>
        <item x="59"/>
        <item x="128"/>
        <item x="293"/>
        <item x="216"/>
        <item x="416"/>
        <item x="140"/>
        <item x="352"/>
        <item x="120"/>
        <item x="295"/>
        <item x="164"/>
        <item x="524"/>
        <item x="172"/>
        <item x="356"/>
        <item x="132"/>
        <item x="225"/>
        <item x="284"/>
        <item x="181"/>
        <item x="135"/>
        <item x="100"/>
        <item x="52"/>
        <item x="226"/>
        <item x="108"/>
        <item x="319"/>
        <item x="345"/>
        <item x="37"/>
        <item x="358"/>
        <item x="88"/>
        <item x="176"/>
        <item x="271"/>
        <item x="241"/>
        <item x="446"/>
        <item x="34"/>
        <item x="373"/>
        <item x="90"/>
        <item x="212"/>
        <item x="83"/>
        <item x="333"/>
        <item x="145"/>
        <item x="388"/>
        <item x="25"/>
        <item x="245"/>
        <item x="418"/>
        <item x="1"/>
        <item x="454"/>
        <item x="231"/>
        <item x="142"/>
        <item x="371"/>
        <item x="47"/>
        <item x="286"/>
        <item x="191"/>
        <item x="20"/>
        <item x="262"/>
        <item x="0"/>
        <item x="192"/>
        <item x="349"/>
        <item x="360"/>
        <item x="510"/>
        <item x="312"/>
        <item x="458"/>
        <item x="149"/>
        <item x="141"/>
        <item x="267"/>
        <item x="148"/>
        <item x="113"/>
        <item x="421"/>
        <item x="280"/>
        <item x="107"/>
        <item x="130"/>
        <item x="292"/>
        <item x="528"/>
        <item x="35"/>
        <item x="97"/>
        <item x="395"/>
        <item x="126"/>
        <item x="364"/>
        <item x="243"/>
        <item x="40"/>
        <item x="354"/>
        <item x="32"/>
        <item x="114"/>
        <item x="263"/>
        <item x="121"/>
        <item x="485"/>
        <item x="43"/>
        <item x="45"/>
        <item x="239"/>
        <item x="480"/>
        <item x="242"/>
        <item x="228"/>
        <item x="306"/>
        <item x="2"/>
        <item x="165"/>
        <item x="5"/>
        <item x="394"/>
        <item x="453"/>
        <item x="478"/>
        <item x="67"/>
        <item x="281"/>
        <item x="213"/>
        <item x="31"/>
        <item x="22"/>
        <item x="166"/>
        <item x="190"/>
        <item x="9"/>
        <item x="291"/>
        <item x="202"/>
        <item x="222"/>
        <item x="11"/>
        <item x="353"/>
        <item x="232"/>
        <item x="136"/>
        <item x="186"/>
        <item x="96"/>
        <item x="134"/>
        <item x="314"/>
        <item x="386"/>
        <item x="489"/>
        <item x="115"/>
        <item x="423"/>
        <item x="103"/>
        <item x="169"/>
        <item x="435"/>
        <item x="171"/>
        <item x="143"/>
        <item x="104"/>
        <item x="301"/>
        <item x="287"/>
        <item x="378"/>
        <item x="12"/>
        <item x="152"/>
        <item x="425"/>
        <item x="465"/>
        <item x="65"/>
        <item x="220"/>
        <item x="430"/>
        <item x="274"/>
        <item x="160"/>
        <item x="316"/>
        <item x="157"/>
        <item x="62"/>
        <item x="399"/>
        <item x="6"/>
        <item x="42"/>
        <item x="266"/>
        <item x="64"/>
        <item x="195"/>
        <item x="387"/>
        <item x="7"/>
        <item x="24"/>
        <item x="331"/>
        <item x="452"/>
        <item x="447"/>
        <item x="400"/>
        <item x="16"/>
        <item x="275"/>
        <item x="58"/>
        <item x="343"/>
        <item x="68"/>
        <item x="276"/>
        <item x="187"/>
        <item x="303"/>
        <item x="60"/>
        <item x="61"/>
        <item x="38"/>
        <item x="70"/>
        <item x="254"/>
        <item x="79"/>
        <item x="39"/>
        <item x="94"/>
        <item x="431"/>
        <item x="155"/>
        <item x="161"/>
        <item x="215"/>
        <item x="81"/>
        <item x="117"/>
        <item x="363"/>
        <item x="168"/>
        <item x="48"/>
        <item x="211"/>
        <item x="307"/>
        <item x="182"/>
        <item x="347"/>
        <item x="151"/>
        <item x="207"/>
        <item x="355"/>
        <item x="91"/>
        <item x="297"/>
        <item x="150"/>
        <item x="261"/>
        <item x="203"/>
        <item x="248"/>
        <item x="99"/>
        <item x="251"/>
        <item x="129"/>
        <item x="246"/>
        <item x="237"/>
        <item x="185"/>
        <item x="368"/>
        <item x="193"/>
        <item x="75"/>
        <item x="125"/>
        <item x="240"/>
        <item x="162"/>
        <item x="318"/>
        <item x="382"/>
        <item x="210"/>
        <item x="234"/>
        <item x="93"/>
        <item x="183"/>
        <item x="180"/>
        <item x="188"/>
        <item x="69"/>
        <item x="283"/>
        <item x="144"/>
        <item x="252"/>
        <item x="315"/>
        <item x="98"/>
        <item x="257"/>
        <item x="278"/>
        <item x="178"/>
        <item x="311"/>
        <item x="298"/>
        <item x="336"/>
        <item x="109"/>
        <item x="36"/>
        <item x="41"/>
        <item x="328"/>
        <item x="112"/>
        <item x="247"/>
        <item x="224"/>
        <item x="250"/>
        <item x="131"/>
        <item x="205"/>
        <item x="110"/>
        <item x="154"/>
        <item x="55"/>
        <item x="77"/>
        <item x="15"/>
        <item x="265"/>
        <item x="56"/>
        <item x="139"/>
        <item x="253"/>
        <item x="80"/>
        <item x="23"/>
        <item x="197"/>
        <item x="268"/>
        <item x="73"/>
        <item x="14"/>
        <item x="50"/>
        <item x="74"/>
        <item x="101"/>
        <item x="76"/>
        <item x="123"/>
        <item x="72"/>
        <item x="78"/>
        <item x="138"/>
        <item x="204"/>
        <item x="244"/>
        <item x="214"/>
        <item x="238"/>
        <item x="133"/>
        <item x="189"/>
        <item x="84"/>
        <item x="3"/>
        <item x="86"/>
        <item x="21"/>
        <item x="147"/>
        <item x="63"/>
        <item x="118"/>
        <item x="17"/>
        <item x="30"/>
        <item x="4"/>
        <item x="156"/>
        <item x="194"/>
        <item x="111"/>
        <item x="116"/>
        <item x="153"/>
        <item x="13"/>
        <item x="10"/>
        <item x="102"/>
        <item x="124"/>
        <item x="66"/>
        <item x="27"/>
        <item x="44"/>
        <item x="26"/>
        <item x="28"/>
        <item x="33"/>
        <item x="53"/>
        <item x="57"/>
        <item x="18"/>
        <item x="8"/>
        <item t="default"/>
      </items>
    </pivotField>
    <pivotField showAll="0">
      <items count="6">
        <item x="2"/>
        <item x="0"/>
        <item x="1"/>
        <item x="4"/>
        <item x="3"/>
        <item t="default"/>
      </items>
    </pivotField>
    <pivotField showAll="0"/>
    <pivotField showAll="0"/>
    <pivotField showAll="0">
      <items count="5">
        <item x="0"/>
        <item x="1"/>
        <item x="2"/>
        <item x="3"/>
        <item t="default"/>
      </items>
    </pivotField>
  </pivotFields>
  <rowFields count="1">
    <field x="8"/>
  </rowFields>
  <rowItems count="21">
    <i>
      <x v="6"/>
    </i>
    <i>
      <x v="10"/>
    </i>
    <i>
      <x v="8"/>
    </i>
    <i>
      <x v="12"/>
    </i>
    <i>
      <x v="11"/>
    </i>
    <i>
      <x v="7"/>
    </i>
    <i>
      <x v="17"/>
    </i>
    <i>
      <x v="14"/>
    </i>
    <i>
      <x v="9"/>
    </i>
    <i>
      <x v="19"/>
    </i>
    <i>
      <x v="3"/>
    </i>
    <i>
      <x v="2"/>
    </i>
    <i>
      <x v="13"/>
    </i>
    <i>
      <x v="16"/>
    </i>
    <i>
      <x v="5"/>
    </i>
    <i>
      <x v="18"/>
    </i>
    <i>
      <x v="1"/>
    </i>
    <i>
      <x/>
    </i>
    <i>
      <x v="4"/>
    </i>
    <i>
      <x v="15"/>
    </i>
    <i t="grand">
      <x/>
    </i>
  </rowItems>
  <colItems count="1">
    <i/>
  </colItems>
  <dataFields count="1">
    <dataField name="Среднее кол-во штук в чеке" fld="3" subtotal="average" baseField="0" baseItem="0"/>
  </dataFields>
  <formats count="2">
    <format dxfId="7">
      <pivotArea collapsedLevelsAreSubtotals="1" fieldPosition="0">
        <references count="1">
          <reference field="8" count="0"/>
        </references>
      </pivotArea>
    </format>
    <format dxfId="6">
      <pivotArea grandRow="1" outline="0" collapsedLevelsAreSubtotals="1" fieldPosition="0"/>
    </format>
  </format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7DDCA47-4F48-A84C-8F68-4EF0E5ECC81E}" name="Сводная таблица19" cacheId="5" applyNumberFormats="0" applyBorderFormats="0" applyFontFormats="0" applyPatternFormats="0" applyAlignmentFormats="0" applyWidthHeightFormats="1" dataCaption="Значения" updatedVersion="8" minRefreshableVersion="3" useAutoFormatting="1" itemPrintTitles="1" createdVersion="8" indent="0" multipleFieldFilters="0" chartFormat="5" rowHeaderCaption="Стана">
  <location ref="A3:B9" firstHeaderRow="1" firstDataRow="1" firstDataCol="1"/>
  <pivotFields count="17">
    <pivotField dataField="1" showAll="0"/>
    <pivotField showAll="0"/>
    <pivotField showAll="0"/>
    <pivotField showAll="0"/>
    <pivotField numFmtId="164" showAll="0"/>
    <pivotField showAll="0"/>
    <pivotField axis="axisRow" showAll="0" sortType="descending">
      <items count="7">
        <item x="1"/>
        <item x="3"/>
        <item x="0"/>
        <item x="2"/>
        <item x="4"/>
        <item m="1" x="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umFmtId="1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6"/>
  </rowFields>
  <rowItems count="6">
    <i>
      <x v="2"/>
    </i>
    <i>
      <x/>
    </i>
    <i>
      <x v="3"/>
    </i>
    <i>
      <x v="4"/>
    </i>
    <i>
      <x v="1"/>
    </i>
    <i t="grand">
      <x/>
    </i>
  </rowItems>
  <colItems count="1">
    <i/>
  </colItems>
  <dataFields count="1">
    <dataField name="Количество клиентов" fld="0" subtotal="count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FFC5904-D493-E746-9BA1-D384299513CD}" name="Сводная таблица20" cacheId="5" applyNumberFormats="0" applyBorderFormats="0" applyFontFormats="0" applyPatternFormats="0" applyAlignmentFormats="0" applyWidthHeightFormats="1" dataCaption="Значения" updatedVersion="8" minRefreshableVersion="3" useAutoFormatting="1" itemPrintTitles="1" createdVersion="8" indent="0" multipleFieldFilters="0" chartFormat="4" rowHeaderCaption="Программа лояльности">
  <location ref="A3:B6" firstHeaderRow="1" firstDataRow="1" firstDataCol="1"/>
  <pivotFields count="17">
    <pivotField dataField="1" showAll="0"/>
    <pivotField showAll="0"/>
    <pivotField showAll="0"/>
    <pivotField axis="axisRow" showAll="0">
      <items count="4">
        <item x="0"/>
        <item x="1"/>
        <item m="1" x="2"/>
        <item t="default"/>
      </items>
    </pivotField>
    <pivotField numFmtId="164" showAll="0"/>
    <pivotField showAll="0"/>
    <pivotField showAll="0"/>
    <pivotField numFmtId="1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3"/>
  </rowFields>
  <rowItems count="3">
    <i>
      <x/>
    </i>
    <i>
      <x v="1"/>
    </i>
    <i t="grand">
      <x/>
    </i>
  </rowItems>
  <colItems count="1">
    <i/>
  </colItems>
  <dataFields count="1">
    <dataField name="Количество клиентов" fld="0" subtotal="count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70FCA13-70DE-DD43-A144-BF3056BE7BC4}" name="Сводная таблица21" cacheId="5" applyNumberFormats="0" applyBorderFormats="0" applyFontFormats="0" applyPatternFormats="0" applyAlignmentFormats="0" applyWidthHeightFormats="1" dataCaption="Значения" updatedVersion="8" minRefreshableVersion="3" useAutoFormatting="1" itemPrintTitles="1" createdVersion="8" indent="0" multipleFieldFilters="0" chartFormat="10" rowHeaderCaption="месяцев">
  <location ref="A3:B17" firstHeaderRow="1" firstDataRow="1" firstDataCol="1"/>
  <pivotFields count="17">
    <pivotField dataField="1" showAll="0"/>
    <pivotField showAll="0"/>
    <pivotField showAll="0"/>
    <pivotField showAll="0"/>
    <pivotField numFmtId="164" showAll="0"/>
    <pivotField showAll="0"/>
    <pivotField showAll="0"/>
    <pivotField numFmtId="14" showAll="0"/>
    <pivotField showAll="0"/>
    <pivotField showAll="0"/>
    <pivotField showAll="0"/>
    <pivotField axis="axisRow" showAll="0" sortType="descending">
      <items count="15">
        <item x="8"/>
        <item x="0"/>
        <item x="11"/>
        <item x="2"/>
        <item x="6"/>
        <item x="3"/>
        <item x="12"/>
        <item x="1"/>
        <item x="9"/>
        <item x="7"/>
        <item x="5"/>
        <item x="4"/>
        <item x="10"/>
        <item m="1" x="1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</pivotFields>
  <rowFields count="1">
    <field x="11"/>
  </rowFields>
  <rowItems count="14">
    <i>
      <x v="5"/>
    </i>
    <i>
      <x v="4"/>
    </i>
    <i>
      <x v="10"/>
    </i>
    <i>
      <x v="7"/>
    </i>
    <i>
      <x v="3"/>
    </i>
    <i>
      <x v="1"/>
    </i>
    <i>
      <x/>
    </i>
    <i>
      <x v="9"/>
    </i>
    <i>
      <x v="8"/>
    </i>
    <i>
      <x v="6"/>
    </i>
    <i>
      <x v="11"/>
    </i>
    <i>
      <x v="2"/>
    </i>
    <i>
      <x v="12"/>
    </i>
    <i t="grand">
      <x/>
    </i>
  </rowItems>
  <colItems count="1">
    <i/>
  </colItems>
  <dataFields count="1">
    <dataField name="Количество клиентов" fld="0" subtotal="count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Срез_сумма_чека" xr10:uid="{D17DAAED-59D5-E042-94A0-57FCE1CF09A2}" sourceName="сумма чека">
  <pivotTables>
    <pivotTable tabId="6" name="Сводная таблица12"/>
    <pivotTable tabId="7" name="Сводная таблица13"/>
    <pivotTable tabId="18" name="Сводная таблица23"/>
    <pivotTable tabId="13" name="Сводная таблица17"/>
    <pivotTable tabId="14" name="Сводная таблица18"/>
    <pivotTable tabId="12" name="Сводная таблица16"/>
    <pivotTable tabId="8" name="Сводная таблица14"/>
    <pivotTable tabId="9" name="Сводная таблица15"/>
    <pivotTable tabId="20" name="Сводная таблица26"/>
    <pivotTable tabId="19" name="Сводная таблица25"/>
  </pivotTables>
  <data>
    <tabular pivotCacheId="1017915954">
      <items count="686">
        <i x="182" s="1"/>
        <i x="575" s="1"/>
        <i x="481" s="1"/>
        <i x="678" s="1"/>
        <i x="648" s="1"/>
        <i x="168" s="1"/>
        <i x="71" s="1"/>
        <i x="193" s="1"/>
        <i x="86" s="1"/>
        <i x="497" s="1"/>
        <i x="187" s="1"/>
        <i x="456" s="1"/>
        <i x="363" s="1"/>
        <i x="261" s="1"/>
        <i x="504" s="1"/>
        <i x="495" s="1"/>
        <i x="338" s="1"/>
        <i x="645" s="1"/>
        <i x="321" s="1"/>
        <i x="612" s="1"/>
        <i x="460" s="1"/>
        <i x="510" s="1"/>
        <i x="267" s="1"/>
        <i x="129" s="1"/>
        <i x="288" s="1"/>
        <i x="492" s="1"/>
        <i x="611" s="1"/>
        <i x="562" s="1"/>
        <i x="476" s="1"/>
        <i x="448" s="1"/>
        <i x="91" s="1"/>
        <i x="664" s="1"/>
        <i x="369" s="1"/>
        <i x="449" s="1"/>
        <i x="355" s="1"/>
        <i x="14" s="1"/>
        <i x="538" s="1"/>
        <i x="423" s="1"/>
        <i x="152" s="1"/>
        <i x="104" s="1"/>
        <i x="609" s="1"/>
        <i x="42" s="1"/>
        <i x="240" s="1"/>
        <i x="330" s="1"/>
        <i x="149" s="1"/>
        <i x="371" s="1"/>
        <i x="335" s="1"/>
        <i x="24" s="1"/>
        <i x="674" s="1"/>
        <i x="332" s="1"/>
        <i x="519" s="1"/>
        <i x="619" s="1"/>
        <i x="100" s="1"/>
        <i x="328" s="1"/>
        <i x="76" s="1"/>
        <i x="6" s="1"/>
        <i x="83" s="1"/>
        <i x="376" s="1"/>
        <i x="135" s="1"/>
        <i x="427" s="1"/>
        <i x="12" s="1"/>
        <i x="603" s="1"/>
        <i x="40" s="1"/>
        <i x="445" s="1"/>
        <i x="470" s="1"/>
        <i x="16" s="1"/>
        <i x="143" s="1"/>
        <i x="304" s="1"/>
        <i x="249" s="1"/>
        <i x="424" s="1"/>
        <i x="62" s="1"/>
        <i x="298" s="1"/>
        <i x="250" s="1"/>
        <i x="685" s="1"/>
        <i x="216" s="1"/>
        <i x="179" s="1"/>
        <i x="87" s="1"/>
        <i x="592" s="1"/>
        <i x="434" s="1"/>
        <i x="28" s="1"/>
        <i x="297" s="1"/>
        <i x="218" s="1"/>
        <i x="642" s="1"/>
        <i x="360" s="1"/>
        <i x="93" s="1"/>
        <i x="681" s="1"/>
        <i x="252" s="1"/>
        <i x="450" s="1"/>
        <i x="115" s="1"/>
        <i x="535" s="1"/>
        <i x="370" s="1"/>
        <i x="164" s="1"/>
        <i x="432" s="1"/>
        <i x="180" s="1"/>
        <i x="61" s="1"/>
        <i x="109" s="1"/>
        <i x="227" s="1"/>
        <i x="117" s="1"/>
        <i x="399" s="1"/>
        <i x="668" s="1"/>
        <i x="435" s="1"/>
        <i x="436" s="1"/>
        <i x="501" s="1"/>
        <i x="112" s="1"/>
        <i x="341" s="1"/>
        <i x="308" s="1"/>
        <i x="670" s="1"/>
        <i x="59" s="1"/>
        <i x="114" s="1"/>
        <i x="388" s="1"/>
        <i x="54" s="1"/>
        <i x="171" s="1"/>
        <i x="643" s="1"/>
        <i x="627" s="1"/>
        <i x="277" s="1"/>
        <i x="577" s="1"/>
        <i x="375" s="1"/>
        <i x="378" s="1"/>
        <i x="368" s="1"/>
        <i x="310" s="1"/>
        <i x="666" s="1"/>
        <i x="351" s="1"/>
        <i x="350" s="1"/>
        <i x="546" s="1"/>
        <i x="513" s="1"/>
        <i x="174" s="1"/>
        <i x="85" s="1"/>
        <i x="491" s="1"/>
        <i x="263" s="1"/>
        <i x="652" s="1"/>
        <i x="400" s="1"/>
        <i x="440" s="1"/>
        <i x="163" s="1"/>
        <i x="235" s="1"/>
        <i x="265" s="1"/>
        <i x="49" s="1"/>
        <i x="589" s="1"/>
        <i x="430" s="1"/>
        <i x="124" s="1"/>
        <i x="51" s="1"/>
        <i x="390" s="1"/>
        <i x="571" s="1"/>
        <i x="243" s="1"/>
        <i x="29" s="1"/>
        <i x="30" s="1"/>
        <i x="309" s="1"/>
        <i x="581" s="1"/>
        <i x="488" s="1"/>
        <i x="359" s="1"/>
        <i x="595" s="1"/>
        <i x="573" s="1"/>
        <i x="684" s="1"/>
        <i x="39" s="1"/>
        <i x="356" s="1"/>
        <i x="337" s="1"/>
        <i x="493" s="1"/>
        <i x="79" s="1"/>
        <i x="147" s="1"/>
        <i x="241" s="1"/>
        <i x="484" s="1"/>
        <i x="155" s="1"/>
        <i x="278" s="1"/>
        <i x="650" s="1"/>
        <i x="358" s="1"/>
        <i x="159" s="1"/>
        <i x="198" s="1"/>
        <i x="616" s="1"/>
        <i x="521" s="1"/>
        <i x="441" s="1"/>
        <i x="73" s="1"/>
        <i x="305" s="1"/>
        <i x="284" s="1"/>
        <i x="420" s="1"/>
        <i x="291" s="1"/>
        <i x="208" s="1"/>
        <i x="405" s="1"/>
        <i x="379" s="1"/>
        <i x="47" s="1"/>
        <i x="156" s="1"/>
        <i x="296" s="1"/>
        <i x="560" s="1"/>
        <i x="600" s="1"/>
        <i x="215" s="1"/>
        <i x="455" s="1"/>
        <i x="570" s="1"/>
        <i x="188" s="1"/>
        <i x="186" s="1"/>
        <i x="259" s="1"/>
        <i x="245" s="1"/>
        <i x="524" s="1"/>
        <i x="26" s="1"/>
        <i x="613" s="1"/>
        <i x="18" s="1"/>
        <i x="324" s="1"/>
        <i x="137" s="1"/>
        <i x="325" s="1"/>
        <i x="239" s="1"/>
        <i x="543" s="1"/>
        <i x="323" s="1"/>
        <i x="486" s="1"/>
        <i x="496" s="1"/>
        <i x="389" s="1"/>
        <i x="478" s="1"/>
        <i x="604" s="1"/>
        <i x="411" s="1"/>
        <i x="534" s="1"/>
        <i x="48" s="1"/>
        <i x="385" s="1"/>
        <i x="339" s="1"/>
        <i x="374" s="1"/>
        <i x="22" s="1"/>
        <i x="367" s="1"/>
        <i x="225" s="1"/>
        <i x="459" s="1"/>
        <i x="629" s="1"/>
        <i x="157" s="1"/>
        <i x="95" s="1"/>
        <i x="631" s="1"/>
        <i x="210" s="1"/>
        <i x="443" s="1"/>
        <i x="517" s="1"/>
        <i x="107" s="1"/>
        <i x="191" s="1"/>
        <i x="463" s="1"/>
        <i x="125" s="1"/>
        <i x="17" s="1"/>
        <i x="15" s="1"/>
        <i x="327" s="1"/>
        <i x="1" s="1"/>
        <i x="11" s="1"/>
        <i x="285" s="1"/>
        <i x="268" s="1"/>
        <i x="214" s="1"/>
        <i x="303" s="1"/>
        <i x="38" s="1"/>
        <i x="270" s="1"/>
        <i x="65" s="1"/>
        <i x="594" s="1"/>
        <i x="526" s="1"/>
        <i x="584" s="1"/>
        <i x="97" s="1"/>
        <i x="582" s="1"/>
        <i x="203" s="1"/>
        <i x="396" s="1"/>
        <i x="242" s="1"/>
        <i x="110" s="1"/>
        <i x="307" s="1"/>
        <i x="425" s="1"/>
        <i x="537" s="1"/>
        <i x="184" s="1"/>
        <i x="398" s="1"/>
        <i x="260" s="1"/>
        <i x="679" s="1"/>
        <i x="178" s="1"/>
        <i x="530" s="1"/>
        <i x="139" s="1"/>
        <i x="552" s="1"/>
        <i x="667" s="1"/>
        <i x="347" s="1"/>
        <i x="340" s="1"/>
        <i x="55" s="1"/>
        <i x="387" s="1"/>
        <i x="209" s="1"/>
        <i x="511" s="1"/>
        <i x="162" s="1"/>
        <i x="253" s="1"/>
        <i x="27" s="1"/>
        <i x="682" s="1"/>
        <i x="361" s="1"/>
        <i x="271" s="1"/>
        <i x="490" s="1"/>
        <i x="50" s="1"/>
        <i x="545" s="1"/>
        <i x="232" s="1"/>
        <i x="357" s="1"/>
        <i x="421" s="1"/>
        <i x="516" s="1"/>
        <i x="410" s="1"/>
        <i x="2" s="1"/>
        <i x="320" s="1"/>
        <i x="299" s="1"/>
        <i x="672" s="1"/>
        <i x="98" s="1"/>
        <i x="301" s="1"/>
        <i x="518" s="1"/>
        <i x="176" s="1"/>
        <i x="302" s="1"/>
        <i x="131" s="1"/>
        <i x="628" s="1"/>
        <i x="289" s="1"/>
        <i x="266" s="1"/>
        <i x="224" s="1"/>
        <i x="529" s="1"/>
        <i x="365" s="1"/>
        <i x="442" s="1"/>
        <i x="311" s="1"/>
        <i x="205" s="1"/>
        <i x="418" s="1"/>
        <i x="194" s="1"/>
        <i x="41" s="1"/>
        <i x="326" s="1"/>
        <i x="211" s="1"/>
        <i x="69" s="1"/>
        <i x="392" s="1"/>
        <i x="474" s="1"/>
        <i x="8" s="1"/>
        <i x="251" s="1"/>
        <i x="144" s="1"/>
        <i x="121" s="1"/>
        <i x="25" s="1"/>
        <i x="607" s="1"/>
        <i x="275" s="1"/>
        <i x="591" s="1"/>
        <i x="407" s="1"/>
        <i x="433" s="1"/>
        <i x="219" s="1"/>
        <i x="661" s="1"/>
        <i x="234" s="1"/>
        <i x="183" s="1"/>
        <i x="383" s="1"/>
        <i x="602" s="1"/>
        <i x="406" s="1"/>
        <i x="274" s="1"/>
        <i x="540" s="1"/>
        <i x="653" s="1"/>
        <i x="77" s="1"/>
        <i x="525" s="1"/>
        <i x="88" s="1"/>
        <i x="316" s="1"/>
        <i x="172" s="1"/>
        <i x="647" s="1"/>
        <i x="160" s="1"/>
        <i x="352" s="1"/>
        <i x="397" s="1"/>
        <i x="63" s="1"/>
        <i x="20" s="1"/>
        <i x="465" s="1"/>
        <i x="569" s="1"/>
        <i x="404" s="1"/>
        <i x="213" s="1"/>
        <i x="660" s="1"/>
        <i x="381" s="1"/>
        <i x="60" s="1"/>
        <i x="669" s="1"/>
        <i x="566" s="1"/>
        <i x="44" s="1"/>
        <i x="197" s="1"/>
        <i x="533" s="1"/>
        <i x="287" s="1"/>
        <i x="101" s="1"/>
        <i x="336" s="1"/>
        <i x="226" s="1"/>
        <i x="196" s="1"/>
        <i x="195" s="1"/>
        <i x="457" s="1"/>
        <i x="3" s="1"/>
        <i x="635" s="1"/>
        <i x="165" s="1"/>
        <i x="181" s="1"/>
        <i x="558" s="1"/>
        <i x="10" s="1"/>
        <i x="318" s="1"/>
        <i x="475" s="1"/>
        <i x="505" s="1"/>
        <i x="585" s="1"/>
        <i x="403" s="1"/>
        <i x="246" s="1"/>
        <i x="36" s="1"/>
        <i x="151" s="1"/>
        <i x="229" s="1"/>
        <i x="334" s="1"/>
        <i x="498" s="1"/>
        <i x="257" s="1"/>
        <i x="555" s="1"/>
        <i x="656" s="1"/>
        <i x="173" s="1"/>
        <i x="391" s="1"/>
        <i x="444" s="1"/>
        <i x="74" s="1"/>
        <i x="428" s="1"/>
        <i x="659" s="1"/>
        <i x="677" s="1"/>
        <i x="206" s="1"/>
        <i x="64" s="1"/>
        <i x="190" s="1"/>
        <i x="634" s="1"/>
        <i x="622" s="1"/>
        <i x="462" s="1"/>
        <i x="66" s="1"/>
        <i x="89" s="1"/>
        <i x="68" s="1"/>
        <i x="166" s="1"/>
        <i x="158" s="1"/>
        <i x="244" s="1"/>
        <i x="272" s="1"/>
        <i x="5" s="1"/>
        <i x="273" s="1"/>
        <i x="0" s="1"/>
        <i x="353" s="1"/>
        <i x="509" s="1"/>
        <i x="466" s="1"/>
        <i x="553" s="1"/>
        <i x="230" s="1"/>
        <i x="119" s="1"/>
        <i x="663" s="1"/>
        <i x="207" s="1"/>
        <i x="469" s="1"/>
        <i x="548" s="1"/>
        <i x="169" s="1"/>
        <i x="596" s="1"/>
        <i x="138" s="1"/>
        <i x="248" s="1"/>
        <i x="587" s="1"/>
        <i x="80" s="1"/>
        <i x="415" s="1"/>
        <i x="9" s="1"/>
        <i x="393" s="1"/>
        <i x="32" s="1"/>
        <i x="329" s="1"/>
        <i x="314" s="1"/>
        <i x="408" s="1"/>
        <i x="75" s="1"/>
        <i x="480" s="1"/>
        <i x="103" s="1"/>
        <i x="269" s="1"/>
        <i x="94" s="1"/>
        <i x="319" s="1"/>
        <i x="431" s="1"/>
        <i x="655" s="1"/>
        <i x="290" s="1"/>
        <i x="364" s="1"/>
        <i x="394" s="1"/>
        <i x="146" s="1"/>
        <i x="348" s="1"/>
        <i x="567" s="1"/>
        <i x="313" s="1"/>
        <i x="574" s="1"/>
        <i x="148" s="1"/>
        <i x="514" s="1"/>
        <i x="317" s="1"/>
        <i x="52" s="1"/>
        <i x="177" s="1"/>
        <i x="500" s="1"/>
        <i x="576" s="1"/>
        <i x="608" s="1"/>
        <i x="34" s="1"/>
        <i x="81" s="1"/>
        <i x="556" s="1"/>
        <i x="237" s="1"/>
        <i x="633" s="1"/>
        <i x="105" s="1"/>
        <i x="675" s="1"/>
        <i x="31" s="1"/>
        <i x="544" s="1"/>
        <i x="58" s="1"/>
        <i x="140" s="1"/>
        <i x="414" s="1"/>
        <i x="638" s="1"/>
        <i x="559" s="1"/>
        <i x="212" s="1"/>
        <i x="43" s="1"/>
        <i x="204" s="1"/>
        <i x="522" s="1"/>
        <i x="201" s="1"/>
        <i x="221" s="1"/>
        <i x="362" s="1"/>
        <i x="437" s="1"/>
        <i x="568" s="1"/>
        <i x="78" s="1"/>
        <i x="438" s="1"/>
        <i x="413" s="1"/>
        <i x="384" s="1"/>
        <i x="349" s="1"/>
        <i x="547" s="1"/>
        <i x="487" s="1"/>
        <i x="416" s="1"/>
        <i x="572" s="1"/>
        <i x="446" s="1"/>
        <i x="282" s="1"/>
        <i x="597" s="1"/>
        <i x="617" s="1"/>
        <i x="127" s="1"/>
        <i x="236" s="1"/>
        <i x="238" s="1"/>
        <i x="295" s="1"/>
        <i x="536" s="1"/>
        <i x="528" s="1"/>
        <i x="477" s="1"/>
        <i x="262" s="1"/>
        <i x="662" s="1"/>
        <i x="649" s="1"/>
        <i x="565" s="1"/>
        <i x="658" s="1"/>
        <i x="53" s="1"/>
        <i x="417" s="1"/>
        <i x="447" s="1"/>
        <i x="247" s="1"/>
        <i x="345" s="1"/>
        <i x="90" s="1"/>
        <i x="550" s="1"/>
        <i x="92" s="1"/>
        <i x="118" s="1"/>
        <i x="256" s="1"/>
        <i x="167" s="1"/>
        <i x="439" s="1"/>
        <i x="123" s="1"/>
        <i x="120" s="1"/>
        <i x="280" s="1"/>
        <i x="382" s="1"/>
        <i x="136" s="1"/>
        <i x="624" s="1"/>
        <i x="377" s="1"/>
        <i x="199" s="1"/>
        <i x="671" s="1"/>
        <i x="454" s="1"/>
        <i x="4" s="1"/>
        <i x="508" s="1"/>
        <i x="551" s="1"/>
        <i x="401" s="1"/>
        <i x="646" s="1"/>
        <i x="614" s="1"/>
        <i x="588" s="1"/>
        <i x="111" s="1"/>
        <i x="84" s="1"/>
        <i x="102" s="1"/>
        <i x="343" s="1"/>
        <i x="458" s="1"/>
        <i x="605" s="1"/>
        <i x="13" s="1"/>
        <i x="598" s="1"/>
        <i x="258" s="1"/>
        <i x="264" s="1"/>
        <i x="625" s="1"/>
        <i x="673" s="1"/>
        <i x="637" s="1"/>
        <i x="593" s="1"/>
        <i x="665" s="1"/>
        <i x="255" s="1"/>
        <i x="134" s="1"/>
        <i x="170" s="1"/>
        <i x="315" s="1"/>
        <i x="680" s="1"/>
        <i x="451" s="1"/>
        <i x="72" s="1"/>
        <i x="626" s="1"/>
        <i x="21" s="1"/>
        <i x="620" s="1"/>
        <i x="293" s="1"/>
        <i x="56" s="1"/>
        <i x="373" s="1"/>
        <i x="499" s="1"/>
        <i x="640" s="1"/>
        <i x="527" s="1"/>
        <i x="549" s="1"/>
        <i x="520" s="1"/>
        <i x="223" s="1"/>
        <i x="344" s="1"/>
        <i x="483" s="1"/>
        <i x="132" s="1"/>
        <i x="33" s="1"/>
        <i x="512" s="1"/>
        <i x="503" s="1"/>
        <i x="113" s="1"/>
        <i x="254" s="1"/>
        <i x="106" s="1"/>
        <i x="372" s="1"/>
        <i x="471" s="1"/>
        <i x="161" s="1"/>
        <i x="531" s="1"/>
        <i x="322" s="1"/>
        <i x="419" s="1"/>
        <i x="644" s="1"/>
        <i x="126" s="1"/>
        <i x="200" s="1"/>
        <i x="579" s="1"/>
        <i x="133" s="1"/>
        <i x="175" s="1"/>
        <i x="281" s="1"/>
        <i x="485" s="1"/>
        <i x="583" s="1"/>
        <i x="515" s="1"/>
        <i x="630" s="1"/>
        <i x="300" s="1"/>
        <i x="276" s="1"/>
        <i x="606" s="1"/>
        <i x="523" s="1"/>
        <i x="202" s="1"/>
        <i x="222" s="1"/>
        <i x="623" s="1"/>
        <i x="294" s="1"/>
        <i x="141" s="1"/>
        <i x="426" s="1"/>
        <i x="539" s="1"/>
        <i x="472" s="1"/>
        <i x="122" s="1"/>
        <i x="306" s="1"/>
        <i x="409" s="1"/>
        <i x="563" s="1"/>
        <i x="412" s="1"/>
        <i x="217" s="1"/>
        <i x="532" s="1"/>
        <i x="128" s="1"/>
        <i x="333" s="1"/>
        <i x="386" s="1"/>
        <i x="192" s="1"/>
        <i x="601" s="1"/>
        <i x="37" s="1"/>
        <i x="489" s="1"/>
        <i x="286" s="1"/>
        <i x="542" s="1"/>
        <i x="185" s="1"/>
        <i x="639" s="1"/>
        <i x="586" s="1"/>
        <i x="506" s="1"/>
        <i x="429" s="1"/>
        <i x="380" s="1"/>
        <i x="578" s="1"/>
        <i x="57" s="1"/>
        <i x="67" s="1"/>
        <i x="220" s="1"/>
        <i x="561" s="1"/>
        <i x="479" s="1"/>
        <i x="366" s="1"/>
        <i x="599" s="1"/>
        <i x="130" s="1"/>
        <i x="610" s="1"/>
        <i x="70" s="1"/>
        <i x="590" s="1"/>
        <i x="96" s="1"/>
        <i x="82" s="1"/>
        <i x="189" s="1"/>
        <i x="554" s="1"/>
        <i x="150" s="1"/>
        <i x="621" s="1"/>
        <i x="654" s="1"/>
        <i x="618" s="1"/>
        <i x="464" s="1"/>
        <i x="108" s="1"/>
        <i x="657" s="1"/>
        <i x="422" s="1"/>
        <i x="636" s="1"/>
        <i x="154" s="1"/>
        <i x="452" s="1"/>
        <i x="461" s="1"/>
        <i x="395" s="1"/>
        <i x="145" s="1"/>
        <i x="402" s="1"/>
        <i x="467" s="1"/>
        <i x="641" s="1"/>
        <i x="473" s="1"/>
        <i x="651" s="1"/>
        <i x="292" s="1"/>
        <i x="541" s="1"/>
        <i x="346" s="1"/>
        <i x="507" s="1"/>
        <i x="283" s="1"/>
        <i x="45" s="1"/>
        <i x="228" s="1"/>
        <i x="632" s="1"/>
        <i x="482" s="1"/>
        <i x="615" s="1"/>
        <i x="683" s="1"/>
        <i x="564" s="1"/>
        <i x="580" s="1"/>
        <i x="279" s="1"/>
        <i x="153" s="1"/>
        <i x="494" s="1"/>
        <i x="354" s="1"/>
        <i x="453" s="1"/>
        <i x="35" s="1"/>
        <i x="557" s="1"/>
        <i x="312" s="1"/>
        <i x="7" s="1"/>
        <i x="46" s="1"/>
        <i x="99" s="1"/>
        <i x="502" s="1"/>
        <i x="331" s="1"/>
        <i x="342" s="1"/>
        <i x="23" s="1"/>
        <i x="142" s="1"/>
        <i x="231" s="1"/>
        <i x="233" s="1"/>
        <i x="116" s="1"/>
        <i x="468" s="1"/>
        <i x="676" s="1"/>
        <i x="19" s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Срез_магазин_покупки" xr10:uid="{5EBB8382-D6B4-6441-B2DA-20006F705ECB}" sourceName="магазин покупки">
  <pivotTables>
    <pivotTable tabId="6" name="Сводная таблица12"/>
    <pivotTable tabId="7" name="Сводная таблица13"/>
    <pivotTable tabId="18" name="Сводная таблица23"/>
    <pivotTable tabId="13" name="Сводная таблица17"/>
    <pivotTable tabId="14" name="Сводная таблица18"/>
    <pivotTable tabId="12" name="Сводная таблица16"/>
    <pivotTable tabId="8" name="Сводная таблица14"/>
    <pivotTable tabId="9" name="Сводная таблица15"/>
    <pivotTable tabId="20" name="Сводная таблица26"/>
    <pivotTable tabId="19" name="Сводная таблица25"/>
  </pivotTables>
  <data>
    <tabular pivotCacheId="1017915954">
      <items count="20">
        <i x="13" s="1"/>
        <i x="9" s="1"/>
        <i x="16" s="1"/>
        <i x="19" s="1"/>
        <i x="7" s="1"/>
        <i x="15" s="1"/>
        <i x="2" s="1"/>
        <i x="5" s="1"/>
        <i x="18" s="1"/>
        <i x="17" s="1"/>
        <i x="1" s="1"/>
        <i x="12" s="1"/>
        <i x="0" s="1"/>
        <i x="4" s="1"/>
        <i x="11" s="1"/>
        <i x="3" s="1"/>
        <i x="10" s="1"/>
        <i x="14" s="1"/>
        <i x="6" s="1"/>
        <i x="8" s="1"/>
      </items>
    </tabular>
  </data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Срез_Категория_товара" xr10:uid="{B86B76B9-9034-494C-8F65-702F93B6B13A}" sourceName="Категория товара">
  <pivotTables>
    <pivotTable tabId="6" name="Сводная таблица12"/>
    <pivotTable tabId="7" name="Сводная таблица13"/>
    <pivotTable tabId="18" name="Сводная таблица23"/>
    <pivotTable tabId="13" name="Сводная таблица17"/>
    <pivotTable tabId="14" name="Сводная таблица18"/>
    <pivotTable tabId="12" name="Сводная таблица16"/>
    <pivotTable tabId="8" name="Сводная таблица14"/>
    <pivotTable tabId="9" name="Сводная таблица15"/>
    <pivotTable tabId="20" name="Сводная таблица26"/>
    <pivotTable tabId="19" name="Сводная таблица25"/>
  </pivotTables>
  <data>
    <tabular pivotCacheId="1017915954">
      <items count="20">
        <i x="9" s="1"/>
        <i x="16" s="1"/>
        <i x="0" s="1"/>
        <i x="5" s="1"/>
        <i x="11" s="1"/>
        <i x="2" s="1"/>
        <i x="7" s="1"/>
        <i x="6" s="1"/>
        <i x="10" s="1"/>
        <i x="8" s="1"/>
        <i x="4" s="1"/>
        <i x="14" s="1"/>
        <i x="12" s="1"/>
        <i x="13" s="1"/>
        <i x="18" s="1"/>
        <i x="1" s="1"/>
        <i x="17" s="1"/>
        <i x="19" s="1"/>
        <i x="3" s="1"/>
        <i x="15" s="1"/>
      </items>
    </tabular>
  </data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Срез_Средняя_цена_в_категории_за_штуку" xr10:uid="{B0A525B9-A7AB-0F41-B5B2-DE6BDD7A7157}" sourceName="Средняя цена в категории за штуку">
  <pivotTables>
    <pivotTable tabId="6" name="Сводная таблица12"/>
    <pivotTable tabId="18" name="Сводная таблица23"/>
    <pivotTable tabId="13" name="Сводная таблица17"/>
    <pivotTable tabId="14" name="Сводная таблица18"/>
    <pivotTable tabId="12" name="Сводная таблица16"/>
    <pivotTable tabId="8" name="Сводная таблица14"/>
    <pivotTable tabId="9" name="Сводная таблица15"/>
    <pivotTable tabId="20" name="Сводная таблица26"/>
    <pivotTable tabId="19" name="Сводная таблица25"/>
    <pivotTable tabId="7" name="Сводная таблица13"/>
  </pivotTables>
  <data>
    <tabular pivotCacheId="1017915954">
      <items count="20">
        <i x="5" s="1"/>
        <i x="10" s="1"/>
        <i x="12" s="1"/>
        <i x="11" s="1"/>
        <i x="4" s="1"/>
        <i x="14" s="1"/>
        <i x="1" s="1"/>
        <i x="9" s="1"/>
        <i x="18" s="1"/>
        <i x="2" s="1"/>
        <i x="0" s="1"/>
        <i x="13" s="1"/>
        <i x="3" s="1"/>
        <i x="6" s="1"/>
        <i x="15" s="1"/>
        <i x="17" s="1"/>
        <i x="8" s="1"/>
        <i x="16" s="1"/>
        <i x="7" s="1"/>
        <i x="19" s="1"/>
      </items>
    </tabular>
  </data>
</slicerCacheDefinition>
</file>

<file path=xl/slicerCaches/slicerCache5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Срез_Выгода_для_клиента" xr10:uid="{8920008C-B16A-0841-9142-CB3761E2899D}" sourceName="Выгода для клиента">
  <pivotTables>
    <pivotTable tabId="6" name="Сводная таблица12"/>
    <pivotTable tabId="18" name="Сводная таблица23"/>
    <pivotTable tabId="13" name="Сводная таблица17"/>
    <pivotTable tabId="14" name="Сводная таблица18"/>
    <pivotTable tabId="12" name="Сводная таблица16"/>
    <pivotTable tabId="8" name="Сводная таблица14"/>
    <pivotTable tabId="9" name="Сводная таблица15"/>
    <pivotTable tabId="20" name="Сводная таблица26"/>
    <pivotTable tabId="19" name="Сводная таблица25"/>
  </pivotTables>
  <data>
    <tabular pivotCacheId="1017915954">
      <items count="936">
        <i x="427" s="1"/>
        <i x="190" s="1"/>
        <i x="925" s="1"/>
        <i x="748" s="1"/>
        <i x="244" s="1"/>
        <i x="597" s="1"/>
        <i x="324" s="1"/>
        <i x="861" s="1"/>
        <i x="855" s="1"/>
        <i x="527" s="1"/>
        <i x="820" s="1"/>
        <i x="728" s="1"/>
        <i x="86" s="1"/>
        <i x="353" s="1"/>
        <i x="95" s="1"/>
        <i x="434" s="1"/>
        <i x="701" s="1"/>
        <i x="592" s="1"/>
        <i x="629" s="1"/>
        <i x="89" s="1"/>
        <i x="934" s="1"/>
        <i x="412" s="1"/>
        <i x="293" s="1"/>
        <i x="624" s="1"/>
        <i x="819" s="1"/>
        <i x="435" s="1"/>
        <i x="173" s="1"/>
        <i x="73" s="1"/>
        <i x="716" s="1"/>
        <i x="117" s="1"/>
        <i x="90" s="1"/>
        <i x="30" s="1"/>
        <i x="621" s="1"/>
        <i x="752" s="1"/>
        <i x="522" s="1"/>
        <i x="920" s="1"/>
        <i x="724" s="1"/>
        <i x="530" s="1"/>
        <i x="55" s="1"/>
        <i x="839" s="1"/>
        <i x="288" s="1"/>
        <i x="197" s="1"/>
        <i x="202" s="1"/>
        <i x="727" s="1"/>
        <i x="109" s="1"/>
        <i x="933" s="1"/>
        <i x="387" s="1"/>
        <i x="536" s="1"/>
        <i x="559" s="1"/>
        <i x="153" s="1"/>
        <i x="699" s="1"/>
        <i x="591" s="1"/>
        <i x="445" s="1"/>
        <i x="320" s="1"/>
        <i x="142" s="1"/>
        <i x="790" s="1"/>
        <i x="425" s="1"/>
        <i x="255" s="1"/>
        <i x="379" s="1"/>
        <i x="615" s="1"/>
        <i x="120" s="1"/>
        <i x="858" s="1"/>
        <i x="24" s="1"/>
        <i x="870" s="1"/>
        <i x="390" s="1"/>
        <i x="603" s="1"/>
        <i x="395" s="1"/>
        <i x="105" s="1"/>
        <i x="631" s="1"/>
        <i x="913" s="1"/>
        <i x="129" s="1"/>
        <i x="801" s="1"/>
        <i x="50" s="1"/>
        <i x="617" s="1"/>
        <i x="287" s="1"/>
        <i x="770" s="1"/>
        <i x="169" s="1"/>
        <i x="262" s="1"/>
        <i x="16" s="1"/>
        <i x="720" s="1"/>
        <i x="208" s="1"/>
        <i x="628" s="1"/>
        <i x="582" s="1"/>
        <i x="167" s="1"/>
        <i x="416" s="1"/>
        <i x="901" s="1"/>
        <i x="781" s="1"/>
        <i x="351" s="1"/>
        <i x="114" s="1"/>
        <i x="567" s="1"/>
        <i x="438" s="1"/>
        <i x="369" s="1"/>
        <i x="417" s="1"/>
        <i x="512" s="1"/>
        <i x="610" s="1"/>
        <i x="376" s="1"/>
        <i x="312" s="1"/>
        <i x="112" s="1"/>
        <i x="474" s="1"/>
        <i x="460" s="1"/>
        <i x="689" s="1"/>
        <i x="444" s="1"/>
        <i x="809" s="1"/>
        <i x="26" s="1"/>
        <i x="297" s="1"/>
        <i x="868" s="1"/>
        <i x="632" s="1"/>
        <i x="335" s="1"/>
        <i x="639" s="1"/>
        <i x="168" s="1"/>
        <i x="274" s="1"/>
        <i x="63" s="1"/>
        <i x="134" s="1"/>
        <i x="247" s="1"/>
        <i x="458" s="1"/>
        <i x="49" s="1"/>
        <i x="696" s="1"/>
        <i x="166" s="1"/>
        <i x="807" s="1"/>
        <i x="232" s="1"/>
        <i x="338" s="1"/>
        <i x="352" s="1"/>
        <i x="429" s="1"/>
        <i x="486" s="1"/>
        <i x="575" s="1"/>
        <i x="517" s="1"/>
        <i x="544" s="1"/>
        <i x="499" s="1"/>
        <i x="609" s="1"/>
        <i x="838" s="1"/>
        <i x="29" s="1"/>
        <i x="574" s="1"/>
        <i x="642" s="1"/>
        <i x="729" s="1"/>
        <i x="498" s="1"/>
        <i x="489" s="1"/>
        <i x="28" s="1"/>
        <i x="97" s="1"/>
        <i x="484" s="1"/>
        <i x="342" s="1"/>
        <i x="546" s="1"/>
        <i x="477" s="1"/>
        <i x="649" s="1"/>
        <i x="251" s="1"/>
        <i x="667" s="1"/>
        <i x="411" s="1"/>
        <i x="277" s="1"/>
        <i x="151" s="1"/>
        <i x="545" s="1"/>
        <i x="823" s="1"/>
        <i x="162" s="1"/>
        <i x="895" s="1"/>
        <i x="840" s="1"/>
        <i x="654" s="1"/>
        <i x="430" s="1"/>
        <i x="506" s="1"/>
        <i x="225" s="1"/>
        <i x="17" s="1"/>
        <i x="14" s="1"/>
        <i x="894" s="1"/>
        <i x="529" s="1"/>
        <i x="156" s="1"/>
        <i x="222" s="1"/>
        <i x="178" s="1"/>
        <i x="777" s="1"/>
        <i x="675" s="1"/>
        <i x="886" s="1"/>
        <i x="550" s="1"/>
        <i x="42" s="1"/>
        <i x="394" s="1"/>
        <i x="690" s="1"/>
        <i x="511" s="1"/>
        <i x="336" s="1"/>
        <i x="800" s="1"/>
        <i x="879" s="1"/>
        <i x="738" s="1"/>
        <i x="804" s="1"/>
        <i x="62" s="1"/>
        <i x="462" s="1"/>
        <i x="745" s="1"/>
        <i x="275" s="1"/>
        <i x="119" s="1"/>
        <i x="833" s="1"/>
        <i x="43" s="1"/>
        <i x="276" s="1"/>
        <i x="177" s="1"/>
        <i x="734" s="1"/>
        <i x="368" s="1"/>
        <i x="747" s="1"/>
        <i x="64" s="1"/>
        <i x="307" s="1"/>
        <i x="261" s="1"/>
        <i x="454" s="1"/>
        <i x="467" s="1"/>
        <i x="242" s="1"/>
        <i x="214" s="1"/>
        <i x="782" s="1"/>
        <i x="341" s="1"/>
        <i x="721" s="1"/>
        <i x="602" s="1"/>
        <i x="102" s="1"/>
        <i x="386" s="1"/>
        <i x="226" s="1"/>
        <i x="61" s="1"/>
        <i x="414" s="1"/>
        <i x="183" s="1"/>
        <i x="828" s="1"/>
        <i x="180" s="1"/>
        <i x="497" s="1"/>
        <i x="296" s="1"/>
        <i x="436" s="1"/>
        <i x="873" s="1"/>
        <i x="608" s="1"/>
        <i x="381" s="1"/>
        <i x="301" s="1"/>
        <i x="469" s="1"/>
        <i x="867" s="1"/>
        <i x="246" s="1"/>
        <i x="616" s="1"/>
        <i x="917" s="1"/>
        <i x="534" s="1"/>
        <i x="562" s="1"/>
        <i x="640" s="1"/>
        <i x="418" s="1"/>
        <i x="888" s="1"/>
        <i x="464" s="1"/>
        <i x="363" s="1"/>
        <i x="584" s="1"/>
        <i x="808" s="1"/>
        <i x="106" s="1"/>
        <i x="478" s="1"/>
        <i x="456" s="1"/>
        <i x="384" s="1"/>
        <i x="492" s="1"/>
        <i x="170" s="1"/>
        <i x="219" s="1"/>
        <i x="672" s="1"/>
        <i x="8" s="1"/>
        <i x="760" s="1"/>
        <i x="561" s="1"/>
        <i x="496" s="1"/>
        <i x="830" s="1"/>
        <i x="740" s="1"/>
        <i x="230" s="1"/>
        <i x="459" s="1"/>
        <i x="291" s="1"/>
        <i x="377" s="1"/>
        <i x="79" s="1"/>
        <i x="656" s="1"/>
        <i x="926" s="1"/>
        <i x="493" s="1"/>
        <i x="710" s="1"/>
        <i x="750" s="1"/>
        <i x="171" s="1"/>
        <i x="227" s="1"/>
        <i x="36" s="1"/>
        <i x="235" s="1"/>
        <i x="659" s="1"/>
        <i x="6" s="1"/>
        <i x="92" s="1"/>
        <i x="466" s="1"/>
        <i x="344" s="1"/>
        <i x="702" s="1"/>
        <i x="638" s="1"/>
        <i x="20" s="1"/>
        <i x="278" s="1"/>
        <i x="515" s="1"/>
        <i x="915" s="1"/>
        <i x="140" s="1"/>
        <i x="442" s="1"/>
        <i x="668" s="1"/>
        <i x="82" s="1"/>
        <i x="577" s="1"/>
        <i x="165" s="1"/>
        <i x="932" s="1"/>
        <i x="192" s="1"/>
        <i x="303" s="1"/>
        <i x="465" s="1"/>
        <i x="318" s="1"/>
        <i x="539" s="1"/>
        <i x="848" s="1"/>
        <i x="755" s="1"/>
        <i x="680" s="1"/>
        <i x="175" s="1"/>
        <i x="371" s="1"/>
        <i x="930" s="1"/>
        <i x="12" s="1"/>
        <i x="27" s="1"/>
        <i x="540" s="1"/>
        <i x="375" s="1"/>
        <i x="48" s="1"/>
        <i x="793" s="1"/>
        <i x="388" s="1"/>
        <i x="148" s="1"/>
        <i x="283" s="1"/>
        <i x="786" s="1"/>
        <i x="531" s="1"/>
        <i x="310" s="1"/>
        <i x="41" s="1"/>
        <i x="910" s="1"/>
        <i x="300" s="1"/>
        <i x="660" s="1"/>
        <i x="159" s="1"/>
        <i x="799" s="1"/>
        <i x="160" s="1"/>
        <i x="210" s="1"/>
        <i x="596" s="1"/>
        <i x="607" s="1"/>
        <i x="554" s="1"/>
        <i x="566" s="1"/>
        <i x="84" s="1"/>
        <i x="9" s="1"/>
        <i x="634" s="1"/>
        <i x="372" s="1"/>
        <i x="803" s="1"/>
        <i x="306" s="1"/>
        <i x="325" s="1"/>
        <i x="273" s="1"/>
        <i x="18" s="1"/>
        <i x="136" s="1"/>
        <i x="490" s="1"/>
        <i x="285" s="1"/>
        <i x="558" s="1"/>
        <i x="854" s="1"/>
        <i x="294" s="1"/>
        <i x="911" s="1"/>
        <i x="422" s="1"/>
        <i x="645" s="1"/>
        <i x="502" s="1"/>
        <i x="200" s="1"/>
        <i x="59" s="1"/>
        <i x="532" s="1"/>
        <i x="767" s="1"/>
        <i x="199" s="1"/>
        <i x="249" s="1"/>
        <i x="570" s="1"/>
        <i x="924" s="1"/>
        <i x="98" s="1"/>
        <i x="400" s="1"/>
        <i x="360" s="1"/>
        <i x="912" s="1"/>
        <i x="899" s="1"/>
        <i x="655" s="1"/>
        <i x="576" s="1"/>
        <i x="374" s="1"/>
        <i x="314" s="1"/>
        <i x="359" s="1"/>
        <i x="674" s="1"/>
        <i x="700" s="1"/>
        <i x="373" s="1"/>
        <i x="406" s="1"/>
        <i x="641" s="1"/>
        <i x="769" s="1"/>
        <i x="651" s="1"/>
        <i x="761" s="1"/>
        <i x="776" s="1"/>
        <i x="723" s="1"/>
        <i x="766" s="1"/>
        <i x="683" s="1"/>
        <i x="302" s="1"/>
        <i x="228" s="1"/>
        <i x="778" s="1"/>
        <i x="77" s="1"/>
        <i x="594" s="1"/>
        <i x="589" s="1"/>
        <i x="451" s="1"/>
        <i x="308" s="1"/>
        <i x="115" s="1"/>
        <i x="587" s="1"/>
        <i x="289" s="1"/>
        <i x="45" s="1"/>
        <i x="187" s="1"/>
        <i x="71" s="1"/>
        <i x="304" s="1"/>
        <i x="452" s="1"/>
        <i x="471" s="1"/>
        <i x="853" s="1"/>
        <i x="419" s="1"/>
        <i x="604" s="1"/>
        <i x="91" s="1"/>
        <i x="891" s="1"/>
        <i x="504" s="1"/>
        <i x="626" s="1"/>
        <i x="463" s="1"/>
        <i x="286" s="1"/>
        <i x="103" s="1"/>
        <i x="333" s="1"/>
        <i x="149" s="1"/>
        <i x="217" s="1"/>
        <i x="280" s="1"/>
        <i x="928" s="1"/>
        <i x="432" s="1"/>
        <i x="110" s="1"/>
        <i x="94" s="1"/>
        <i x="663" s="1"/>
        <i x="337" s="1"/>
        <i x="96" s="1"/>
        <i x="884" s="1"/>
        <i x="671" s="1"/>
        <i x="697" s="1"/>
        <i x="772" s="1"/>
        <i x="847" s="1"/>
        <i x="271" s="1"/>
        <i x="362" s="1"/>
        <i x="1" s="1"/>
        <i x="581" s="1"/>
        <i x="396" s="1"/>
        <i x="234" s="1"/>
        <i x="922" s="1"/>
        <i x="817" s="1"/>
        <i x="355" s="1"/>
        <i x="860" s="1"/>
        <i x="548" s="1"/>
        <i x="677" s="1"/>
        <i x="420" s="1"/>
        <i x="863" s="1"/>
        <i x="684" s="1"/>
        <i x="193" s="1"/>
        <i x="439" s="1"/>
        <i x="722" s="1"/>
        <i x="711" s="1"/>
        <i x="476" s="1"/>
        <i x="108" s="1"/>
        <i x="897" s="1"/>
        <i x="757" s="1"/>
        <i x="172" s="1"/>
        <i x="205" s="1"/>
        <i x="391" s="1"/>
        <i x="633" s="1"/>
        <i x="223" s="1"/>
        <i x="329" s="1"/>
        <i x="267" s="1"/>
        <i x="243" s="1"/>
        <i x="347" s="1"/>
        <i x="299" s="1"/>
        <i x="509" s="1"/>
        <i x="67" s="1"/>
        <i x="525" s="1"/>
        <i x="549" s="1"/>
        <i x="528" s="1"/>
        <i x="101" s="1"/>
        <i x="676" s="1"/>
        <i x="703" s="1"/>
        <i x="686" s="1"/>
        <i x="644" s="1"/>
        <i x="902" s="1"/>
        <i x="513" s="1"/>
        <i x="751" s="1"/>
        <i x="397" s="1"/>
        <i x="719" s="1"/>
        <i x="367" s="1"/>
        <i x="625" s="1"/>
        <i x="746" s="1"/>
        <i x="564" s="1"/>
        <i x="56" s="1"/>
        <i x="461" s="1"/>
        <i x="188" s="1"/>
        <i x="398" s="1"/>
        <i x="122" s="1"/>
        <i x="903" s="1"/>
        <i x="905" s="1"/>
        <i x="535" s="1"/>
        <i x="785" s="1"/>
        <i x="765" s="1"/>
        <i x="877" s="1"/>
        <i x="505" s="1"/>
        <i x="519" s="1"/>
        <i x="927" s="1"/>
        <i x="547" s="1"/>
        <i x="139" s="1"/>
        <i x="906" s="1"/>
        <i x="421" s="1"/>
        <i x="733" s="1"/>
        <i x="405" s="1"/>
        <i x="402" s="1"/>
        <i x="780" s="1"/>
        <i x="457" s="1"/>
        <i x="176" s="1"/>
        <i x="673" s="1"/>
        <i x="93" s="1"/>
        <i x="588" s="1"/>
        <i x="311" s="1"/>
        <i x="797" s="1"/>
        <i x="481" s="1"/>
        <i x="650" s="1"/>
        <i x="825" s="1"/>
        <i x="349" s="1"/>
        <i x="572" s="1"/>
        <i x="292" s="1"/>
        <i x="13" s="1"/>
        <i x="698" s="1"/>
        <i x="756" s="1"/>
        <i x="433" s="1"/>
        <i x="593" s="1"/>
        <i x="137" s="1"/>
        <i x="239" s="1"/>
        <i x="521" s="1"/>
        <i x="51" s="1"/>
        <i x="874" s="1"/>
        <i x="399" s="1"/>
        <i x="590" s="1"/>
        <i x="763" s="1"/>
        <i x="428" s="1"/>
        <i x="573" s="1"/>
        <i x="60" s="1"/>
        <i x="256" s="1"/>
        <i x="2" s="1"/>
        <i x="779" s="1"/>
        <i x="447" s="1"/>
        <i x="612" s="1"/>
        <i x="340" s="1"/>
        <i x="331" s="1"/>
        <i x="685" s="1"/>
        <i x="164" s="1"/>
        <i x="236" s="1"/>
        <i x="295" s="1"/>
        <i x="658" s="1"/>
        <i x="646" s="1"/>
        <i x="583" s="1"/>
        <i x="732" s="1"/>
        <i x="241" s="1"/>
        <i x="921" s="1"/>
        <i x="290" s="1"/>
        <i x="695" s="1"/>
        <i x="221" s="1"/>
        <i x="449" s="1"/>
        <i x="618" s="1"/>
        <i x="125" s="1"/>
        <i x="316" s="1"/>
        <i x="441" s="1"/>
        <i x="88" s="1"/>
        <i x="503" s="1"/>
        <i x="5" s="1"/>
        <i x="426" s="1"/>
        <i x="240" s="1"/>
        <i x="543" s="1"/>
        <i x="827" s="1"/>
        <i x="150" s="1"/>
        <i x="182" s="1"/>
        <i x="194" s="1"/>
        <i x="174" s="1"/>
        <i x="794" s="1"/>
        <i x="480" s="1"/>
        <i x="378" s="1"/>
        <i x="146" s="1"/>
        <i x="537" s="1"/>
        <i x="233" s="1"/>
        <i x="694" s="1"/>
        <i x="282" s="1"/>
        <i x="881" s="1"/>
        <i x="366" s="1"/>
        <i x="762" s="1"/>
        <i x="792" s="1"/>
        <i x="611" s="1"/>
        <i x="309" s="1"/>
        <i x="25" s="1"/>
        <i x="837" s="1"/>
        <i x="83" s="1"/>
        <i x="708" s="1"/>
        <i x="783" s="1"/>
        <i x="184" s="1"/>
        <i x="518" s="1"/>
        <i x="806" s="1"/>
        <i x="257" s="1"/>
        <i x="773" s="1"/>
        <i x="370" s="1"/>
        <i x="213" s="1"/>
        <i x="482" s="1"/>
        <i x="662" s="1"/>
        <i x="65" s="1"/>
        <i x="126" s="1"/>
        <i x="346" s="1"/>
        <i x="209" s="1"/>
        <i x="127" s="1"/>
        <i x="557" s="1"/>
        <i x="52" s="1"/>
        <i x="935" s="1"/>
        <i x="31" s="1"/>
        <i x="76" s="1"/>
        <i x="191" s="1"/>
        <i x="533" s="1"/>
        <i x="813" s="1"/>
        <i x="163" s="1"/>
        <i x="279" s="1"/>
        <i x="254" s="1"/>
        <i x="637" s="1"/>
        <i x="771" s="1"/>
        <i x="203" s="1"/>
        <i x="264" s="1"/>
        <i x="859" s="1"/>
        <i x="259" s="1"/>
        <i x="491" s="1"/>
        <i x="916" s="1"/>
        <i x="889" s="1"/>
        <i x="40" s="1"/>
        <i x="661" s="1"/>
        <i x="892" s="1"/>
        <i x="4" s="1"/>
        <i x="605" s="1"/>
        <i x="356" s="1"/>
        <i x="345" s="1"/>
        <i x="284" s="1"/>
        <i x="759" s="1"/>
        <i x="743" s="1"/>
        <i x="664" s="1"/>
        <i x="81" s="1"/>
        <i x="361" s="1"/>
        <i x="145" s="1"/>
        <i x="741" s="1"/>
        <i x="501" s="1"/>
        <i x="647" s="1"/>
        <i x="791" s="1"/>
        <i x="323" s="1"/>
        <i x="753" s="1"/>
        <i x="53" s="1"/>
        <i x="389" s="1"/>
        <i x="692" s="1"/>
        <i x="526" s="1"/>
        <i x="424" s="1"/>
        <i x="80" s="1"/>
        <i x="739" s="1"/>
        <i x="822" s="1"/>
        <i x="404" s="1"/>
        <i x="737" s="1"/>
        <i x="896" s="1"/>
        <i x="864" s="1"/>
        <i x="670" s="1"/>
        <i x="453" s="1"/>
        <i x="407" s="1"/>
        <i x="882" s="1"/>
        <i x="415" s="1"/>
        <i x="652" s="1"/>
        <i x="850" s="1"/>
        <i x="908" s="1"/>
        <i x="693" s="1"/>
        <i x="116" s="1"/>
        <i x="281" s="1"/>
        <i x="831" s="1"/>
        <i x="472" s="1"/>
        <i x="821" s="1"/>
        <i x="510" s="1"/>
        <i x="707" s="1"/>
        <i x="298" s="1"/>
        <i x="918" s="1"/>
        <i x="768" s="1"/>
        <i x="857" s="1"/>
        <i x="844" s="1"/>
        <i x="189" s="1"/>
        <i x="553" s="1"/>
        <i x="334" s="1"/>
        <i x="258" s="1"/>
        <i x="606" s="1"/>
        <i x="725" s="1"/>
        <i x="437" s="1"/>
        <i x="487" s="1"/>
        <i x="448" s="1"/>
        <i x="212" s="1"/>
        <i x="473" s="1"/>
        <i x="560" s="1"/>
        <i x="541" s="1"/>
        <i x="893" s="1"/>
        <i x="613" s="1"/>
        <i x="413" s="1"/>
        <i x="742" s="1"/>
        <i x="514" s="1"/>
        <i x="69" s="1"/>
        <i x="688" s="1"/>
        <i x="75" s="1"/>
        <i x="326" s="1"/>
        <i x="313" s="1"/>
        <i x="630" s="1"/>
        <i x="3" s="1"/>
        <i x="789" s="1"/>
        <i x="678" s="1"/>
        <i x="332" s="1"/>
        <i x="66" s="1"/>
        <i x="883" s="1"/>
        <i x="207" s="1"/>
        <i x="206" s="1"/>
        <i x="327" s="1"/>
        <i x="133" s="1"/>
        <i x="350" s="1"/>
        <i x="132" s="1"/>
        <i x="470" s="1"/>
        <i x="10" s="1"/>
        <i x="131" s="1"/>
        <i x="128" s="1"/>
        <i x="485" s="1"/>
        <i x="904" s="1"/>
        <i x="431" s="1"/>
        <i x="542" s="1"/>
        <i x="365" s="1"/>
        <i x="231" s="1"/>
        <i x="224" s="1"/>
        <i x="229" s="1"/>
        <i x="814" s="1"/>
        <i x="495" s="1"/>
        <i x="620" s="1"/>
        <i x="898" s="1"/>
        <i x="268" s="1"/>
        <i x="339" s="1"/>
        <i x="270" s="1"/>
        <i x="118" s="1"/>
        <i x="330" s="1"/>
        <i x="713" s="1"/>
        <i x="818" s="1"/>
        <i x="787" s="1"/>
        <i x="714" s="1"/>
        <i x="900" s="1"/>
        <i x="718" s="1"/>
        <i x="648" s="1"/>
        <i x="392" s="1"/>
        <i x="54" s="1"/>
        <i x="666" s="1"/>
        <i x="845" s="1"/>
        <i x="826" s="1"/>
        <i x="408" s="1"/>
        <i x="744" s="1"/>
        <i x="100" s="1"/>
        <i x="155" s="1"/>
        <i x="508" s="1"/>
        <i x="204" s="1"/>
        <i x="196" s="1"/>
        <i x="216" s="1"/>
        <i x="507" s="1"/>
        <i x="758" s="1"/>
        <i x="775" s="1"/>
        <i x="754" s="1"/>
        <i x="665" s="1"/>
        <i x="260" s="1"/>
        <i x="38" s="1"/>
        <i x="141" s="1"/>
        <i x="245" s="1"/>
        <i x="815" s="1"/>
        <i x="810" s="1"/>
        <i x="253" s="1"/>
        <i x="123" s="1"/>
        <i x="328" s="1"/>
        <i x="795" s="1"/>
        <i x="516" s="1"/>
        <i x="22" s="1"/>
        <i x="179" s="1"/>
        <i x="563" s="1"/>
        <i x="72" s="1"/>
        <i x="385" s="1"/>
        <i x="401" s="1"/>
        <i x="68" s="1"/>
        <i x="161" s="1"/>
        <i x="601" s="1"/>
        <i x="802" s="1"/>
        <i x="201" s="1"/>
        <i x="157" s="1"/>
        <i x="669" s="1"/>
        <i x="622" s="1"/>
        <i x="37" s="1"/>
        <i x="319" s="1"/>
        <i x="709" s="1"/>
        <i x="580" s="1"/>
        <i x="679" s="1"/>
        <i x="220" s="1"/>
        <i x="46" s="1"/>
        <i x="99" s="1"/>
        <i x="619" s="1"/>
        <i x="812" s="1"/>
        <i x="878" s="1"/>
        <i x="704" s="1"/>
        <i x="455" s="1"/>
        <i x="7" s="1"/>
        <i x="907" s="1"/>
        <i x="305" s="1"/>
        <i x="383" s="1"/>
        <i x="248" s="1"/>
        <i x="195" s="1"/>
        <i x="523" s="1"/>
        <i x="0" s="1"/>
        <i x="70" s="1"/>
        <i x="735" s="1"/>
        <i x="585" s="1"/>
        <i x="843" s="1"/>
        <i x="315" s="1"/>
        <i x="876" s="1"/>
        <i x="749" s="1"/>
        <i x="687" s="1"/>
        <i x="568" s="1"/>
        <i x="841" s="1"/>
        <i x="869" s="1"/>
        <i x="875" s="1"/>
        <i x="450" s="1"/>
        <i x="565" s="1"/>
        <i x="74" s="1"/>
        <i x="643" s="1"/>
        <i x="443" s="1"/>
        <i x="393" s="1"/>
        <i x="682" s="1"/>
        <i x="811" s="1"/>
        <i x="322" s="1"/>
        <i x="269" s="1"/>
        <i x="796" s="1"/>
        <i x="798" s="1"/>
        <i x="614" s="1"/>
        <i x="931" s="1"/>
        <i x="87" s="1"/>
        <i x="520" s="1"/>
        <i x="11" s="1"/>
        <i x="107" s="1"/>
        <i x="85" s="1"/>
        <i x="887" s="1"/>
        <i x="500" s="1"/>
        <i x="555" s="1"/>
        <i x="731" s="1"/>
        <i x="410" s="1"/>
        <i x="58" s="1"/>
        <i x="919" s="1"/>
        <i x="265" s="1"/>
        <i x="343" s="1"/>
        <i x="124" s="1"/>
        <i x="143" s="1"/>
        <i x="39" s="1"/>
        <i x="829" s="1"/>
        <i x="836" s="1"/>
        <i x="494" s="1"/>
        <i x="705" s="1"/>
        <i x="272" s="1"/>
        <i x="636" s="1"/>
        <i x="923" s="1"/>
        <i x="121" s="1"/>
        <i x="34" s="1"/>
        <i x="866" s="1"/>
        <i x="440" s="1"/>
        <i x="880" s="1"/>
        <i x="357" s="1"/>
        <i x="846" s="1"/>
        <i x="33" s="1"/>
        <i x="32" s="1"/>
        <i x="598" s="1"/>
        <i x="538" s="1"/>
        <i x="57" s="1"/>
        <i x="317" s="1"/>
        <i x="78" s="1"/>
        <i x="851" s="1"/>
        <i x="409" s="1"/>
        <i x="21" s="1"/>
        <i x="784" s="1"/>
        <i x="468" s="1"/>
        <i x="252" s="1"/>
        <i x="130" s="1"/>
        <i x="890" s="1"/>
        <i x="635" s="1"/>
        <i x="653" s="1"/>
        <i x="358" s="1"/>
        <i x="726" s="1"/>
        <i x="266" s="1"/>
        <i x="788" s="1"/>
        <i x="403" s="1"/>
        <i x="551" s="1"/>
        <i x="717" s="1"/>
        <i x="446" s="1"/>
        <i x="834" s="1"/>
        <i x="556" s="1"/>
        <i x="104" s="1"/>
        <i x="524" s="1"/>
        <i x="47" s="1"/>
        <i x="423" s="1"/>
        <i x="152" s="1"/>
        <i x="805" s="1"/>
        <i x="569" s="1"/>
        <i x="599" s="1"/>
        <i x="832" s="1"/>
        <i x="35" s="1"/>
        <i x="198" s="1"/>
        <i x="483" s="1"/>
        <i x="835" s="1"/>
        <i x="730" s="1"/>
        <i x="595" s="1"/>
        <i x="706" s="1"/>
        <i x="909" s="1"/>
        <i x="816" s="1"/>
        <i x="552" s="1"/>
        <i x="354" s="1"/>
        <i x="862" s="1"/>
        <i x="774" s="1"/>
        <i x="135" s="1"/>
        <i x="364" s="1"/>
        <i x="623" s="1"/>
        <i x="15" s="1"/>
        <i x="250" s="1"/>
        <i x="23" s="1"/>
        <i x="186" s="1"/>
        <i x="237" s="1"/>
        <i x="380" s="1"/>
        <i x="929" s="1"/>
        <i x="321" s="1"/>
        <i x="736" s="1"/>
        <i x="382" s="1"/>
        <i x="147" s="1"/>
        <i x="479" s="1"/>
        <i x="111" s="1"/>
        <i x="856" s="1"/>
        <i x="871" s="1"/>
        <i x="681" s="1"/>
        <i x="600" s="1"/>
        <i x="715" s="1"/>
        <i x="872" s="1"/>
        <i x="691" s="1"/>
        <i x="849" s="1"/>
        <i x="263" s="1"/>
        <i x="185" s="1"/>
        <i x="764" s="1"/>
        <i x="113" s="1"/>
        <i x="348" s="1"/>
        <i x="19" s="1"/>
        <i x="488" s="1"/>
        <i x="914" s="1"/>
        <i x="181" s="1"/>
        <i x="865" s="1"/>
        <i x="657" s="1"/>
        <i x="211" s="1"/>
        <i x="44" s="1"/>
        <i x="154" s="1"/>
        <i x="824" s="1"/>
        <i x="218" s="1"/>
        <i x="712" s="1"/>
        <i x="627" s="1"/>
        <i x="885" s="1"/>
        <i x="578" s="1"/>
        <i x="586" s="1"/>
        <i x="842" s="1"/>
        <i x="138" s="1"/>
        <i x="579" s="1"/>
        <i x="852" s="1"/>
        <i x="215" s="1"/>
        <i x="475" s="1"/>
        <i x="144" s="1"/>
        <i x="158" s="1"/>
        <i x="571" s="1"/>
        <i x="238" s="1"/>
      </items>
    </tabular>
  </data>
</slicerCacheDefinition>
</file>

<file path=xl/slicerCaches/slicerCache6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Срез_Поставщик_товара" xr10:uid="{0EE90303-F081-B243-A774-DB3304ACE844}" sourceName="Поставщик товара">
  <pivotTables>
    <pivotTable tabId="6" name="Сводная таблица12"/>
    <pivotTable tabId="7" name="Сводная таблица13"/>
    <pivotTable tabId="18" name="Сводная таблица23"/>
    <pivotTable tabId="13" name="Сводная таблица17"/>
    <pivotTable tabId="14" name="Сводная таблица18"/>
    <pivotTable tabId="12" name="Сводная таблица16"/>
    <pivotTable tabId="8" name="Сводная таблица14"/>
    <pivotTable tabId="9" name="Сводная таблица15"/>
    <pivotTable tabId="20" name="Сводная таблица26"/>
    <pivotTable tabId="19" name="Сводная таблица25"/>
  </pivotTables>
  <data>
    <tabular pivotCacheId="1017915954">
      <items count="78">
        <i x="62" s="1"/>
        <i x="39" s="1"/>
        <i x="44" s="1"/>
        <i x="67" s="1"/>
        <i x="35" s="1"/>
        <i x="13" s="1"/>
        <i x="59" s="1"/>
        <i x="28" s="1"/>
        <i x="53" s="1"/>
        <i x="4" s="1"/>
        <i x="2" s="1"/>
        <i x="72" s="1"/>
        <i x="32" s="1"/>
        <i x="43" s="1"/>
        <i x="40" s="1"/>
        <i x="7" s="1"/>
        <i x="22" s="1"/>
        <i x="37" s="1"/>
        <i x="31" s="1"/>
        <i x="56" s="1"/>
        <i x="1" s="1"/>
        <i x="10" s="1"/>
        <i x="58" s="1"/>
        <i x="49" s="1"/>
        <i x="23" s="1"/>
        <i x="77" s="1"/>
        <i x="29" s="1"/>
        <i x="14" s="1"/>
        <i x="52" s="1"/>
        <i x="12" s="1"/>
        <i x="61" s="1"/>
        <i x="63" s="1"/>
        <i x="26" s="1"/>
        <i x="15" s="1"/>
        <i x="38" s="1"/>
        <i x="17" s="1"/>
        <i x="11" s="1"/>
        <i x="0" s="1"/>
        <i x="46" s="1"/>
        <i x="36" s="1"/>
        <i x="69" s="1"/>
        <i x="70" s="1"/>
        <i x="6" s="1"/>
        <i x="60" s="1"/>
        <i x="54" s="1"/>
        <i x="18" s="1"/>
        <i x="25" s="1"/>
        <i x="68" s="1"/>
        <i x="55" s="1"/>
        <i x="57" s="1"/>
        <i x="9" s="1"/>
        <i x="21" s="1"/>
        <i x="74" s="1"/>
        <i x="48" s="1"/>
        <i x="33" s="1"/>
        <i x="16" s="1"/>
        <i x="27" s="1"/>
        <i x="50" s="1"/>
        <i x="65" s="1"/>
        <i x="30" s="1"/>
        <i x="51" s="1"/>
        <i x="24" s="1"/>
        <i x="45" s="1"/>
        <i x="47" s="1"/>
        <i x="71" s="1"/>
        <i x="41" s="1"/>
        <i x="64" s="1"/>
        <i x="73" s="1"/>
        <i x="20" s="1"/>
        <i x="75" s="1"/>
        <i x="8" s="1"/>
        <i x="19" s="1"/>
        <i x="3" s="1"/>
        <i x="5" s="1"/>
        <i x="34" s="1"/>
        <i x="42" s="1"/>
        <i x="66" s="1"/>
        <i x="76" s="1"/>
      </items>
    </tabular>
  </data>
</slicerCacheDefinition>
</file>

<file path=xl/slicerCaches/slicerCache7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Срез_Средняя_стоимость_категории_по_поставщику" xr10:uid="{A064EBF8-3402-EF4B-900B-B4AF6915B925}" sourceName="Средняя стоимость категории по поставщику">
  <pivotTables>
    <pivotTable tabId="6" name="Сводная таблица12"/>
    <pivotTable tabId="7" name="Сводная таблица13"/>
    <pivotTable tabId="18" name="Сводная таблица23"/>
    <pivotTable tabId="13" name="Сводная таблица17"/>
    <pivotTable tabId="14" name="Сводная таблица18"/>
    <pivotTable tabId="12" name="Сводная таблица16"/>
    <pivotTable tabId="8" name="Сводная таблица14"/>
    <pivotTable tabId="9" name="Сводная таблица15"/>
    <pivotTable tabId="20" name="Сводная таблица26"/>
    <pivotTable tabId="19" name="Сводная таблица25"/>
  </pivotTables>
  <data>
    <tabular pivotCacheId="1017915954">
      <items count="80">
        <i x="79" s="1"/>
        <i x="77" s="1"/>
        <i x="37" s="1"/>
        <i x="76" s="1"/>
        <i x="38" s="1"/>
        <i x="78" s="1"/>
        <i x="73" s="1"/>
        <i x="25" s="1"/>
        <i x="6" s="1"/>
        <i x="45" s="1"/>
        <i x="18" s="1"/>
        <i x="30" s="1"/>
        <i x="72" s="1"/>
        <i x="17" s="1"/>
        <i x="2" s="1"/>
        <i x="56" s="1"/>
        <i x="31" s="1"/>
        <i x="34" s="1"/>
        <i x="58" s="1"/>
        <i x="15" s="1"/>
        <i x="47" s="1"/>
        <i x="41" s="1"/>
        <i x="35" s="1"/>
        <i x="32" s="1"/>
        <i x="48" s="1"/>
        <i x="54" s="1"/>
        <i x="13" s="1"/>
        <i x="14" s="1"/>
        <i x="49" s="1"/>
        <i x="42" s="1"/>
        <i x="24" s="1"/>
        <i x="61" s="1"/>
        <i x="5" s="1"/>
        <i x="11" s="1"/>
        <i x="33" s="1"/>
        <i x="3" s="1"/>
        <i x="23" s="1"/>
        <i x="44" s="1"/>
        <i x="65" s="1"/>
        <i x="69" s="1"/>
        <i x="4" s="1"/>
        <i x="21" s="1"/>
        <i x="67" s="1"/>
        <i x="9" s="1"/>
        <i x="62" s="1"/>
        <i x="59" s="1"/>
        <i x="55" s="1"/>
        <i x="53" s="1"/>
        <i x="7" s="1"/>
        <i x="8" s="1"/>
        <i x="64" s="1"/>
        <i x="43" s="1"/>
        <i x="27" s="1"/>
        <i x="51" s="1"/>
        <i x="75" s="1"/>
        <i x="16" s="1"/>
        <i x="52" s="1"/>
        <i x="0" s="1"/>
        <i x="60" s="1"/>
        <i x="20" s="1"/>
        <i x="71" s="1"/>
        <i x="36" s="1"/>
        <i x="68" s="1"/>
        <i x="12" s="1"/>
        <i x="40" s="1"/>
        <i x="1" s="1"/>
        <i x="22" s="1"/>
        <i x="29" s="1"/>
        <i x="70" s="1"/>
        <i x="63" s="1"/>
        <i x="39" s="1"/>
        <i x="66" s="1"/>
        <i x="19" s="1"/>
        <i x="46" s="1"/>
        <i x="26" s="1"/>
        <i x="28" s="1"/>
        <i x="10" s="1"/>
        <i x="50" s="1"/>
        <i x="57" s="1"/>
        <i x="74" s="1"/>
      </items>
    </tabular>
  </data>
</slicerCacheDefinition>
</file>

<file path=xl/slicerCaches/slicerCache8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Срез_Суммарные_продажи_по_поставщикам" xr10:uid="{2C7E83B5-D1F0-B64A-9FEE-74E1B91AADE9}" sourceName="Суммарные продажи по поставщикам">
  <pivotTables>
    <pivotTable tabId="6" name="Сводная таблица12"/>
    <pivotTable tabId="18" name="Сводная таблица23"/>
    <pivotTable tabId="13" name="Сводная таблица17"/>
    <pivotTable tabId="14" name="Сводная таблица18"/>
    <pivotTable tabId="12" name="Сводная таблица16"/>
    <pivotTable tabId="8" name="Сводная таблица14"/>
    <pivotTable tabId="20" name="Сводная таблица26"/>
    <pivotTable tabId="19" name="Сводная таблица25"/>
    <pivotTable tabId="7" name="Сводная таблица13"/>
  </pivotTables>
  <data>
    <tabular pivotCacheId="1017915954">
      <items count="686">
        <i x="182" s="1"/>
        <i x="575" s="1"/>
        <i x="481" s="1"/>
        <i x="678" s="1"/>
        <i x="648" s="1"/>
        <i x="168" s="1"/>
        <i x="71" s="1"/>
        <i x="193" s="1"/>
        <i x="86" s="1"/>
        <i x="497" s="1"/>
        <i x="187" s="1"/>
        <i x="456" s="1"/>
        <i x="363" s="1"/>
        <i x="261" s="1"/>
        <i x="504" s="1"/>
        <i x="495" s="1"/>
        <i x="338" s="1"/>
        <i x="645" s="1"/>
        <i x="321" s="1"/>
        <i x="612" s="1"/>
        <i x="460" s="1"/>
        <i x="510" s="1"/>
        <i x="267" s="1"/>
        <i x="129" s="1"/>
        <i x="288" s="1"/>
        <i x="492" s="1"/>
        <i x="611" s="1"/>
        <i x="562" s="1"/>
        <i x="476" s="1"/>
        <i x="448" s="1"/>
        <i x="91" s="1"/>
        <i x="664" s="1"/>
        <i x="369" s="1"/>
        <i x="449" s="1"/>
        <i x="355" s="1"/>
        <i x="14" s="1"/>
        <i x="538" s="1"/>
        <i x="423" s="1"/>
        <i x="152" s="1"/>
        <i x="104" s="1"/>
        <i x="609" s="1"/>
        <i x="42" s="1"/>
        <i x="240" s="1"/>
        <i x="330" s="1"/>
        <i x="149" s="1"/>
        <i x="371" s="1"/>
        <i x="335" s="1"/>
        <i x="24" s="1"/>
        <i x="674" s="1"/>
        <i x="332" s="1"/>
        <i x="519" s="1"/>
        <i x="619" s="1"/>
        <i x="100" s="1"/>
        <i x="328" s="1"/>
        <i x="76" s="1"/>
        <i x="6" s="1"/>
        <i x="83" s="1"/>
        <i x="376" s="1"/>
        <i x="135" s="1"/>
        <i x="427" s="1"/>
        <i x="12" s="1"/>
        <i x="603" s="1"/>
        <i x="40" s="1"/>
        <i x="445" s="1"/>
        <i x="470" s="1"/>
        <i x="16" s="1"/>
        <i x="143" s="1"/>
        <i x="304" s="1"/>
        <i x="249" s="1"/>
        <i x="424" s="1"/>
        <i x="62" s="1"/>
        <i x="298" s="1"/>
        <i x="250" s="1"/>
        <i x="685" s="1"/>
        <i x="216" s="1"/>
        <i x="179" s="1"/>
        <i x="87" s="1"/>
        <i x="592" s="1"/>
        <i x="434" s="1"/>
        <i x="28" s="1"/>
        <i x="297" s="1"/>
        <i x="218" s="1"/>
        <i x="642" s="1"/>
        <i x="360" s="1"/>
        <i x="93" s="1"/>
        <i x="681" s="1"/>
        <i x="252" s="1"/>
        <i x="450" s="1"/>
        <i x="115" s="1"/>
        <i x="535" s="1"/>
        <i x="370" s="1"/>
        <i x="164" s="1"/>
        <i x="432" s="1"/>
        <i x="180" s="1"/>
        <i x="61" s="1"/>
        <i x="109" s="1"/>
        <i x="227" s="1"/>
        <i x="117" s="1"/>
        <i x="399" s="1"/>
        <i x="668" s="1"/>
        <i x="435" s="1"/>
        <i x="436" s="1"/>
        <i x="501" s="1"/>
        <i x="112" s="1"/>
        <i x="341" s="1"/>
        <i x="308" s="1"/>
        <i x="670" s="1"/>
        <i x="59" s="1"/>
        <i x="114" s="1"/>
        <i x="388" s="1"/>
        <i x="54" s="1"/>
        <i x="171" s="1"/>
        <i x="643" s="1"/>
        <i x="627" s="1"/>
        <i x="277" s="1"/>
        <i x="577" s="1"/>
        <i x="375" s="1"/>
        <i x="378" s="1"/>
        <i x="368" s="1"/>
        <i x="310" s="1"/>
        <i x="666" s="1"/>
        <i x="351" s="1"/>
        <i x="350" s="1"/>
        <i x="546" s="1"/>
        <i x="513" s="1"/>
        <i x="174" s="1"/>
        <i x="85" s="1"/>
        <i x="491" s="1"/>
        <i x="263" s="1"/>
        <i x="652" s="1"/>
        <i x="400" s="1"/>
        <i x="440" s="1"/>
        <i x="163" s="1"/>
        <i x="235" s="1"/>
        <i x="265" s="1"/>
        <i x="49" s="1"/>
        <i x="589" s="1"/>
        <i x="430" s="1"/>
        <i x="124" s="1"/>
        <i x="51" s="1"/>
        <i x="390" s="1"/>
        <i x="571" s="1"/>
        <i x="243" s="1"/>
        <i x="29" s="1"/>
        <i x="30" s="1"/>
        <i x="309" s="1"/>
        <i x="581" s="1"/>
        <i x="488" s="1"/>
        <i x="359" s="1"/>
        <i x="595" s="1"/>
        <i x="573" s="1"/>
        <i x="684" s="1"/>
        <i x="39" s="1"/>
        <i x="356" s="1"/>
        <i x="337" s="1"/>
        <i x="493" s="1"/>
        <i x="79" s="1"/>
        <i x="147" s="1"/>
        <i x="241" s="1"/>
        <i x="484" s="1"/>
        <i x="155" s="1"/>
        <i x="278" s="1"/>
        <i x="650" s="1"/>
        <i x="358" s="1"/>
        <i x="159" s="1"/>
        <i x="198" s="1"/>
        <i x="616" s="1"/>
        <i x="521" s="1"/>
        <i x="441" s="1"/>
        <i x="73" s="1"/>
        <i x="305" s="1"/>
        <i x="284" s="1"/>
        <i x="420" s="1"/>
        <i x="291" s="1"/>
        <i x="208" s="1"/>
        <i x="405" s="1"/>
        <i x="379" s="1"/>
        <i x="47" s="1"/>
        <i x="156" s="1"/>
        <i x="296" s="1"/>
        <i x="560" s="1"/>
        <i x="600" s="1"/>
        <i x="215" s="1"/>
        <i x="455" s="1"/>
        <i x="570" s="1"/>
        <i x="188" s="1"/>
        <i x="186" s="1"/>
        <i x="259" s="1"/>
        <i x="245" s="1"/>
        <i x="524" s="1"/>
        <i x="26" s="1"/>
        <i x="613" s="1"/>
        <i x="18" s="1"/>
        <i x="324" s="1"/>
        <i x="137" s="1"/>
        <i x="325" s="1"/>
        <i x="239" s="1"/>
        <i x="543" s="1"/>
        <i x="323" s="1"/>
        <i x="486" s="1"/>
        <i x="496" s="1"/>
        <i x="389" s="1"/>
        <i x="478" s="1"/>
        <i x="604" s="1"/>
        <i x="411" s="1"/>
        <i x="534" s="1"/>
        <i x="48" s="1"/>
        <i x="385" s="1"/>
        <i x="339" s="1"/>
        <i x="374" s="1"/>
        <i x="22" s="1"/>
        <i x="367" s="1"/>
        <i x="225" s="1"/>
        <i x="459" s="1"/>
        <i x="629" s="1"/>
        <i x="157" s="1"/>
        <i x="95" s="1"/>
        <i x="631" s="1"/>
        <i x="210" s="1"/>
        <i x="443" s="1"/>
        <i x="517" s="1"/>
        <i x="107" s="1"/>
        <i x="191" s="1"/>
        <i x="463" s="1"/>
        <i x="125" s="1"/>
        <i x="17" s="1"/>
        <i x="15" s="1"/>
        <i x="327" s="1"/>
        <i x="1" s="1"/>
        <i x="11" s="1"/>
        <i x="285" s="1"/>
        <i x="268" s="1"/>
        <i x="214" s="1"/>
        <i x="303" s="1"/>
        <i x="38" s="1"/>
        <i x="270" s="1"/>
        <i x="65" s="1"/>
        <i x="594" s="1"/>
        <i x="526" s="1"/>
        <i x="584" s="1"/>
        <i x="97" s="1"/>
        <i x="582" s="1"/>
        <i x="203" s="1"/>
        <i x="396" s="1"/>
        <i x="242" s="1"/>
        <i x="110" s="1"/>
        <i x="307" s="1"/>
        <i x="425" s="1"/>
        <i x="537" s="1"/>
        <i x="184" s="1"/>
        <i x="398" s="1"/>
        <i x="260" s="1"/>
        <i x="679" s="1"/>
        <i x="178" s="1"/>
        <i x="530" s="1"/>
        <i x="139" s="1"/>
        <i x="552" s="1"/>
        <i x="667" s="1"/>
        <i x="347" s="1"/>
        <i x="340" s="1"/>
        <i x="55" s="1"/>
        <i x="387" s="1"/>
        <i x="209" s="1"/>
        <i x="511" s="1"/>
        <i x="162" s="1"/>
        <i x="253" s="1"/>
        <i x="27" s="1"/>
        <i x="682" s="1"/>
        <i x="361" s="1"/>
        <i x="271" s="1"/>
        <i x="490" s="1"/>
        <i x="50" s="1"/>
        <i x="545" s="1"/>
        <i x="232" s="1"/>
        <i x="357" s="1"/>
        <i x="421" s="1"/>
        <i x="516" s="1"/>
        <i x="410" s="1"/>
        <i x="2" s="1"/>
        <i x="320" s="1"/>
        <i x="299" s="1"/>
        <i x="672" s="1"/>
        <i x="98" s="1"/>
        <i x="301" s="1"/>
        <i x="518" s="1"/>
        <i x="176" s="1"/>
        <i x="302" s="1"/>
        <i x="131" s="1"/>
        <i x="628" s="1"/>
        <i x="289" s="1"/>
        <i x="266" s="1"/>
        <i x="224" s="1"/>
        <i x="529" s="1"/>
        <i x="365" s="1"/>
        <i x="442" s="1"/>
        <i x="311" s="1"/>
        <i x="205" s="1"/>
        <i x="418" s="1"/>
        <i x="194" s="1"/>
        <i x="41" s="1"/>
        <i x="326" s="1"/>
        <i x="211" s="1"/>
        <i x="69" s="1"/>
        <i x="392" s="1"/>
        <i x="474" s="1"/>
        <i x="8" s="1"/>
        <i x="251" s="1"/>
        <i x="144" s="1"/>
        <i x="121" s="1"/>
        <i x="25" s="1"/>
        <i x="607" s="1"/>
        <i x="275" s="1"/>
        <i x="591" s="1"/>
        <i x="407" s="1"/>
        <i x="433" s="1"/>
        <i x="219" s="1"/>
        <i x="661" s="1"/>
        <i x="234" s="1"/>
        <i x="183" s="1"/>
        <i x="383" s="1"/>
        <i x="602" s="1"/>
        <i x="406" s="1"/>
        <i x="274" s="1"/>
        <i x="540" s="1"/>
        <i x="653" s="1"/>
        <i x="77" s="1"/>
        <i x="525" s="1"/>
        <i x="88" s="1"/>
        <i x="316" s="1"/>
        <i x="172" s="1"/>
        <i x="647" s="1"/>
        <i x="160" s="1"/>
        <i x="352" s="1"/>
        <i x="397" s="1"/>
        <i x="63" s="1"/>
        <i x="20" s="1"/>
        <i x="465" s="1"/>
        <i x="569" s="1"/>
        <i x="404" s="1"/>
        <i x="213" s="1"/>
        <i x="660" s="1"/>
        <i x="381" s="1"/>
        <i x="60" s="1"/>
        <i x="669" s="1"/>
        <i x="566" s="1"/>
        <i x="44" s="1"/>
        <i x="197" s="1"/>
        <i x="533" s="1"/>
        <i x="287" s="1"/>
        <i x="101" s="1"/>
        <i x="336" s="1"/>
        <i x="226" s="1"/>
        <i x="196" s="1"/>
        <i x="195" s="1"/>
        <i x="457" s="1"/>
        <i x="3" s="1"/>
        <i x="635" s="1"/>
        <i x="165" s="1"/>
        <i x="181" s="1"/>
        <i x="558" s="1"/>
        <i x="10" s="1"/>
        <i x="318" s="1"/>
        <i x="475" s="1"/>
        <i x="505" s="1"/>
        <i x="585" s="1"/>
        <i x="403" s="1"/>
        <i x="246" s="1"/>
        <i x="36" s="1"/>
        <i x="151" s="1"/>
        <i x="229" s="1"/>
        <i x="334" s="1"/>
        <i x="498" s="1"/>
        <i x="257" s="1"/>
        <i x="555" s="1"/>
        <i x="656" s="1"/>
        <i x="173" s="1"/>
        <i x="391" s="1"/>
        <i x="444" s="1"/>
        <i x="74" s="1"/>
        <i x="428" s="1"/>
        <i x="659" s="1"/>
        <i x="677" s="1"/>
        <i x="206" s="1"/>
        <i x="64" s="1"/>
        <i x="190" s="1"/>
        <i x="634" s="1"/>
        <i x="622" s="1"/>
        <i x="462" s="1"/>
        <i x="66" s="1"/>
        <i x="89" s="1"/>
        <i x="68" s="1"/>
        <i x="166" s="1"/>
        <i x="158" s="1"/>
        <i x="244" s="1"/>
        <i x="272" s="1"/>
        <i x="5" s="1"/>
        <i x="273" s="1"/>
        <i x="0" s="1"/>
        <i x="353" s="1"/>
        <i x="509" s="1"/>
        <i x="466" s="1"/>
        <i x="553" s="1"/>
        <i x="230" s="1"/>
        <i x="119" s="1"/>
        <i x="663" s="1"/>
        <i x="207" s="1"/>
        <i x="469" s="1"/>
        <i x="548" s="1"/>
        <i x="169" s="1"/>
        <i x="596" s="1"/>
        <i x="138" s="1"/>
        <i x="248" s="1"/>
        <i x="587" s="1"/>
        <i x="80" s="1"/>
        <i x="415" s="1"/>
        <i x="9" s="1"/>
        <i x="393" s="1"/>
        <i x="32" s="1"/>
        <i x="329" s="1"/>
        <i x="314" s="1"/>
        <i x="408" s="1"/>
        <i x="75" s="1"/>
        <i x="480" s="1"/>
        <i x="103" s="1"/>
        <i x="269" s="1"/>
        <i x="94" s="1"/>
        <i x="319" s="1"/>
        <i x="431" s="1"/>
        <i x="655" s="1"/>
        <i x="290" s="1"/>
        <i x="364" s="1"/>
        <i x="394" s="1"/>
        <i x="146" s="1"/>
        <i x="348" s="1"/>
        <i x="567" s="1"/>
        <i x="313" s="1"/>
        <i x="574" s="1"/>
        <i x="148" s="1"/>
        <i x="514" s="1"/>
        <i x="317" s="1"/>
        <i x="52" s="1"/>
        <i x="177" s="1"/>
        <i x="500" s="1"/>
        <i x="576" s="1"/>
        <i x="608" s="1"/>
        <i x="34" s="1"/>
        <i x="81" s="1"/>
        <i x="556" s="1"/>
        <i x="237" s="1"/>
        <i x="633" s="1"/>
        <i x="105" s="1"/>
        <i x="675" s="1"/>
        <i x="31" s="1"/>
        <i x="544" s="1"/>
        <i x="58" s="1"/>
        <i x="140" s="1"/>
        <i x="414" s="1"/>
        <i x="638" s="1"/>
        <i x="559" s="1"/>
        <i x="212" s="1"/>
        <i x="43" s="1"/>
        <i x="204" s="1"/>
        <i x="522" s="1"/>
        <i x="201" s="1"/>
        <i x="221" s="1"/>
        <i x="362" s="1"/>
        <i x="437" s="1"/>
        <i x="568" s="1"/>
        <i x="78" s="1"/>
        <i x="438" s="1"/>
        <i x="413" s="1"/>
        <i x="384" s="1"/>
        <i x="349" s="1"/>
        <i x="547" s="1"/>
        <i x="487" s="1"/>
        <i x="416" s="1"/>
        <i x="572" s="1"/>
        <i x="446" s="1"/>
        <i x="282" s="1"/>
        <i x="597" s="1"/>
        <i x="617" s="1"/>
        <i x="127" s="1"/>
        <i x="236" s="1"/>
        <i x="238" s="1"/>
        <i x="295" s="1"/>
        <i x="536" s="1"/>
        <i x="528" s="1"/>
        <i x="477" s="1"/>
        <i x="262" s="1"/>
        <i x="662" s="1"/>
        <i x="649" s="1"/>
        <i x="565" s="1"/>
        <i x="658" s="1"/>
        <i x="53" s="1"/>
        <i x="417" s="1"/>
        <i x="447" s="1"/>
        <i x="247" s="1"/>
        <i x="345" s="1"/>
        <i x="90" s="1"/>
        <i x="550" s="1"/>
        <i x="92" s="1"/>
        <i x="118" s="1"/>
        <i x="256" s="1"/>
        <i x="167" s="1"/>
        <i x="439" s="1"/>
        <i x="123" s="1"/>
        <i x="120" s="1"/>
        <i x="280" s="1"/>
        <i x="382" s="1"/>
        <i x="136" s="1"/>
        <i x="624" s="1"/>
        <i x="377" s="1"/>
        <i x="199" s="1"/>
        <i x="671" s="1"/>
        <i x="454" s="1"/>
        <i x="4" s="1"/>
        <i x="508" s="1"/>
        <i x="551" s="1"/>
        <i x="401" s="1"/>
        <i x="646" s="1"/>
        <i x="614" s="1"/>
        <i x="588" s="1"/>
        <i x="111" s="1"/>
        <i x="84" s="1"/>
        <i x="102" s="1"/>
        <i x="343" s="1"/>
        <i x="458" s="1"/>
        <i x="605" s="1"/>
        <i x="13" s="1"/>
        <i x="598" s="1"/>
        <i x="258" s="1"/>
        <i x="264" s="1"/>
        <i x="625" s="1"/>
        <i x="673" s="1"/>
        <i x="637" s="1"/>
        <i x="593" s="1"/>
        <i x="665" s="1"/>
        <i x="255" s="1"/>
        <i x="134" s="1"/>
        <i x="170" s="1"/>
        <i x="315" s="1"/>
        <i x="680" s="1"/>
        <i x="451" s="1"/>
        <i x="72" s="1"/>
        <i x="626" s="1"/>
        <i x="21" s="1"/>
        <i x="620" s="1"/>
        <i x="293" s="1"/>
        <i x="56" s="1"/>
        <i x="373" s="1"/>
        <i x="499" s="1"/>
        <i x="640" s="1"/>
        <i x="527" s="1"/>
        <i x="549" s="1"/>
        <i x="520" s="1"/>
        <i x="223" s="1"/>
        <i x="344" s="1"/>
        <i x="483" s="1"/>
        <i x="132" s="1"/>
        <i x="33" s="1"/>
        <i x="512" s="1"/>
        <i x="503" s="1"/>
        <i x="113" s="1"/>
        <i x="254" s="1"/>
        <i x="106" s="1"/>
        <i x="372" s="1"/>
        <i x="471" s="1"/>
        <i x="161" s="1"/>
        <i x="531" s="1"/>
        <i x="322" s="1"/>
        <i x="419" s="1"/>
        <i x="644" s="1"/>
        <i x="126" s="1"/>
        <i x="200" s="1"/>
        <i x="579" s="1"/>
        <i x="133" s="1"/>
        <i x="175" s="1"/>
        <i x="281" s="1"/>
        <i x="485" s="1"/>
        <i x="583" s="1"/>
        <i x="515" s="1"/>
        <i x="630" s="1"/>
        <i x="300" s="1"/>
        <i x="276" s="1"/>
        <i x="606" s="1"/>
        <i x="523" s="1"/>
        <i x="202" s="1"/>
        <i x="222" s="1"/>
        <i x="623" s="1"/>
        <i x="294" s="1"/>
        <i x="141" s="1"/>
        <i x="426" s="1"/>
        <i x="539" s="1"/>
        <i x="472" s="1"/>
        <i x="122" s="1"/>
        <i x="306" s="1"/>
        <i x="409" s="1"/>
        <i x="563" s="1"/>
        <i x="412" s="1"/>
        <i x="217" s="1"/>
        <i x="532" s="1"/>
        <i x="128" s="1"/>
        <i x="333" s="1"/>
        <i x="386" s="1"/>
        <i x="192" s="1"/>
        <i x="601" s="1"/>
        <i x="37" s="1"/>
        <i x="489" s="1"/>
        <i x="286" s="1"/>
        <i x="542" s="1"/>
        <i x="185" s="1"/>
        <i x="639" s="1"/>
        <i x="586" s="1"/>
        <i x="506" s="1"/>
        <i x="429" s="1"/>
        <i x="380" s="1"/>
        <i x="578" s="1"/>
        <i x="57" s="1"/>
        <i x="67" s="1"/>
        <i x="220" s="1"/>
        <i x="561" s="1"/>
        <i x="479" s="1"/>
        <i x="366" s="1"/>
        <i x="599" s="1"/>
        <i x="130" s="1"/>
        <i x="610" s="1"/>
        <i x="70" s="1"/>
        <i x="590" s="1"/>
        <i x="96" s="1"/>
        <i x="82" s="1"/>
        <i x="189" s="1"/>
        <i x="554" s="1"/>
        <i x="150" s="1"/>
        <i x="621" s="1"/>
        <i x="654" s="1"/>
        <i x="618" s="1"/>
        <i x="464" s="1"/>
        <i x="108" s="1"/>
        <i x="657" s="1"/>
        <i x="422" s="1"/>
        <i x="636" s="1"/>
        <i x="154" s="1"/>
        <i x="452" s="1"/>
        <i x="461" s="1"/>
        <i x="395" s="1"/>
        <i x="145" s="1"/>
        <i x="402" s="1"/>
        <i x="467" s="1"/>
        <i x="641" s="1"/>
        <i x="473" s="1"/>
        <i x="651" s="1"/>
        <i x="292" s="1"/>
        <i x="541" s="1"/>
        <i x="346" s="1"/>
        <i x="507" s="1"/>
        <i x="283" s="1"/>
        <i x="45" s="1"/>
        <i x="228" s="1"/>
        <i x="632" s="1"/>
        <i x="482" s="1"/>
        <i x="615" s="1"/>
        <i x="683" s="1"/>
        <i x="564" s="1"/>
        <i x="580" s="1"/>
        <i x="279" s="1"/>
        <i x="153" s="1"/>
        <i x="494" s="1"/>
        <i x="354" s="1"/>
        <i x="453" s="1"/>
        <i x="35" s="1"/>
        <i x="557" s="1"/>
        <i x="312" s="1"/>
        <i x="7" s="1"/>
        <i x="46" s="1"/>
        <i x="99" s="1"/>
        <i x="502" s="1"/>
        <i x="331" s="1"/>
        <i x="342" s="1"/>
        <i x="23" s="1"/>
        <i x="142" s="1"/>
        <i x="231" s="1"/>
        <i x="233" s="1"/>
        <i x="116" s="1"/>
        <i x="468" s="1"/>
        <i x="676" s="1"/>
        <i x="19" s="1"/>
      </items>
    </tabular>
  </data>
</slicerCacheDefinition>
</file>

<file path=xl/slicerCaches/slicerCache9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Срез_Платежноспособность_по_странам" xr10:uid="{95405F11-C270-4446-AE41-758B66CDB243}" sourceName="Платежноспособность по странам">
  <pivotTables>
    <pivotTable tabId="6" name="Сводная таблица12"/>
    <pivotTable tabId="7" name="Сводная таблица13"/>
    <pivotTable tabId="13" name="Сводная таблица17"/>
    <pivotTable tabId="14" name="Сводная таблица18"/>
    <pivotTable tabId="12" name="Сводная таблица16"/>
    <pivotTable tabId="8" name="Сводная таблица14"/>
    <pivotTable tabId="9" name="Сводная таблица15"/>
    <pivotTable tabId="20" name="Сводная таблица26"/>
    <pivotTable tabId="19" name="Сводная таблица25"/>
  </pivotTables>
  <data>
    <tabular pivotCacheId="1017915954">
      <items count="5">
        <i x="2" s="1"/>
        <i x="0" s="1"/>
        <i x="1" s="1"/>
        <i x="4" s="1"/>
        <i x="3" s="1"/>
      </items>
    </tabular>
  </data>
</slicerCacheDefinition>
</file>

<file path=xl/slicerCaches/slicerCache10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Срез_кол_во_штук_в_чеке" xr10:uid="{7E41B8FA-517E-7B48-9869-FDD6F530A731}" sourceName="кол-во штук в чеке">
  <pivotTables>
    <pivotTable tabId="6" name="Сводная таблица12"/>
    <pivotTable tabId="7" name="Сводная таблица13"/>
    <pivotTable tabId="18" name="Сводная таблица23"/>
    <pivotTable tabId="13" name="Сводная таблица17"/>
    <pivotTable tabId="12" name="Сводная таблица16"/>
    <pivotTable tabId="8" name="Сводная таблица14"/>
    <pivotTable tabId="9" name="Сводная таблица15"/>
    <pivotTable tabId="20" name="Сводная таблица26"/>
    <pivotTable tabId="19" name="Сводная таблица25"/>
  </pivotTables>
  <data>
    <tabular pivotCacheId="1017915954">
      <items count="5">
        <i x="3" s="1"/>
        <i x="0" s="1"/>
        <i x="2" s="1"/>
        <i x="1" s="1"/>
        <i x="4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сумма чека" xr10:uid="{970B7393-6603-0B4F-B603-270A3F6F08CB}" cache="Срез_сумма_чека" caption="сумма чека" rowHeight="230716"/>
  <slicer name="магазин покупки" xr10:uid="{6A999525-3A92-704B-A753-5FE6B7F297AA}" cache="Срез_магазин_покупки" caption="магазин покупки" rowHeight="230716"/>
  <slicer name="Категория товара" xr10:uid="{3A0FAF4A-1AA8-1E49-B058-4D36F2550FDF}" cache="Срез_Категория_товара" caption="Категория товара" rowHeight="230716"/>
  <slicer name="Средняя цена в категории за штуку" xr10:uid="{A65992C9-7BF8-C34F-BFA7-292ABA6B0BCB}" cache="Срез_Средняя_цена_в_категории_за_штуку" caption="Средняя цена в категории за штуку" rowHeight="230716"/>
  <slicer name="Выгода для клиента" xr10:uid="{55C4E45B-72E6-4B4F-800E-68F6C9D304D5}" cache="Срез_Выгода_для_клиента" caption="Выгода для клиента" rowHeight="230716"/>
  <slicer name="Поставщик товара" xr10:uid="{3367EB34-FF64-DF46-96A9-0F0CF6199E94}" cache="Срез_Поставщик_товара" caption="Поставщик товара" rowHeight="230716"/>
  <slicer name="Средняя стоимость категории по поставщику" xr10:uid="{D5F8A084-C98C-F248-AA56-699D867425EF}" cache="Срез_Средняя_стоимость_категории_по_поставщику" caption="Средняя стоимость категории по поставщику" startItem="7" rowHeight="230716"/>
  <slicer name="Суммарные продажи по поставщикам" xr10:uid="{98052755-67A7-E246-9759-BE95ADA7B70F}" cache="Срез_Суммарные_продажи_по_поставщикам" caption="Суммарные продажи по поставщикам" startItem="423" rowHeight="230716"/>
  <slicer name="Платежноспособность по странам" xr10:uid="{13F654C7-BF76-104D-A8C0-4436C66E52EE}" cache="Срез_Платежноспособность_по_странам" caption="Платежноспособность по странам" rowHeight="230716"/>
  <slicer name="кол-во штук в чеке" xr10:uid="{D6F7507F-52AB-DA4B-8001-0071D76EA9F8}" cache="Срез_кол_во_штук_в_чеке" caption="кол-во штук в чеке" rowHeight="230716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66FFE7F-51EC-744D-B46D-C1C06C3CFCBB}" name="Клиенты" displayName="Клиенты" ref="A1:Q435" totalsRowShown="0" headerRowDxfId="103" headerRowBorderDxfId="102" tableBorderDxfId="101" totalsRowBorderDxfId="100">
  <autoFilter ref="A1:Q435" xr:uid="{066FFE7F-51EC-744D-B46D-C1C06C3CFCBB}"/>
  <sortState xmlns:xlrd2="http://schemas.microsoft.com/office/spreadsheetml/2017/richdata2" ref="A2:P435">
    <sortCondition ref="A2:A435"/>
  </sortState>
  <tableColumns count="17">
    <tableColumn id="1" xr3:uid="{FF91F655-47C5-DD43-AAA8-8DB1E5DDB0A7}" name="id клиента" dataDxfId="99"/>
    <tableColumn id="2" xr3:uid="{22B6892E-93B0-B04D-BF80-7190E273B07F}" name="номер телефона клиента" dataDxfId="98"/>
    <tableColumn id="17" xr3:uid="{6DF4E38A-47D2-7F4A-AC06-55B64E88F2F0}" name="ФИО" dataDxfId="97"/>
    <tableColumn id="4" xr3:uid="{E2486FAA-A176-6545-8032-7E4AC146351A}" name="Программа лояльности клиента" dataDxfId="96"/>
    <tableColumn id="5" xr3:uid="{AFFECA37-B90C-4046-842A-653A4B71BE63}" name="Дата регистрации клиента" dataDxfId="95"/>
    <tableColumn id="6" xr3:uid="{3DBFB3FB-32C9-014C-8067-4DFBB086344B}" name="Код телефона" dataDxfId="94"/>
    <tableColumn id="9" xr3:uid="{0331DD6D-44E7-0D4A-BC6F-5508BCD3AAC5}" name="Страна клиента" dataDxfId="93">
      <calculatedColumnFormula>_xlfn.XLOOKUP(F2,'коды стран'!$B$3:$B$8,'коды стран'!$A$2:$A$7,"Не найдено",0)</calculatedColumnFormula>
    </tableColumn>
    <tableColumn id="11" xr3:uid="{F9CA56D1-FD0B-BA44-8552-1E494B991817}" name="Сегодня" dataDxfId="92">
      <calculatedColumnFormula>TODAY()</calculatedColumnFormula>
    </tableColumn>
    <tableColumn id="10" xr3:uid="{EF61BCC5-D7C8-8F42-83C4-0764532F8D3C}" name="Лет" dataDxfId="91">
      <calculatedColumnFormula>DATEDIF(E2,H2,"y")</calculatedColumnFormula>
    </tableColumn>
    <tableColumn id="12" xr3:uid="{1685AB8A-C04C-F84D-AB28-5844A9764926}" name="Месяцев" dataDxfId="90">
      <calculatedColumnFormula>DATEDIF(E2,H2,"ym")</calculatedColumnFormula>
    </tableColumn>
    <tableColumn id="13" xr3:uid="{96B650DB-CB2A-1849-82BA-FF739A634F1D}" name="Дней" dataDxfId="89">
      <calculatedColumnFormula>DATEDIF(E2,H2,"md")</calculatedColumnFormula>
    </tableColumn>
    <tableColumn id="15" xr3:uid="{428CA560-083E-544D-82F7-3B38C0C7B29D}" name="Месяцев с нами" dataDxfId="88">
      <calculatedColumnFormula>DATEDIF(E2,H2,"m")</calculatedColumnFormula>
    </tableColumn>
    <tableColumn id="14" xr3:uid="{35B4AAB5-DDDE-3E48-A433-ABCEA5CD70A7}" name="дней всего с нами" dataDxfId="87">
      <calculatedColumnFormula>DATEDIF(E2,H2,"d")</calculatedColumnFormula>
    </tableColumn>
    <tableColumn id="7" xr3:uid="{045FABBC-0C78-AB48-9B86-5DC7C8A4C19B}" name="Фамилия" dataDxfId="86"/>
    <tableColumn id="18" xr3:uid="{7B179D92-6EB2-C345-94D8-A14944CF88B5}" name="Имя " dataDxfId="85"/>
    <tableColumn id="19" xr3:uid="{7C16DC14-B1B4-644A-9CA8-2305CFE502F2}" name="Отчество" dataDxfId="84"/>
    <tableColumn id="3" xr3:uid="{E2E983E3-247E-3340-8291-4BFAD945A168}" name="Частота имен для рекламы" dataDxfId="83">
      <calculatedColumnFormula>COUNTIF($O$2:$O$435,O2)</calculatedColumnFormula>
    </tableColumn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19A7AFC-AAC4-0B4C-A04F-A0DABF98BE2F}" name="Товар" displayName="Товар" ref="A1:C433" totalsRowShown="0" headerRowDxfId="43" headerRowBorderDxfId="42" tableBorderDxfId="41" totalsRowBorderDxfId="40">
  <autoFilter ref="A1:C433" xr:uid="{B19A7AFC-AAC4-0B4C-A04F-A0DABF98BE2F}"/>
  <tableColumns count="3">
    <tableColumn id="1" xr3:uid="{8F695DAF-7ED6-8A4C-8043-D379A2CF9EDD}" name="id товара" dataDxfId="39"/>
    <tableColumn id="2" xr3:uid="{3F7BA404-2C09-ED40-BCBD-D732779B5C1F}" name="категория товара" dataDxfId="38"/>
    <tableColumn id="3" xr3:uid="{0A8BB290-BFBF-3F48-95B1-20D1E5E22539}" name="поставщик" dataDxfId="37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FE3B746-1B1A-1B45-B3DF-CB3DE69D4E20}" name="Продажи" displayName="Продажи" ref="A1:Q1001" totalsRowShown="0" headerRowDxfId="36" headerRowBorderDxfId="35" tableBorderDxfId="34" totalsRowBorderDxfId="33">
  <autoFilter ref="A1:Q1001" xr:uid="{5FE3B746-1B1A-1B45-B3DF-CB3DE69D4E20}"/>
  <sortState xmlns:xlrd2="http://schemas.microsoft.com/office/spreadsheetml/2017/richdata2" ref="A2:Q1001">
    <sortCondition ref="O2:O1001"/>
  </sortState>
  <tableColumns count="17">
    <tableColumn id="1" xr3:uid="{EBD42704-BD0C-7546-8400-AB6C0187C74A}" name="id чека" dataDxfId="32"/>
    <tableColumn id="2" xr3:uid="{9E24D9D2-7930-1645-832D-DF5E1E36B50B}" name="id товара" dataDxfId="31"/>
    <tableColumn id="3" xr3:uid="{0118B5D1-B392-974B-AB8D-A6A6E89ABCF3}" name="цена за шт в рублях" dataDxfId="30"/>
    <tableColumn id="4" xr3:uid="{ADFA10D5-111C-3D42-AC6A-633AF7ABDB9A}" name="кол-во штук в чеке" dataDxfId="29"/>
    <tableColumn id="5" xr3:uid="{801806B5-8DC6-CC46-9E81-D858FB4026D9}" name="сумма чека" dataDxfId="28"/>
    <tableColumn id="6" xr3:uid="{5E56FC5D-BC70-7E4F-BF14-A4B2BC57DDDD}" name="дата создания чека" dataDxfId="27"/>
    <tableColumn id="7" xr3:uid="{3069AE6C-FE45-9B4C-8372-494B75528752}" name="магазин покупки" dataDxfId="26"/>
    <tableColumn id="8" xr3:uid="{07C9C069-2E08-3847-8284-3680583B6D48}" name="id клиента" dataDxfId="25"/>
    <tableColumn id="9" xr3:uid="{95A1FAFA-D701-2F48-BF4F-1694CC656716}" name="Категория товара" dataDxfId="24">
      <calculatedColumnFormula>VLOOKUP(B2,товар!$A$1:$C$433,2,FALSE)</calculatedColumnFormula>
    </tableColumn>
    <tableColumn id="12" xr3:uid="{E88C158E-515A-0C49-8E3C-529E1D7D2CCA}" name="Средняя цена в категории за штуку" dataDxfId="23">
      <calculatedColumnFormula>AVERAGEIF($I$2:$I$1001,I2,$C$2:$C$1001)</calculatedColumnFormula>
    </tableColumn>
    <tableColumn id="11" xr3:uid="{49C59E49-4026-9947-BA4F-6DD1FA518A7C}" name="Выгода для клиента" dataDxfId="22" dataCellStyle="Процентный">
      <calculatedColumnFormula>C2/J2-1</calculatedColumnFormula>
    </tableColumn>
    <tableColumn id="10" xr3:uid="{4BDDB551-F9E1-7D4A-90DF-6A410FD14197}" name="Поставщик товара" dataDxfId="21">
      <calculatedColumnFormula>VLOOKUP(B2,товар!$A$1:$C$433,3,FALSE)</calculatedColumnFormula>
    </tableColumn>
    <tableColumn id="13" xr3:uid="{BAEFF6E1-B9C6-8C4A-9842-ED4BE5A97F37}" name="Средняя стоимость категории по поставщику" dataDxfId="20">
      <calculatedColumnFormula>AVERAGEIFS($C$2:$C$1001,$I$2:$I$1001,I2,$L$2:$L$1001,L2)</calculatedColumnFormula>
    </tableColumn>
    <tableColumn id="14" xr3:uid="{903A2CC0-B987-1741-B45E-32D171E1E441}" name="Суммарные продажи по поставщикам" dataDxfId="19">
      <calculatedColumnFormula>C2*D2</calculatedColumnFormula>
    </tableColumn>
    <tableColumn id="15" xr3:uid="{635A424E-583B-5644-87C7-6C3DD1A6850E}" name="Дата регистрации клиента" dataDxfId="18">
      <calculatedColumnFormula>VLOOKUP(H2,клиенты!$A$1:$G$435,5,FALSE)</calculatedColumnFormula>
    </tableColumn>
    <tableColumn id="16" xr3:uid="{E357F890-83D5-144B-9964-FCE84F8B57A9}" name="Кол-во дней с момента регистрации до покупки" dataDxfId="17">
      <calculatedColumnFormula>F2-O2</calculatedColumnFormula>
    </tableColumn>
    <tableColumn id="17" xr3:uid="{7D27A85C-9B6D-6040-A841-4D9350A7D9E9}" name="Платежноспособность по странам" dataDxfId="16">
      <calculatedColumnFormula>VLOOKUP(H2,клиенты!$A$2:$M$435,7,FALSE)</calculatedColumnFormula>
    </tableColumn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7390343-290A-F545-8F5D-D779C4D2D3C7}" name="Коды_страны" displayName="Коды_страны" ref="A1:B7" totalsRowShown="0" headerRowDxfId="5" headerRowBorderDxfId="4" tableBorderDxfId="3" totalsRowBorderDxfId="2">
  <autoFilter ref="A1:B7" xr:uid="{67390343-290A-F545-8F5D-D779C4D2D3C7}"/>
  <tableColumns count="2">
    <tableColumn id="1" xr3:uid="{A6C32D24-9D4D-FD40-B6B3-3B90350E6583}" name="Страна" dataDxfId="1"/>
    <tableColumn id="2" xr3:uid="{DBDBD38C-AF23-B741-B28E-EF9D25AC1291}" name="Код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microsoft.com/office/2007/relationships/slicer" Target="../slicers/slicer1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6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ivotTable" Target="../pivotTables/pivotTable5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ivotTable" Target="../pivotTables/pivotTable6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ivotTable" Target="../pivotTables/pivotTable7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ivotTable" Target="../pivotTables/pivotTable8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ivotTable" Target="../pivotTables/pivotTable9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ivotTable" Target="../pivotTables/pivotTable10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ivotTable" Target="../pivotTables/pivotTable11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ivotTable" Target="../pivotTables/pivotTable12.x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ivotTable" Target="../pivotTables/pivotTable13.x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ivotTable" Target="../pivotTables/pivotTable14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82F9B-FBD5-4648-932F-65C6D3263094}">
  <dimension ref="C2:N31"/>
  <sheetViews>
    <sheetView showGridLines="0" topLeftCell="A15" workbookViewId="0">
      <selection activeCell="E18" sqref="E18"/>
    </sheetView>
  </sheetViews>
  <sheetFormatPr baseColWidth="10" defaultRowHeight="16" x14ac:dyDescent="0.2"/>
  <cols>
    <col min="1" max="1" width="10.83203125" style="1"/>
    <col min="2" max="2" width="5.33203125" style="1" customWidth="1"/>
    <col min="3" max="3" width="61" style="1" customWidth="1"/>
    <col min="4" max="4" width="3.33203125" style="43" bestFit="1" customWidth="1"/>
    <col min="5" max="5" width="48.1640625" style="43" bestFit="1" customWidth="1"/>
    <col min="6" max="6" width="42.6640625" style="1" customWidth="1"/>
    <col min="7" max="7" width="13.5" style="1" bestFit="1" customWidth="1"/>
    <col min="8" max="8" width="57.33203125" style="1" bestFit="1" customWidth="1"/>
    <col min="9" max="9" width="54.6640625" style="1" customWidth="1"/>
    <col min="10" max="10" width="46.1640625" style="1" bestFit="1" customWidth="1"/>
    <col min="11" max="12" width="10.83203125" style="1"/>
    <col min="13" max="13" width="56.6640625" style="1" bestFit="1" customWidth="1"/>
    <col min="14" max="14" width="35.5" style="1" bestFit="1" customWidth="1"/>
    <col min="15" max="17" width="10.83203125" style="1"/>
    <col min="18" max="18" width="25.6640625" style="1" bestFit="1" customWidth="1"/>
    <col min="19" max="16384" width="10.83203125" style="1"/>
  </cols>
  <sheetData>
    <row r="2" spans="3:13" ht="17" thickBot="1" x14ac:dyDescent="0.25"/>
    <row r="3" spans="3:13" ht="22" thickBot="1" x14ac:dyDescent="0.3">
      <c r="C3" s="7" t="s">
        <v>607</v>
      </c>
    </row>
    <row r="4" spans="3:13" ht="19" x14ac:dyDescent="0.25">
      <c r="C4" s="8" t="s">
        <v>606</v>
      </c>
    </row>
    <row r="5" spans="3:13" ht="17" thickBot="1" x14ac:dyDescent="0.25"/>
    <row r="6" spans="3:13" x14ac:dyDescent="0.2">
      <c r="C6" s="60" t="s">
        <v>597</v>
      </c>
      <c r="D6" s="42" t="s">
        <v>605</v>
      </c>
      <c r="E6" s="42" t="s">
        <v>598</v>
      </c>
      <c r="F6" s="59" t="s">
        <v>602</v>
      </c>
      <c r="G6" s="3"/>
      <c r="I6" s="3"/>
      <c r="J6" s="3"/>
    </row>
    <row r="7" spans="3:13" ht="221" x14ac:dyDescent="0.2">
      <c r="C7" s="63" t="s">
        <v>579</v>
      </c>
      <c r="D7" s="36">
        <v>1</v>
      </c>
      <c r="E7" s="36" t="s">
        <v>580</v>
      </c>
      <c r="F7" s="37" t="s">
        <v>1792</v>
      </c>
      <c r="G7" s="6"/>
    </row>
    <row r="8" spans="3:13" ht="409" customHeight="1" x14ac:dyDescent="0.2">
      <c r="C8" s="64"/>
      <c r="D8" s="36">
        <v>2</v>
      </c>
      <c r="E8" s="36" t="s">
        <v>599</v>
      </c>
      <c r="F8" s="38" t="s">
        <v>1797</v>
      </c>
      <c r="G8" s="6"/>
    </row>
    <row r="9" spans="3:13" ht="204" x14ac:dyDescent="0.2">
      <c r="C9" s="65"/>
      <c r="D9" s="36">
        <v>3</v>
      </c>
      <c r="E9" s="36" t="s">
        <v>603</v>
      </c>
      <c r="F9" s="38" t="s">
        <v>1782</v>
      </c>
      <c r="G9" s="6"/>
    </row>
    <row r="10" spans="3:13" ht="136" x14ac:dyDescent="0.2">
      <c r="C10" s="63" t="s">
        <v>583</v>
      </c>
      <c r="D10" s="36">
        <v>4</v>
      </c>
      <c r="E10" s="36" t="s">
        <v>600</v>
      </c>
      <c r="F10" s="38" t="s">
        <v>1794</v>
      </c>
      <c r="G10" s="6"/>
    </row>
    <row r="11" spans="3:13" ht="330" customHeight="1" x14ac:dyDescent="0.2">
      <c r="C11" s="65"/>
      <c r="D11" s="36">
        <v>5</v>
      </c>
      <c r="E11" s="36" t="s">
        <v>596</v>
      </c>
      <c r="F11" s="39" t="s">
        <v>1791</v>
      </c>
      <c r="G11" s="6"/>
      <c r="J11" s="3"/>
    </row>
    <row r="12" spans="3:13" ht="119" x14ac:dyDescent="0.2">
      <c r="C12" s="63" t="s">
        <v>581</v>
      </c>
      <c r="D12" s="36">
        <v>6</v>
      </c>
      <c r="E12" s="36" t="s">
        <v>604</v>
      </c>
      <c r="F12" s="40" t="s">
        <v>1784</v>
      </c>
      <c r="G12" s="6"/>
      <c r="J12" s="3"/>
    </row>
    <row r="13" spans="3:13" ht="51" x14ac:dyDescent="0.2">
      <c r="C13" s="65"/>
      <c r="D13" s="36">
        <v>7</v>
      </c>
      <c r="E13" s="36" t="s">
        <v>587</v>
      </c>
      <c r="F13" s="40" t="s">
        <v>1783</v>
      </c>
      <c r="G13" s="6"/>
      <c r="J13" s="3"/>
    </row>
    <row r="14" spans="3:13" ht="136" x14ac:dyDescent="0.2">
      <c r="C14" s="63" t="s">
        <v>582</v>
      </c>
      <c r="D14" s="36">
        <v>8</v>
      </c>
      <c r="E14" s="36" t="s">
        <v>589</v>
      </c>
      <c r="F14" s="40" t="s">
        <v>1785</v>
      </c>
      <c r="G14" s="6"/>
      <c r="J14" s="3"/>
      <c r="M14" s="3"/>
    </row>
    <row r="15" spans="3:13" ht="136" x14ac:dyDescent="0.2">
      <c r="C15" s="64"/>
      <c r="D15" s="36">
        <v>9</v>
      </c>
      <c r="E15" s="36" t="s">
        <v>1786</v>
      </c>
      <c r="F15" s="39" t="s">
        <v>1787</v>
      </c>
      <c r="G15" s="6"/>
      <c r="H15" s="3"/>
      <c r="J15" s="3"/>
      <c r="M15" s="3"/>
    </row>
    <row r="16" spans="3:13" ht="153" x14ac:dyDescent="0.2">
      <c r="C16" s="64"/>
      <c r="D16" s="36">
        <v>10</v>
      </c>
      <c r="E16" s="36" t="s">
        <v>601</v>
      </c>
      <c r="F16" s="44" t="s">
        <v>1788</v>
      </c>
      <c r="G16" s="6"/>
      <c r="H16" s="3"/>
      <c r="J16" s="3"/>
      <c r="M16" s="3"/>
    </row>
    <row r="17" spans="3:14" ht="136" x14ac:dyDescent="0.2">
      <c r="C17" s="64"/>
      <c r="D17" s="36">
        <v>11</v>
      </c>
      <c r="E17" s="36" t="s">
        <v>1803</v>
      </c>
      <c r="F17" s="58" t="s">
        <v>1804</v>
      </c>
      <c r="G17" s="6"/>
      <c r="H17" s="3"/>
      <c r="J17" s="3"/>
      <c r="M17" s="3"/>
    </row>
    <row r="18" spans="3:14" ht="120" thickBot="1" x14ac:dyDescent="0.25">
      <c r="C18" s="66"/>
      <c r="D18" s="41">
        <v>12</v>
      </c>
      <c r="E18" s="41" t="s">
        <v>595</v>
      </c>
      <c r="F18" s="45" t="s">
        <v>1790</v>
      </c>
      <c r="G18" s="6"/>
      <c r="H18" s="3"/>
      <c r="J18" s="3"/>
      <c r="M18" s="3"/>
    </row>
    <row r="19" spans="3:14" ht="17" thickBot="1" x14ac:dyDescent="0.25">
      <c r="G19" s="6"/>
      <c r="H19" s="3"/>
    </row>
    <row r="20" spans="3:14" x14ac:dyDescent="0.2">
      <c r="C20" s="2" t="s">
        <v>584</v>
      </c>
      <c r="J20" s="3"/>
    </row>
    <row r="21" spans="3:14" x14ac:dyDescent="0.2">
      <c r="C21" s="4" t="s">
        <v>585</v>
      </c>
      <c r="J21" s="3"/>
    </row>
    <row r="22" spans="3:14" x14ac:dyDescent="0.2">
      <c r="C22" s="4" t="s">
        <v>586</v>
      </c>
      <c r="J22" s="3"/>
      <c r="M22" s="3"/>
      <c r="N22" s="3"/>
    </row>
    <row r="23" spans="3:14" x14ac:dyDescent="0.2">
      <c r="C23" s="4" t="s">
        <v>588</v>
      </c>
    </row>
    <row r="24" spans="3:14" x14ac:dyDescent="0.2">
      <c r="C24" s="4" t="s">
        <v>590</v>
      </c>
      <c r="M24" s="3"/>
      <c r="N24" s="3"/>
    </row>
    <row r="25" spans="3:14" x14ac:dyDescent="0.2">
      <c r="C25" s="4" t="s">
        <v>591</v>
      </c>
    </row>
    <row r="26" spans="3:14" x14ac:dyDescent="0.2">
      <c r="C26" s="4" t="s">
        <v>592</v>
      </c>
      <c r="M26" s="62"/>
      <c r="N26" s="62"/>
    </row>
    <row r="27" spans="3:14" x14ac:dyDescent="0.2">
      <c r="C27" s="4" t="s">
        <v>593</v>
      </c>
      <c r="N27" s="3"/>
    </row>
    <row r="28" spans="3:14" ht="17" thickBot="1" x14ac:dyDescent="0.25">
      <c r="C28" s="5" t="s">
        <v>594</v>
      </c>
      <c r="N28" s="3"/>
    </row>
    <row r="29" spans="3:14" x14ac:dyDescent="0.2">
      <c r="N29" s="3"/>
    </row>
    <row r="31" spans="3:14" x14ac:dyDescent="0.2">
      <c r="N31" s="3"/>
    </row>
  </sheetData>
  <mergeCells count="5">
    <mergeCell ref="M26:N26"/>
    <mergeCell ref="C7:C9"/>
    <mergeCell ref="C10:C11"/>
    <mergeCell ref="C12:C13"/>
    <mergeCell ref="C14:C18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5DC52-BCB8-514D-B3E0-DB5E7BBA8725}">
  <dimension ref="B35:AC300"/>
  <sheetViews>
    <sheetView tabSelected="1" topLeftCell="A125" zoomScale="47" zoomScaleNormal="47" workbookViewId="0">
      <selection activeCell="S295" sqref="S295"/>
    </sheetView>
  </sheetViews>
  <sheetFormatPr baseColWidth="10" defaultRowHeight="15" x14ac:dyDescent="0.2"/>
  <cols>
    <col min="1" max="16384" width="10.83203125" style="49"/>
  </cols>
  <sheetData>
    <row r="35" spans="2:28" x14ac:dyDescent="0.2">
      <c r="B35" s="67" t="s">
        <v>1805</v>
      </c>
      <c r="C35" s="67"/>
      <c r="D35" s="67"/>
      <c r="E35" s="67"/>
      <c r="F35" s="67"/>
      <c r="G35" s="67"/>
      <c r="H35" s="67"/>
      <c r="I35" s="67"/>
      <c r="J35" s="67"/>
      <c r="K35" s="67"/>
      <c r="L35" s="67"/>
      <c r="M35" s="67"/>
      <c r="N35" s="67"/>
      <c r="O35" s="67"/>
      <c r="P35" s="67"/>
      <c r="Q35" s="67"/>
      <c r="R35" s="67"/>
      <c r="S35" s="67"/>
      <c r="T35" s="67"/>
      <c r="U35" s="67"/>
      <c r="V35" s="67"/>
      <c r="W35" s="67"/>
      <c r="X35" s="67"/>
      <c r="Y35" s="67"/>
      <c r="Z35" s="67"/>
      <c r="AA35" s="67"/>
      <c r="AB35" s="67"/>
    </row>
    <row r="120" spans="2:29" x14ac:dyDescent="0.2">
      <c r="B120" s="68" t="s">
        <v>1806</v>
      </c>
      <c r="C120" s="68"/>
      <c r="D120" s="68"/>
      <c r="E120" s="68"/>
      <c r="F120" s="68"/>
      <c r="G120" s="68"/>
      <c r="H120" s="68"/>
      <c r="I120" s="68"/>
      <c r="J120" s="68"/>
      <c r="K120" s="68"/>
      <c r="L120" s="68"/>
      <c r="M120" s="68"/>
      <c r="N120" s="68"/>
      <c r="O120" s="68"/>
      <c r="P120" s="68"/>
      <c r="Q120" s="68"/>
      <c r="R120" s="68"/>
      <c r="S120" s="68"/>
      <c r="T120" s="68"/>
      <c r="U120" s="68"/>
      <c r="V120" s="68"/>
      <c r="W120" s="68"/>
      <c r="X120" s="68"/>
      <c r="Y120" s="68"/>
      <c r="Z120" s="68"/>
      <c r="AA120" s="68"/>
      <c r="AB120" s="68"/>
      <c r="AC120" s="61"/>
    </row>
    <row r="129" s="49" customFormat="1" x14ac:dyDescent="0.2"/>
    <row r="130" s="49" customFormat="1" x14ac:dyDescent="0.2"/>
    <row r="131" s="49" customFormat="1" x14ac:dyDescent="0.2"/>
    <row r="132" s="49" customFormat="1" x14ac:dyDescent="0.2"/>
    <row r="133" s="49" customFormat="1" x14ac:dyDescent="0.2"/>
    <row r="134" s="49" customFormat="1" x14ac:dyDescent="0.2"/>
    <row r="135" s="49" customFormat="1" x14ac:dyDescent="0.2"/>
    <row r="136" s="49" customFormat="1" x14ac:dyDescent="0.2"/>
    <row r="137" s="49" customFormat="1" x14ac:dyDescent="0.2"/>
    <row r="138" s="49" customFormat="1" x14ac:dyDescent="0.2"/>
    <row r="139" s="49" customFormat="1" x14ac:dyDescent="0.2"/>
    <row r="140" s="49" customFormat="1" x14ac:dyDescent="0.2"/>
    <row r="141" s="49" customFormat="1" x14ac:dyDescent="0.2"/>
    <row r="142" s="49" customFormat="1" x14ac:dyDescent="0.2"/>
    <row r="143" s="49" customFormat="1" x14ac:dyDescent="0.2"/>
    <row r="144" s="49" customFormat="1" x14ac:dyDescent="0.2"/>
    <row r="145" s="49" customFormat="1" x14ac:dyDescent="0.2"/>
    <row r="146" s="49" customFormat="1" x14ac:dyDescent="0.2"/>
    <row r="147" s="49" customFormat="1" x14ac:dyDescent="0.2"/>
    <row r="148" s="49" customFormat="1" x14ac:dyDescent="0.2"/>
    <row r="149" s="49" customFormat="1" x14ac:dyDescent="0.2"/>
    <row r="150" s="49" customFormat="1" x14ac:dyDescent="0.2"/>
    <row r="151" s="49" customFormat="1" x14ac:dyDescent="0.2"/>
    <row r="152" s="49" customFormat="1" x14ac:dyDescent="0.2"/>
    <row r="153" s="49" customFormat="1" x14ac:dyDescent="0.2"/>
    <row r="154" s="49" customFormat="1" x14ac:dyDescent="0.2"/>
    <row r="155" s="49" customFormat="1" x14ac:dyDescent="0.2"/>
    <row r="156" s="49" customFormat="1" x14ac:dyDescent="0.2"/>
    <row r="157" s="49" customFormat="1" x14ac:dyDescent="0.2"/>
    <row r="158" s="49" customFormat="1" x14ac:dyDescent="0.2"/>
    <row r="159" s="49" customFormat="1" x14ac:dyDescent="0.2"/>
    <row r="160" s="49" customFormat="1" x14ac:dyDescent="0.2"/>
    <row r="161" s="49" customFormat="1" x14ac:dyDescent="0.2"/>
    <row r="162" s="49" customFormat="1" x14ac:dyDescent="0.2"/>
    <row r="163" s="49" customFormat="1" x14ac:dyDescent="0.2"/>
    <row r="164" s="49" customFormat="1" x14ac:dyDescent="0.2"/>
    <row r="165" s="49" customFormat="1" x14ac:dyDescent="0.2"/>
    <row r="166" s="49" customFormat="1" x14ac:dyDescent="0.2"/>
    <row r="167" s="49" customFormat="1" x14ac:dyDescent="0.2"/>
    <row r="168" s="49" customFormat="1" x14ac:dyDescent="0.2"/>
    <row r="169" s="49" customFormat="1" x14ac:dyDescent="0.2"/>
    <row r="170" s="49" customFormat="1" x14ac:dyDescent="0.2"/>
    <row r="171" s="49" customFormat="1" x14ac:dyDescent="0.2"/>
    <row r="172" s="49" customFormat="1" x14ac:dyDescent="0.2"/>
    <row r="173" s="49" customFormat="1" x14ac:dyDescent="0.2"/>
    <row r="174" s="49" customFormat="1" x14ac:dyDescent="0.2"/>
    <row r="175" s="49" customFormat="1" x14ac:dyDescent="0.2"/>
    <row r="176" s="49" customFormat="1" x14ac:dyDescent="0.2"/>
    <row r="177" s="49" customFormat="1" x14ac:dyDescent="0.2"/>
    <row r="178" s="49" customFormat="1" x14ac:dyDescent="0.2"/>
    <row r="179" s="49" customFormat="1" x14ac:dyDescent="0.2"/>
    <row r="180" s="49" customFormat="1" x14ac:dyDescent="0.2"/>
    <row r="181" s="49" customFormat="1" x14ac:dyDescent="0.2"/>
    <row r="182" s="49" customFormat="1" x14ac:dyDescent="0.2"/>
    <row r="183" s="49" customFormat="1" x14ac:dyDescent="0.2"/>
    <row r="184" s="49" customFormat="1" x14ac:dyDescent="0.2"/>
    <row r="185" s="49" customFormat="1" x14ac:dyDescent="0.2"/>
    <row r="186" s="49" customFormat="1" x14ac:dyDescent="0.2"/>
    <row r="187" s="49" customFormat="1" x14ac:dyDescent="0.2"/>
    <row r="188" s="49" customFormat="1" x14ac:dyDescent="0.2"/>
    <row r="189" s="49" customFormat="1" x14ac:dyDescent="0.2"/>
    <row r="190" s="49" customFormat="1" x14ac:dyDescent="0.2"/>
    <row r="191" s="49" customFormat="1" x14ac:dyDescent="0.2"/>
    <row r="192" s="49" customFormat="1" x14ac:dyDescent="0.2"/>
    <row r="193" s="49" customFormat="1" x14ac:dyDescent="0.2"/>
    <row r="194" s="49" customFormat="1" x14ac:dyDescent="0.2"/>
    <row r="195" s="49" customFormat="1" x14ac:dyDescent="0.2"/>
    <row r="196" s="49" customFormat="1" x14ac:dyDescent="0.2"/>
    <row r="197" s="49" customFormat="1" x14ac:dyDescent="0.2"/>
    <row r="198" s="49" customFormat="1" x14ac:dyDescent="0.2"/>
    <row r="199" s="49" customFormat="1" x14ac:dyDescent="0.2"/>
    <row r="200" s="49" customFormat="1" x14ac:dyDescent="0.2"/>
    <row r="201" s="49" customFormat="1" x14ac:dyDescent="0.2"/>
    <row r="202" s="49" customFormat="1" x14ac:dyDescent="0.2"/>
    <row r="203" s="49" customFormat="1" x14ac:dyDescent="0.2"/>
    <row r="204" s="49" customFormat="1" x14ac:dyDescent="0.2"/>
    <row r="205" s="49" customFormat="1" x14ac:dyDescent="0.2"/>
    <row r="206" s="49" customFormat="1" x14ac:dyDescent="0.2"/>
    <row r="207" s="49" customFormat="1" x14ac:dyDescent="0.2"/>
    <row r="208" s="49" customFormat="1" x14ac:dyDescent="0.2"/>
    <row r="209" s="49" customFormat="1" x14ac:dyDescent="0.2"/>
    <row r="210" s="49" customFormat="1" x14ac:dyDescent="0.2"/>
    <row r="211" s="49" customFormat="1" x14ac:dyDescent="0.2"/>
    <row r="212" s="49" customFormat="1" x14ac:dyDescent="0.2"/>
    <row r="213" s="49" customFormat="1" x14ac:dyDescent="0.2"/>
    <row r="214" s="49" customFormat="1" x14ac:dyDescent="0.2"/>
    <row r="215" s="49" customFormat="1" x14ac:dyDescent="0.2"/>
    <row r="216" s="49" customFormat="1" x14ac:dyDescent="0.2"/>
    <row r="217" s="49" customFormat="1" x14ac:dyDescent="0.2"/>
    <row r="218" s="49" customFormat="1" x14ac:dyDescent="0.2"/>
    <row r="219" s="49" customFormat="1" x14ac:dyDescent="0.2"/>
    <row r="220" s="49" customFormat="1" x14ac:dyDescent="0.2"/>
    <row r="221" s="49" customFormat="1" x14ac:dyDescent="0.2"/>
    <row r="222" s="49" customFormat="1" x14ac:dyDescent="0.2"/>
    <row r="223" s="49" customFormat="1" x14ac:dyDescent="0.2"/>
    <row r="224" s="49" customFormat="1" x14ac:dyDescent="0.2"/>
    <row r="225" s="49" customFormat="1" x14ac:dyDescent="0.2"/>
    <row r="226" s="49" customFormat="1" x14ac:dyDescent="0.2"/>
    <row r="227" s="49" customFormat="1" x14ac:dyDescent="0.2"/>
    <row r="228" s="49" customFormat="1" x14ac:dyDescent="0.2"/>
    <row r="229" s="49" customFormat="1" x14ac:dyDescent="0.2"/>
    <row r="230" s="49" customFormat="1" x14ac:dyDescent="0.2"/>
    <row r="231" s="49" customFormat="1" x14ac:dyDescent="0.2"/>
    <row r="232" s="49" customFormat="1" x14ac:dyDescent="0.2"/>
    <row r="233" s="49" customFormat="1" x14ac:dyDescent="0.2"/>
    <row r="234" s="49" customFormat="1" x14ac:dyDescent="0.2"/>
    <row r="235" s="49" customFormat="1" x14ac:dyDescent="0.2"/>
    <row r="236" s="49" customFormat="1" x14ac:dyDescent="0.2"/>
    <row r="237" s="49" customFormat="1" x14ac:dyDescent="0.2"/>
    <row r="238" s="49" customFormat="1" x14ac:dyDescent="0.2"/>
    <row r="239" s="49" customFormat="1" x14ac:dyDescent="0.2"/>
    <row r="240" s="49" customFormat="1" x14ac:dyDescent="0.2"/>
    <row r="255" spans="2:28" x14ac:dyDescent="0.2">
      <c r="B255" s="68" t="s">
        <v>1807</v>
      </c>
      <c r="C255" s="68"/>
      <c r="D255" s="68"/>
      <c r="E255" s="68"/>
      <c r="F255" s="68"/>
      <c r="G255" s="68"/>
      <c r="H255" s="68"/>
      <c r="I255" s="68"/>
      <c r="J255" s="68"/>
      <c r="K255" s="68"/>
      <c r="L255" s="68"/>
      <c r="M255" s="68"/>
      <c r="N255" s="68"/>
      <c r="O255" s="68"/>
      <c r="P255" s="68"/>
      <c r="Q255" s="68"/>
      <c r="R255" s="68"/>
      <c r="S255" s="68"/>
      <c r="T255" s="68"/>
      <c r="U255" s="68"/>
      <c r="V255" s="68"/>
      <c r="W255" s="68"/>
      <c r="X255" s="68"/>
      <c r="Y255" s="68"/>
      <c r="Z255" s="68"/>
      <c r="AA255" s="68"/>
      <c r="AB255" s="68"/>
    </row>
    <row r="257" s="49" customFormat="1" x14ac:dyDescent="0.2"/>
    <row r="258" s="49" customFormat="1" x14ac:dyDescent="0.2"/>
    <row r="259" s="49" customFormat="1" x14ac:dyDescent="0.2"/>
    <row r="260" s="49" customFormat="1" x14ac:dyDescent="0.2"/>
    <row r="261" s="49" customFormat="1" x14ac:dyDescent="0.2"/>
    <row r="262" s="49" customFormat="1" x14ac:dyDescent="0.2"/>
    <row r="263" s="49" customFormat="1" x14ac:dyDescent="0.2"/>
    <row r="264" s="49" customFormat="1" x14ac:dyDescent="0.2"/>
    <row r="265" s="49" customFormat="1" x14ac:dyDescent="0.2"/>
    <row r="266" s="49" customFormat="1" x14ac:dyDescent="0.2"/>
    <row r="267" s="49" customFormat="1" x14ac:dyDescent="0.2"/>
    <row r="268" s="49" customFormat="1" x14ac:dyDescent="0.2"/>
    <row r="269" s="49" customFormat="1" x14ac:dyDescent="0.2"/>
    <row r="270" s="49" customFormat="1" x14ac:dyDescent="0.2"/>
    <row r="271" s="49" customFormat="1" x14ac:dyDescent="0.2"/>
    <row r="272" s="49" customFormat="1" x14ac:dyDescent="0.2"/>
    <row r="273" s="49" customFormat="1" x14ac:dyDescent="0.2"/>
    <row r="274" s="49" customFormat="1" x14ac:dyDescent="0.2"/>
    <row r="275" s="49" customFormat="1" x14ac:dyDescent="0.2"/>
    <row r="276" s="49" customFormat="1" x14ac:dyDescent="0.2"/>
    <row r="277" s="49" customFormat="1" x14ac:dyDescent="0.2"/>
    <row r="278" s="49" customFormat="1" x14ac:dyDescent="0.2"/>
    <row r="279" s="49" customFormat="1" x14ac:dyDescent="0.2"/>
    <row r="280" s="49" customFormat="1" x14ac:dyDescent="0.2"/>
    <row r="281" s="49" customFormat="1" x14ac:dyDescent="0.2"/>
    <row r="282" s="49" customFormat="1" x14ac:dyDescent="0.2"/>
    <row r="283" s="49" customFormat="1" x14ac:dyDescent="0.2"/>
    <row r="284" s="49" customFormat="1" x14ac:dyDescent="0.2"/>
    <row r="285" s="49" customFormat="1" x14ac:dyDescent="0.2"/>
    <row r="286" s="49" customFormat="1" x14ac:dyDescent="0.2"/>
    <row r="287" s="49" customFormat="1" x14ac:dyDescent="0.2"/>
    <row r="288" s="49" customFormat="1" x14ac:dyDescent="0.2"/>
    <row r="289" s="49" customFormat="1" x14ac:dyDescent="0.2"/>
    <row r="290" s="49" customFormat="1" x14ac:dyDescent="0.2"/>
    <row r="291" s="49" customFormat="1" x14ac:dyDescent="0.2"/>
    <row r="292" s="49" customFormat="1" x14ac:dyDescent="0.2"/>
    <row r="293" s="49" customFormat="1" x14ac:dyDescent="0.2"/>
    <row r="294" s="49" customFormat="1" x14ac:dyDescent="0.2"/>
    <row r="295" s="49" customFormat="1" x14ac:dyDescent="0.2"/>
    <row r="296" s="49" customFormat="1" x14ac:dyDescent="0.2"/>
    <row r="297" s="49" customFormat="1" x14ac:dyDescent="0.2"/>
    <row r="298" s="49" customFormat="1" x14ac:dyDescent="0.2"/>
    <row r="299" s="49" customFormat="1" x14ac:dyDescent="0.2"/>
    <row r="300" s="49" customFormat="1" x14ac:dyDescent="0.2"/>
  </sheetData>
  <mergeCells count="3">
    <mergeCell ref="B35:AB35"/>
    <mergeCell ref="B120:AB120"/>
    <mergeCell ref="B255:AB255"/>
  </mergeCells>
  <pageMargins left="0.7" right="0.7" top="0.75" bottom="0.75" header="0.3" footer="0.3"/>
  <drawing r:id="rId1"/>
  <extLst>
    <ext xmlns:x14="http://schemas.microsoft.com/office/spreadsheetml/2009/9/main" uri="{A8765BA9-456A-4dab-B4F3-ACF838C121DE}">
      <x14:slicerList>
        <x14:slicer r:id="rId2"/>
      </x14:slicerList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5E1DA-723E-8240-91EF-E1374E714510}">
  <dimension ref="A1:B27"/>
  <sheetViews>
    <sheetView workbookViewId="0">
      <selection activeCell="C3" sqref="C3"/>
    </sheetView>
  </sheetViews>
  <sheetFormatPr baseColWidth="10" defaultRowHeight="15" x14ac:dyDescent="0.2"/>
  <cols>
    <col min="1" max="1" width="22.6640625" bestFit="1" customWidth="1"/>
    <col min="2" max="2" width="40.5" bestFit="1" customWidth="1"/>
  </cols>
  <sheetData>
    <row r="1" spans="1:2" x14ac:dyDescent="0.2">
      <c r="A1" s="21" t="s">
        <v>1800</v>
      </c>
      <c r="B1" t="s">
        <v>1802</v>
      </c>
    </row>
    <row r="3" spans="1:2" x14ac:dyDescent="0.2">
      <c r="A3" s="21" t="s">
        <v>1809</v>
      </c>
      <c r="B3" t="s">
        <v>1808</v>
      </c>
    </row>
    <row r="4" spans="1:2" x14ac:dyDescent="0.2">
      <c r="A4" s="22" t="s">
        <v>766</v>
      </c>
      <c r="B4">
        <v>6</v>
      </c>
    </row>
    <row r="5" spans="1:2" x14ac:dyDescent="0.2">
      <c r="A5" s="22" t="s">
        <v>775</v>
      </c>
      <c r="B5">
        <v>6</v>
      </c>
    </row>
    <row r="6" spans="1:2" x14ac:dyDescent="0.2">
      <c r="A6" s="22" t="s">
        <v>704</v>
      </c>
      <c r="B6">
        <v>6</v>
      </c>
    </row>
    <row r="7" spans="1:2" x14ac:dyDescent="0.2">
      <c r="A7" s="22" t="s">
        <v>1071</v>
      </c>
      <c r="B7">
        <v>6</v>
      </c>
    </row>
    <row r="8" spans="1:2" x14ac:dyDescent="0.2">
      <c r="A8" s="22" t="s">
        <v>961</v>
      </c>
      <c r="B8">
        <v>5</v>
      </c>
    </row>
    <row r="9" spans="1:2" x14ac:dyDescent="0.2">
      <c r="A9" s="22" t="s">
        <v>701</v>
      </c>
      <c r="B9">
        <v>5</v>
      </c>
    </row>
    <row r="10" spans="1:2" x14ac:dyDescent="0.2">
      <c r="A10" s="22" t="s">
        <v>669</v>
      </c>
      <c r="B10">
        <v>5</v>
      </c>
    </row>
    <row r="11" spans="1:2" x14ac:dyDescent="0.2">
      <c r="A11" s="22" t="s">
        <v>819</v>
      </c>
      <c r="B11">
        <v>5</v>
      </c>
    </row>
    <row r="12" spans="1:2" x14ac:dyDescent="0.2">
      <c r="A12" s="22" t="s">
        <v>977</v>
      </c>
      <c r="B12">
        <v>5</v>
      </c>
    </row>
    <row r="13" spans="1:2" x14ac:dyDescent="0.2">
      <c r="A13" s="22" t="s">
        <v>974</v>
      </c>
      <c r="B13">
        <v>4</v>
      </c>
    </row>
    <row r="14" spans="1:2" x14ac:dyDescent="0.2">
      <c r="A14" s="22" t="s">
        <v>761</v>
      </c>
      <c r="B14">
        <v>4</v>
      </c>
    </row>
    <row r="15" spans="1:2" x14ac:dyDescent="0.2">
      <c r="A15" s="22" t="s">
        <v>1011</v>
      </c>
      <c r="B15">
        <v>4</v>
      </c>
    </row>
    <row r="16" spans="1:2" x14ac:dyDescent="0.2">
      <c r="A16" s="22" t="s">
        <v>983</v>
      </c>
      <c r="B16">
        <v>4</v>
      </c>
    </row>
    <row r="17" spans="1:2" x14ac:dyDescent="0.2">
      <c r="A17" s="22" t="s">
        <v>1009</v>
      </c>
      <c r="B17">
        <v>4</v>
      </c>
    </row>
    <row r="18" spans="1:2" x14ac:dyDescent="0.2">
      <c r="A18" s="22" t="s">
        <v>653</v>
      </c>
      <c r="B18">
        <v>4</v>
      </c>
    </row>
    <row r="19" spans="1:2" x14ac:dyDescent="0.2">
      <c r="A19" s="22" t="s">
        <v>675</v>
      </c>
      <c r="B19">
        <v>4</v>
      </c>
    </row>
    <row r="20" spans="1:2" x14ac:dyDescent="0.2">
      <c r="A20" s="22" t="s">
        <v>884</v>
      </c>
      <c r="B20">
        <v>4</v>
      </c>
    </row>
    <row r="21" spans="1:2" x14ac:dyDescent="0.2">
      <c r="A21" s="22" t="s">
        <v>709</v>
      </c>
      <c r="B21">
        <v>4</v>
      </c>
    </row>
    <row r="22" spans="1:2" x14ac:dyDescent="0.2">
      <c r="A22" s="22" t="s">
        <v>744</v>
      </c>
      <c r="B22">
        <v>4</v>
      </c>
    </row>
    <row r="23" spans="1:2" x14ac:dyDescent="0.2">
      <c r="A23" s="22" t="s">
        <v>862</v>
      </c>
      <c r="B23">
        <v>4</v>
      </c>
    </row>
    <row r="24" spans="1:2" x14ac:dyDescent="0.2">
      <c r="A24" s="22" t="s">
        <v>1036</v>
      </c>
      <c r="B24">
        <v>4</v>
      </c>
    </row>
    <row r="25" spans="1:2" x14ac:dyDescent="0.2">
      <c r="A25" s="22" t="s">
        <v>889</v>
      </c>
      <c r="B25">
        <v>4</v>
      </c>
    </row>
    <row r="26" spans="1:2" x14ac:dyDescent="0.2">
      <c r="A26" s="22" t="s">
        <v>875</v>
      </c>
      <c r="B26">
        <v>4</v>
      </c>
    </row>
    <row r="27" spans="1:2" x14ac:dyDescent="0.2">
      <c r="A27" s="22" t="s">
        <v>934</v>
      </c>
      <c r="B27">
        <v>4</v>
      </c>
    </row>
  </sheetData>
  <pageMargins left="0.7" right="0.7" top="0.75" bottom="0.75" header="0.3" footer="0.3"/>
  <pageSetup paperSize="9" orientation="portrait" horizontalDpi="0" verticalDpi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D13E4-9118-AA45-9E62-E585C86E8186}">
  <dimension ref="A1:Q436"/>
  <sheetViews>
    <sheetView topLeftCell="H1" workbookViewId="0">
      <selection activeCell="O2" sqref="O2"/>
    </sheetView>
  </sheetViews>
  <sheetFormatPr baseColWidth="10" defaultColWidth="8.83203125" defaultRowHeight="15" x14ac:dyDescent="0.2"/>
  <cols>
    <col min="1" max="1" width="11.6640625" customWidth="1"/>
    <col min="2" max="2" width="26.6640625" bestFit="1" customWidth="1"/>
    <col min="3" max="3" width="26.6640625" customWidth="1"/>
    <col min="4" max="4" width="28.83203125" customWidth="1"/>
    <col min="5" max="5" width="24" style="31" customWidth="1"/>
    <col min="6" max="6" width="18.6640625" bestFit="1" customWidth="1"/>
    <col min="7" max="7" width="18.5" bestFit="1" customWidth="1"/>
    <col min="8" max="8" width="13.6640625" style="31" customWidth="1"/>
    <col min="9" max="9" width="9" bestFit="1" customWidth="1"/>
    <col min="10" max="10" width="13.1640625" bestFit="1" customWidth="1"/>
    <col min="11" max="11" width="10.33203125" bestFit="1" customWidth="1"/>
    <col min="12" max="12" width="18.1640625" customWidth="1"/>
    <col min="13" max="13" width="20.6640625" bestFit="1" customWidth="1"/>
    <col min="14" max="14" width="13.6640625" bestFit="1" customWidth="1"/>
    <col min="15" max="15" width="13.1640625" bestFit="1" customWidth="1"/>
    <col min="16" max="16" width="13.83203125" bestFit="1" customWidth="1"/>
    <col min="17" max="17" width="28.33203125" bestFit="1" customWidth="1"/>
  </cols>
  <sheetData>
    <row r="1" spans="1:17" x14ac:dyDescent="0.2">
      <c r="A1" s="46" t="s">
        <v>7</v>
      </c>
      <c r="B1" s="46" t="s">
        <v>578</v>
      </c>
      <c r="C1" s="46" t="s">
        <v>1347</v>
      </c>
      <c r="D1" s="46" t="s">
        <v>577</v>
      </c>
      <c r="E1" s="47" t="s">
        <v>576</v>
      </c>
      <c r="F1" s="46" t="s">
        <v>1801</v>
      </c>
      <c r="G1" s="46" t="s">
        <v>640</v>
      </c>
      <c r="H1" s="47" t="s">
        <v>644</v>
      </c>
      <c r="I1" s="46" t="s">
        <v>647</v>
      </c>
      <c r="J1" s="46" t="s">
        <v>645</v>
      </c>
      <c r="K1" s="46" t="s">
        <v>648</v>
      </c>
      <c r="L1" s="46" t="s">
        <v>649</v>
      </c>
      <c r="M1" s="46" t="s">
        <v>646</v>
      </c>
      <c r="N1" s="46" t="s">
        <v>651</v>
      </c>
      <c r="O1" s="46" t="s">
        <v>1798</v>
      </c>
      <c r="P1" s="46" t="s">
        <v>652</v>
      </c>
      <c r="Q1" s="9" t="s">
        <v>1800</v>
      </c>
    </row>
    <row r="2" spans="1:17" x14ac:dyDescent="0.2">
      <c r="A2" s="13">
        <v>1</v>
      </c>
      <c r="B2" s="13" t="s">
        <v>354</v>
      </c>
      <c r="C2" s="13" t="s">
        <v>1566</v>
      </c>
      <c r="D2" s="13" t="s">
        <v>142</v>
      </c>
      <c r="E2" s="33">
        <v>44585</v>
      </c>
      <c r="F2" s="13" t="str">
        <f t="shared" ref="F2:F65" si="0">LEFT(B2,LEN(B2)-13)</f>
        <v>+7</v>
      </c>
      <c r="G2" s="13" t="str">
        <f>_xlfn.XLOOKUP(F2,'коды стран'!$B$3:$B$8,'коды стран'!$A$2:$A$7,"Не найдено",0)</f>
        <v>Россия</v>
      </c>
      <c r="H2" s="33">
        <f t="shared" ref="H2:H65" ca="1" si="1">TODAY()</f>
        <v>45807</v>
      </c>
      <c r="I2" s="13">
        <f t="shared" ref="I2:I65" ca="1" si="2">DATEDIF(E2,H2,"y")</f>
        <v>3</v>
      </c>
      <c r="J2" s="13">
        <f t="shared" ref="J2:J65" ca="1" si="3">DATEDIF(E2,H2,"ym")</f>
        <v>4</v>
      </c>
      <c r="K2" s="13">
        <f t="shared" ref="K2:K65" ca="1" si="4">DATEDIF(E2,H2,"md")</f>
        <v>6</v>
      </c>
      <c r="L2" s="13">
        <f t="shared" ref="L2:L65" ca="1" si="5">DATEDIF(E2,H2,"m")</f>
        <v>40</v>
      </c>
      <c r="M2" s="13">
        <f t="shared" ref="M2:M65" ca="1" si="6">DATEDIF(E2,H2,"d")</f>
        <v>1222</v>
      </c>
      <c r="N2" s="13" t="s">
        <v>781</v>
      </c>
      <c r="O2" s="48" t="s">
        <v>779</v>
      </c>
      <c r="P2" s="13" t="s">
        <v>780</v>
      </c>
      <c r="Q2" s="55">
        <f>COUNTIF($O$2:$O$435,O2)</f>
        <v>1</v>
      </c>
    </row>
    <row r="3" spans="1:17" x14ac:dyDescent="0.2">
      <c r="A3" s="13">
        <v>2</v>
      </c>
      <c r="B3" s="13" t="s">
        <v>529</v>
      </c>
      <c r="C3" s="13" t="s">
        <v>1393</v>
      </c>
      <c r="D3" s="13" t="s">
        <v>140</v>
      </c>
      <c r="E3" s="33">
        <v>44775</v>
      </c>
      <c r="F3" s="13" t="str">
        <f t="shared" si="0"/>
        <v>+998</v>
      </c>
      <c r="G3" s="13" t="str">
        <f>_xlfn.XLOOKUP(F3,'коды стран'!$B$3:$B$8,'коды стран'!$A$2:$A$7,"Не найдено",0)</f>
        <v>Беларусь</v>
      </c>
      <c r="H3" s="33">
        <f t="shared" ca="1" si="1"/>
        <v>45807</v>
      </c>
      <c r="I3" s="13">
        <f t="shared" ca="1" si="2"/>
        <v>2</v>
      </c>
      <c r="J3" s="13">
        <f t="shared" ca="1" si="3"/>
        <v>9</v>
      </c>
      <c r="K3" s="13">
        <f t="shared" ca="1" si="4"/>
        <v>28</v>
      </c>
      <c r="L3" s="13">
        <f t="shared" ca="1" si="5"/>
        <v>33</v>
      </c>
      <c r="M3" s="13">
        <f t="shared" ca="1" si="6"/>
        <v>1032</v>
      </c>
      <c r="N3" s="48" t="s">
        <v>1104</v>
      </c>
      <c r="O3" s="13" t="s">
        <v>766</v>
      </c>
      <c r="P3" s="13" t="s">
        <v>970</v>
      </c>
      <c r="Q3" s="55">
        <f t="shared" ref="Q3:Q66" si="7">COUNTIF($O$2:$O$435,O3)</f>
        <v>6</v>
      </c>
    </row>
    <row r="4" spans="1:17" x14ac:dyDescent="0.2">
      <c r="A4" s="13">
        <v>3</v>
      </c>
      <c r="B4" s="13" t="s">
        <v>182</v>
      </c>
      <c r="C4" s="13" t="s">
        <v>1737</v>
      </c>
      <c r="D4" s="13" t="s">
        <v>140</v>
      </c>
      <c r="E4" s="33">
        <v>44666</v>
      </c>
      <c r="F4" s="13" t="str">
        <f t="shared" si="0"/>
        <v>+380</v>
      </c>
      <c r="G4" s="13" t="str">
        <f>_xlfn.XLOOKUP(F4,'коды стран'!$B$3:$B$8,'коды стран'!$A$2:$A$7,"Не найдено",0)</f>
        <v>Таджикистан</v>
      </c>
      <c r="H4" s="33">
        <f t="shared" ca="1" si="1"/>
        <v>45807</v>
      </c>
      <c r="I4" s="13">
        <f t="shared" ca="1" si="2"/>
        <v>3</v>
      </c>
      <c r="J4" s="13">
        <f t="shared" ca="1" si="3"/>
        <v>1</v>
      </c>
      <c r="K4" s="13">
        <f t="shared" ca="1" si="4"/>
        <v>15</v>
      </c>
      <c r="L4" s="13">
        <f t="shared" ca="1" si="5"/>
        <v>37</v>
      </c>
      <c r="M4" s="13">
        <f t="shared" ca="1" si="6"/>
        <v>1141</v>
      </c>
      <c r="N4" s="48" t="s">
        <v>950</v>
      </c>
      <c r="O4" s="13" t="s">
        <v>951</v>
      </c>
      <c r="P4" s="13" t="s">
        <v>952</v>
      </c>
      <c r="Q4" s="55">
        <f t="shared" si="7"/>
        <v>3</v>
      </c>
    </row>
    <row r="5" spans="1:17" x14ac:dyDescent="0.2">
      <c r="A5" s="13">
        <v>6</v>
      </c>
      <c r="B5" s="13" t="s">
        <v>155</v>
      </c>
      <c r="C5" s="13" t="s">
        <v>1764</v>
      </c>
      <c r="D5" s="13" t="s">
        <v>140</v>
      </c>
      <c r="E5" s="33">
        <v>44710</v>
      </c>
      <c r="F5" s="13" t="str">
        <f t="shared" si="0"/>
        <v>+380</v>
      </c>
      <c r="G5" s="13" t="str">
        <f>_xlfn.XLOOKUP(F5,'коды стран'!$B$3:$B$8,'коды стран'!$A$2:$A$7,"Не найдено",0)</f>
        <v>Таджикистан</v>
      </c>
      <c r="H5" s="33">
        <f t="shared" ca="1" si="1"/>
        <v>45807</v>
      </c>
      <c r="I5" s="13">
        <f t="shared" ca="1" si="2"/>
        <v>3</v>
      </c>
      <c r="J5" s="13">
        <f t="shared" ca="1" si="3"/>
        <v>0</v>
      </c>
      <c r="K5" s="13">
        <f t="shared" ca="1" si="4"/>
        <v>1</v>
      </c>
      <c r="L5" s="13">
        <f t="shared" ca="1" si="5"/>
        <v>36</v>
      </c>
      <c r="M5" s="13">
        <f t="shared" ca="1" si="6"/>
        <v>1097</v>
      </c>
      <c r="N5" s="13" t="s">
        <v>940</v>
      </c>
      <c r="O5" s="48" t="s">
        <v>977</v>
      </c>
      <c r="P5" s="13" t="s">
        <v>841</v>
      </c>
      <c r="Q5" s="55">
        <f t="shared" si="7"/>
        <v>5</v>
      </c>
    </row>
    <row r="6" spans="1:17" x14ac:dyDescent="0.2">
      <c r="A6" s="13">
        <v>7</v>
      </c>
      <c r="B6" s="13" t="s">
        <v>205</v>
      </c>
      <c r="C6" s="13" t="s">
        <v>1715</v>
      </c>
      <c r="D6" s="13" t="s">
        <v>142</v>
      </c>
      <c r="E6" s="33">
        <v>44893</v>
      </c>
      <c r="F6" s="13" t="str">
        <f t="shared" si="0"/>
        <v>+7</v>
      </c>
      <c r="G6" s="13" t="str">
        <f>_xlfn.XLOOKUP(F6,'коды стран'!$B$3:$B$8,'коды стран'!$A$2:$A$7,"Не найдено",0)</f>
        <v>Россия</v>
      </c>
      <c r="H6" s="33">
        <f t="shared" ca="1" si="1"/>
        <v>45807</v>
      </c>
      <c r="I6" s="13">
        <f t="shared" ca="1" si="2"/>
        <v>2</v>
      </c>
      <c r="J6" s="13">
        <f t="shared" ca="1" si="3"/>
        <v>6</v>
      </c>
      <c r="K6" s="13">
        <f t="shared" ca="1" si="4"/>
        <v>2</v>
      </c>
      <c r="L6" s="13">
        <f t="shared" ca="1" si="5"/>
        <v>30</v>
      </c>
      <c r="M6" s="13">
        <f t="shared" ca="1" si="6"/>
        <v>914</v>
      </c>
      <c r="N6" s="48" t="s">
        <v>1330</v>
      </c>
      <c r="O6" s="13" t="s">
        <v>1004</v>
      </c>
      <c r="P6" s="13" t="s">
        <v>1169</v>
      </c>
      <c r="Q6" s="55">
        <f t="shared" si="7"/>
        <v>3</v>
      </c>
    </row>
    <row r="7" spans="1:17" x14ac:dyDescent="0.2">
      <c r="A7" s="13">
        <v>8</v>
      </c>
      <c r="B7" s="13" t="s">
        <v>201</v>
      </c>
      <c r="C7" s="13" t="s">
        <v>1718</v>
      </c>
      <c r="D7" s="13" t="s">
        <v>142</v>
      </c>
      <c r="E7" s="33">
        <v>44883</v>
      </c>
      <c r="F7" s="13" t="str">
        <f t="shared" si="0"/>
        <v>+375</v>
      </c>
      <c r="G7" s="13" t="str">
        <f>_xlfn.XLOOKUP(F7,'коды стран'!$B$3:$B$8,'коды стран'!$A$2:$A$7,"Не найдено",0)</f>
        <v>Казахстан</v>
      </c>
      <c r="H7" s="33">
        <f t="shared" ca="1" si="1"/>
        <v>45807</v>
      </c>
      <c r="I7" s="13">
        <f t="shared" ca="1" si="2"/>
        <v>2</v>
      </c>
      <c r="J7" s="13">
        <f t="shared" ca="1" si="3"/>
        <v>6</v>
      </c>
      <c r="K7" s="13">
        <f t="shared" ca="1" si="4"/>
        <v>12</v>
      </c>
      <c r="L7" s="13">
        <f t="shared" ca="1" si="5"/>
        <v>30</v>
      </c>
      <c r="M7" s="13">
        <f t="shared" ca="1" si="6"/>
        <v>924</v>
      </c>
      <c r="N7" s="13" t="s">
        <v>1072</v>
      </c>
      <c r="O7" s="48" t="s">
        <v>698</v>
      </c>
      <c r="P7" s="13" t="s">
        <v>935</v>
      </c>
      <c r="Q7" s="55">
        <f t="shared" si="7"/>
        <v>3</v>
      </c>
    </row>
    <row r="8" spans="1:17" x14ac:dyDescent="0.2">
      <c r="A8" s="13">
        <v>9</v>
      </c>
      <c r="B8" s="13" t="s">
        <v>376</v>
      </c>
      <c r="C8" s="13" t="s">
        <v>1544</v>
      </c>
      <c r="D8" s="13" t="s">
        <v>142</v>
      </c>
      <c r="E8" s="33">
        <v>44900</v>
      </c>
      <c r="F8" s="13" t="str">
        <f t="shared" si="0"/>
        <v>+992</v>
      </c>
      <c r="G8" s="13" t="str">
        <f>_xlfn.XLOOKUP(F8,'коды стран'!$B$3:$B$8,'коды стран'!$A$2:$A$7,"Не найдено",0)</f>
        <v>Узбекистан</v>
      </c>
      <c r="H8" s="33">
        <f t="shared" ca="1" si="1"/>
        <v>45807</v>
      </c>
      <c r="I8" s="13">
        <f t="shared" ca="1" si="2"/>
        <v>2</v>
      </c>
      <c r="J8" s="13">
        <f t="shared" ca="1" si="3"/>
        <v>5</v>
      </c>
      <c r="K8" s="13">
        <f t="shared" ca="1" si="4"/>
        <v>25</v>
      </c>
      <c r="L8" s="13">
        <f t="shared" ca="1" si="5"/>
        <v>29</v>
      </c>
      <c r="M8" s="13">
        <f t="shared" ca="1" si="6"/>
        <v>907</v>
      </c>
      <c r="N8" s="48" t="s">
        <v>695</v>
      </c>
      <c r="O8" s="13" t="s">
        <v>1319</v>
      </c>
      <c r="P8" s="13" t="s">
        <v>783</v>
      </c>
      <c r="Q8" s="55">
        <f t="shared" si="7"/>
        <v>1</v>
      </c>
    </row>
    <row r="9" spans="1:17" x14ac:dyDescent="0.2">
      <c r="A9" s="13">
        <v>10</v>
      </c>
      <c r="B9" s="13" t="s">
        <v>321</v>
      </c>
      <c r="C9" s="13" t="s">
        <v>1599</v>
      </c>
      <c r="D9" s="13" t="s">
        <v>140</v>
      </c>
      <c r="E9" s="33">
        <v>44881</v>
      </c>
      <c r="F9" s="13" t="str">
        <f t="shared" si="0"/>
        <v>+380</v>
      </c>
      <c r="G9" s="13" t="str">
        <f>_xlfn.XLOOKUP(F9,'коды стран'!$B$3:$B$8,'коды стран'!$A$2:$A$7,"Не найдено",0)</f>
        <v>Таджикистан</v>
      </c>
      <c r="H9" s="33">
        <f t="shared" ca="1" si="1"/>
        <v>45807</v>
      </c>
      <c r="I9" s="13">
        <f t="shared" ca="1" si="2"/>
        <v>2</v>
      </c>
      <c r="J9" s="13">
        <f t="shared" ca="1" si="3"/>
        <v>6</v>
      </c>
      <c r="K9" s="13">
        <f t="shared" ca="1" si="4"/>
        <v>14</v>
      </c>
      <c r="L9" s="13">
        <f t="shared" ca="1" si="5"/>
        <v>30</v>
      </c>
      <c r="M9" s="13">
        <f t="shared" ca="1" si="6"/>
        <v>926</v>
      </c>
      <c r="N9" s="48" t="s">
        <v>1214</v>
      </c>
      <c r="O9" s="13" t="s">
        <v>1238</v>
      </c>
      <c r="P9" s="13" t="s">
        <v>1294</v>
      </c>
      <c r="Q9" s="55">
        <f t="shared" si="7"/>
        <v>2</v>
      </c>
    </row>
    <row r="10" spans="1:17" x14ac:dyDescent="0.2">
      <c r="A10" s="13">
        <v>11</v>
      </c>
      <c r="B10" s="13" t="s">
        <v>498</v>
      </c>
      <c r="C10" s="13" t="s">
        <v>1424</v>
      </c>
      <c r="D10" s="13" t="s">
        <v>140</v>
      </c>
      <c r="E10" s="33">
        <v>44690</v>
      </c>
      <c r="F10" s="13" t="str">
        <f t="shared" si="0"/>
        <v>+992</v>
      </c>
      <c r="G10" s="13" t="str">
        <f>_xlfn.XLOOKUP(F10,'коды стран'!$B$3:$B$8,'коды стран'!$A$2:$A$7,"Не найдено",0)</f>
        <v>Узбекистан</v>
      </c>
      <c r="H10" s="33">
        <f t="shared" ca="1" si="1"/>
        <v>45807</v>
      </c>
      <c r="I10" s="13">
        <f t="shared" ca="1" si="2"/>
        <v>3</v>
      </c>
      <c r="J10" s="13">
        <f t="shared" ca="1" si="3"/>
        <v>0</v>
      </c>
      <c r="K10" s="13">
        <f t="shared" ca="1" si="4"/>
        <v>21</v>
      </c>
      <c r="L10" s="13">
        <f t="shared" ca="1" si="5"/>
        <v>36</v>
      </c>
      <c r="M10" s="13">
        <f t="shared" ca="1" si="6"/>
        <v>1117</v>
      </c>
      <c r="N10" s="48" t="s">
        <v>981</v>
      </c>
      <c r="O10" s="13" t="s">
        <v>982</v>
      </c>
      <c r="P10" s="13" t="s">
        <v>798</v>
      </c>
      <c r="Q10" s="55">
        <f t="shared" si="7"/>
        <v>2</v>
      </c>
    </row>
    <row r="11" spans="1:17" x14ac:dyDescent="0.2">
      <c r="A11" s="13">
        <v>12</v>
      </c>
      <c r="B11" s="13" t="s">
        <v>573</v>
      </c>
      <c r="C11" s="13" t="s">
        <v>1350</v>
      </c>
      <c r="D11" s="13" t="s">
        <v>142</v>
      </c>
      <c r="E11" s="33">
        <v>44842</v>
      </c>
      <c r="F11" s="13" t="str">
        <f t="shared" si="0"/>
        <v>+375</v>
      </c>
      <c r="G11" s="13" t="str">
        <f>_xlfn.XLOOKUP(F11,'коды стран'!$B$3:$B$8,'коды стран'!$A$2:$A$7,"Не найдено",0)</f>
        <v>Казахстан</v>
      </c>
      <c r="H11" s="33">
        <f t="shared" ca="1" si="1"/>
        <v>45807</v>
      </c>
      <c r="I11" s="13">
        <f t="shared" ca="1" si="2"/>
        <v>2</v>
      </c>
      <c r="J11" s="13">
        <f t="shared" ca="1" si="3"/>
        <v>7</v>
      </c>
      <c r="K11" s="13">
        <f t="shared" ca="1" si="4"/>
        <v>22</v>
      </c>
      <c r="L11" s="13">
        <f t="shared" ca="1" si="5"/>
        <v>31</v>
      </c>
      <c r="M11" s="13">
        <f t="shared" ca="1" si="6"/>
        <v>965</v>
      </c>
      <c r="N11" s="13" t="s">
        <v>1244</v>
      </c>
      <c r="O11" s="48" t="s">
        <v>1243</v>
      </c>
      <c r="P11" s="13" t="s">
        <v>1007</v>
      </c>
      <c r="Q11" s="55">
        <f t="shared" si="7"/>
        <v>3</v>
      </c>
    </row>
    <row r="12" spans="1:17" x14ac:dyDescent="0.2">
      <c r="A12" s="13">
        <v>13</v>
      </c>
      <c r="B12" s="13" t="s">
        <v>358</v>
      </c>
      <c r="C12" s="13" t="s">
        <v>1562</v>
      </c>
      <c r="D12" s="13" t="s">
        <v>140</v>
      </c>
      <c r="E12" s="33">
        <v>44724</v>
      </c>
      <c r="F12" s="13" t="str">
        <f t="shared" si="0"/>
        <v>+7</v>
      </c>
      <c r="G12" s="13" t="str">
        <f>_xlfn.XLOOKUP(F12,'коды стран'!$B$3:$B$8,'коды стран'!$A$2:$A$7,"Не найдено",0)</f>
        <v>Россия</v>
      </c>
      <c r="H12" s="33">
        <f t="shared" ca="1" si="1"/>
        <v>45807</v>
      </c>
      <c r="I12" s="13">
        <f t="shared" ca="1" si="2"/>
        <v>2</v>
      </c>
      <c r="J12" s="13">
        <f t="shared" ca="1" si="3"/>
        <v>11</v>
      </c>
      <c r="K12" s="13">
        <f t="shared" ca="1" si="4"/>
        <v>18</v>
      </c>
      <c r="L12" s="13">
        <f t="shared" ca="1" si="5"/>
        <v>35</v>
      </c>
      <c r="M12" s="13">
        <f t="shared" ca="1" si="6"/>
        <v>1083</v>
      </c>
      <c r="N12" s="48" t="s">
        <v>1080</v>
      </c>
      <c r="O12" s="13" t="s">
        <v>1081</v>
      </c>
      <c r="P12" s="13" t="s">
        <v>1082</v>
      </c>
      <c r="Q12" s="55">
        <f t="shared" si="7"/>
        <v>2</v>
      </c>
    </row>
    <row r="13" spans="1:17" x14ac:dyDescent="0.2">
      <c r="A13" s="13">
        <v>14</v>
      </c>
      <c r="B13" s="13" t="s">
        <v>517</v>
      </c>
      <c r="C13" s="13" t="s">
        <v>1405</v>
      </c>
      <c r="D13" s="13" t="s">
        <v>142</v>
      </c>
      <c r="E13" s="33">
        <v>44775</v>
      </c>
      <c r="F13" s="13" t="str">
        <f t="shared" si="0"/>
        <v>+992</v>
      </c>
      <c r="G13" s="13" t="str">
        <f>_xlfn.XLOOKUP(F13,'коды стран'!$B$3:$B$8,'коды стран'!$A$2:$A$7,"Не найдено",0)</f>
        <v>Узбекистан</v>
      </c>
      <c r="H13" s="33">
        <f t="shared" ca="1" si="1"/>
        <v>45807</v>
      </c>
      <c r="I13" s="13">
        <f t="shared" ca="1" si="2"/>
        <v>2</v>
      </c>
      <c r="J13" s="13">
        <f t="shared" ca="1" si="3"/>
        <v>9</v>
      </c>
      <c r="K13" s="13">
        <f t="shared" ca="1" si="4"/>
        <v>28</v>
      </c>
      <c r="L13" s="13">
        <f t="shared" ca="1" si="5"/>
        <v>33</v>
      </c>
      <c r="M13" s="13">
        <f t="shared" ca="1" si="6"/>
        <v>1032</v>
      </c>
      <c r="N13" s="13" t="s">
        <v>1172</v>
      </c>
      <c r="O13" s="48" t="s">
        <v>1170</v>
      </c>
      <c r="P13" s="13" t="s">
        <v>1171</v>
      </c>
      <c r="Q13" s="55">
        <f t="shared" si="7"/>
        <v>1</v>
      </c>
    </row>
    <row r="14" spans="1:17" x14ac:dyDescent="0.2">
      <c r="A14" s="13">
        <v>15</v>
      </c>
      <c r="B14" s="13" t="s">
        <v>262</v>
      </c>
      <c r="C14" s="13" t="s">
        <v>1658</v>
      </c>
      <c r="D14" s="13" t="s">
        <v>140</v>
      </c>
      <c r="E14" s="33">
        <v>44711</v>
      </c>
      <c r="F14" s="13" t="str">
        <f t="shared" si="0"/>
        <v>+380</v>
      </c>
      <c r="G14" s="13" t="str">
        <f>_xlfn.XLOOKUP(F14,'коды стран'!$B$3:$B$8,'коды стран'!$A$2:$A$7,"Не найдено",0)</f>
        <v>Таджикистан</v>
      </c>
      <c r="H14" s="33">
        <f t="shared" ca="1" si="1"/>
        <v>45807</v>
      </c>
      <c r="I14" s="13">
        <f t="shared" ca="1" si="2"/>
        <v>3</v>
      </c>
      <c r="J14" s="13">
        <f t="shared" ca="1" si="3"/>
        <v>0</v>
      </c>
      <c r="K14" s="13">
        <f t="shared" ca="1" si="4"/>
        <v>0</v>
      </c>
      <c r="L14" s="13">
        <f t="shared" ca="1" si="5"/>
        <v>36</v>
      </c>
      <c r="M14" s="13">
        <f t="shared" ca="1" si="6"/>
        <v>1096</v>
      </c>
      <c r="N14" s="13" t="s">
        <v>1106</v>
      </c>
      <c r="O14" s="48" t="s">
        <v>1105</v>
      </c>
      <c r="P14" s="13" t="s">
        <v>1027</v>
      </c>
      <c r="Q14" s="55">
        <f t="shared" si="7"/>
        <v>1</v>
      </c>
    </row>
    <row r="15" spans="1:17" x14ac:dyDescent="0.2">
      <c r="A15" s="13">
        <v>16</v>
      </c>
      <c r="B15" s="13" t="s">
        <v>466</v>
      </c>
      <c r="C15" s="13" t="s">
        <v>1456</v>
      </c>
      <c r="D15" s="13" t="s">
        <v>140</v>
      </c>
      <c r="E15" s="33">
        <v>44713</v>
      </c>
      <c r="F15" s="13" t="str">
        <f t="shared" si="0"/>
        <v>+380</v>
      </c>
      <c r="G15" s="13" t="str">
        <f>_xlfn.XLOOKUP(F15,'коды стран'!$B$3:$B$8,'коды стран'!$A$2:$A$7,"Не найдено",0)</f>
        <v>Таджикистан</v>
      </c>
      <c r="H15" s="33">
        <f t="shared" ca="1" si="1"/>
        <v>45807</v>
      </c>
      <c r="I15" s="13">
        <f t="shared" ca="1" si="2"/>
        <v>2</v>
      </c>
      <c r="J15" s="13">
        <f t="shared" ca="1" si="3"/>
        <v>11</v>
      </c>
      <c r="K15" s="13">
        <f t="shared" ca="1" si="4"/>
        <v>29</v>
      </c>
      <c r="L15" s="13">
        <f t="shared" ca="1" si="5"/>
        <v>35</v>
      </c>
      <c r="M15" s="13">
        <f t="shared" ca="1" si="6"/>
        <v>1094</v>
      </c>
      <c r="N15" s="48" t="s">
        <v>1061</v>
      </c>
      <c r="O15" s="13" t="s">
        <v>857</v>
      </c>
      <c r="P15" s="13" t="s">
        <v>948</v>
      </c>
      <c r="Q15" s="55">
        <f t="shared" si="7"/>
        <v>3</v>
      </c>
    </row>
    <row r="16" spans="1:17" x14ac:dyDescent="0.2">
      <c r="A16" s="13">
        <v>17</v>
      </c>
      <c r="B16" s="13" t="s">
        <v>259</v>
      </c>
      <c r="C16" s="13" t="s">
        <v>1661</v>
      </c>
      <c r="D16" s="13" t="s">
        <v>140</v>
      </c>
      <c r="E16" s="33">
        <v>44877</v>
      </c>
      <c r="F16" s="13" t="str">
        <f t="shared" si="0"/>
        <v>+992</v>
      </c>
      <c r="G16" s="13" t="str">
        <f>_xlfn.XLOOKUP(F16,'коды стран'!$B$3:$B$8,'коды стран'!$A$2:$A$7,"Не найдено",0)</f>
        <v>Узбекистан</v>
      </c>
      <c r="H16" s="33">
        <f t="shared" ca="1" si="1"/>
        <v>45807</v>
      </c>
      <c r="I16" s="13">
        <f t="shared" ca="1" si="2"/>
        <v>2</v>
      </c>
      <c r="J16" s="13">
        <f t="shared" ca="1" si="3"/>
        <v>6</v>
      </c>
      <c r="K16" s="13">
        <f t="shared" ca="1" si="4"/>
        <v>18</v>
      </c>
      <c r="L16" s="13">
        <f t="shared" ca="1" si="5"/>
        <v>30</v>
      </c>
      <c r="M16" s="13">
        <f t="shared" ca="1" si="6"/>
        <v>930</v>
      </c>
      <c r="N16" s="13" t="s">
        <v>1298</v>
      </c>
      <c r="O16" s="48" t="s">
        <v>974</v>
      </c>
      <c r="P16" s="13" t="s">
        <v>1130</v>
      </c>
      <c r="Q16" s="55">
        <f t="shared" si="7"/>
        <v>4</v>
      </c>
    </row>
    <row r="17" spans="1:17" x14ac:dyDescent="0.2">
      <c r="A17" s="13">
        <v>18</v>
      </c>
      <c r="B17" s="13" t="s">
        <v>317</v>
      </c>
      <c r="C17" s="13" t="s">
        <v>1603</v>
      </c>
      <c r="D17" s="13" t="s">
        <v>140</v>
      </c>
      <c r="E17" s="33">
        <v>44578</v>
      </c>
      <c r="F17" s="13" t="str">
        <f t="shared" si="0"/>
        <v>+380</v>
      </c>
      <c r="G17" s="13" t="str">
        <f>_xlfn.XLOOKUP(F17,'коды стран'!$B$3:$B$8,'коды стран'!$A$2:$A$7,"Не найдено",0)</f>
        <v>Таджикистан</v>
      </c>
      <c r="H17" s="33">
        <f t="shared" ca="1" si="1"/>
        <v>45807</v>
      </c>
      <c r="I17" s="13">
        <f t="shared" ca="1" si="2"/>
        <v>3</v>
      </c>
      <c r="J17" s="13">
        <f t="shared" ca="1" si="3"/>
        <v>4</v>
      </c>
      <c r="K17" s="13">
        <f t="shared" ca="1" si="4"/>
        <v>13</v>
      </c>
      <c r="L17" s="13">
        <f t="shared" ca="1" si="5"/>
        <v>40</v>
      </c>
      <c r="M17" s="13">
        <f t="shared" ca="1" si="6"/>
        <v>1229</v>
      </c>
      <c r="N17" s="13" t="s">
        <v>708</v>
      </c>
      <c r="O17" s="48" t="s">
        <v>706</v>
      </c>
      <c r="P17" s="13" t="s">
        <v>707</v>
      </c>
      <c r="Q17" s="55">
        <f t="shared" si="7"/>
        <v>3</v>
      </c>
    </row>
    <row r="18" spans="1:17" x14ac:dyDescent="0.2">
      <c r="A18" s="13">
        <v>19</v>
      </c>
      <c r="B18" s="13" t="s">
        <v>314</v>
      </c>
      <c r="C18" s="13" t="s">
        <v>1606</v>
      </c>
      <c r="D18" s="13" t="s">
        <v>142</v>
      </c>
      <c r="E18" s="33">
        <v>44902</v>
      </c>
      <c r="F18" s="13" t="str">
        <f t="shared" si="0"/>
        <v>+7</v>
      </c>
      <c r="G18" s="13" t="str">
        <f>_xlfn.XLOOKUP(F18,'коды стран'!$B$3:$B$8,'коды стран'!$A$2:$A$7,"Не найдено",0)</f>
        <v>Россия</v>
      </c>
      <c r="H18" s="33">
        <f t="shared" ca="1" si="1"/>
        <v>45807</v>
      </c>
      <c r="I18" s="13">
        <f t="shared" ca="1" si="2"/>
        <v>2</v>
      </c>
      <c r="J18" s="13">
        <f t="shared" ca="1" si="3"/>
        <v>5</v>
      </c>
      <c r="K18" s="13">
        <f t="shared" ca="1" si="4"/>
        <v>23</v>
      </c>
      <c r="L18" s="13">
        <f t="shared" ca="1" si="5"/>
        <v>29</v>
      </c>
      <c r="M18" s="13">
        <f t="shared" ca="1" si="6"/>
        <v>905</v>
      </c>
      <c r="N18" s="48" t="s">
        <v>1322</v>
      </c>
      <c r="O18" s="13" t="s">
        <v>1154</v>
      </c>
      <c r="P18" s="13" t="s">
        <v>788</v>
      </c>
      <c r="Q18" s="55">
        <f t="shared" si="7"/>
        <v>2</v>
      </c>
    </row>
    <row r="19" spans="1:17" x14ac:dyDescent="0.2">
      <c r="A19" s="13">
        <v>20</v>
      </c>
      <c r="B19" s="13" t="s">
        <v>144</v>
      </c>
      <c r="C19" s="13" t="s">
        <v>1775</v>
      </c>
      <c r="D19" s="13" t="s">
        <v>140</v>
      </c>
      <c r="E19" s="33">
        <v>44691</v>
      </c>
      <c r="F19" s="13" t="str">
        <f t="shared" si="0"/>
        <v>+998</v>
      </c>
      <c r="G19" s="13" t="str">
        <f>_xlfn.XLOOKUP(F19,'коды стран'!$B$3:$B$8,'коды стран'!$A$2:$A$7,"Не найдено",0)</f>
        <v>Беларусь</v>
      </c>
      <c r="H19" s="33">
        <f t="shared" ca="1" si="1"/>
        <v>45807</v>
      </c>
      <c r="I19" s="13">
        <f t="shared" ca="1" si="2"/>
        <v>3</v>
      </c>
      <c r="J19" s="13">
        <f t="shared" ca="1" si="3"/>
        <v>0</v>
      </c>
      <c r="K19" s="13">
        <f t="shared" ca="1" si="4"/>
        <v>20</v>
      </c>
      <c r="L19" s="13">
        <f t="shared" ca="1" si="5"/>
        <v>36</v>
      </c>
      <c r="M19" s="13">
        <f t="shared" ca="1" si="6"/>
        <v>1116</v>
      </c>
      <c r="N19" s="13" t="s">
        <v>1049</v>
      </c>
      <c r="O19" s="48" t="s">
        <v>1048</v>
      </c>
      <c r="P19" s="13" t="s">
        <v>854</v>
      </c>
      <c r="Q19" s="55">
        <f t="shared" si="7"/>
        <v>3</v>
      </c>
    </row>
    <row r="20" spans="1:17" x14ac:dyDescent="0.2">
      <c r="A20" s="13">
        <v>21</v>
      </c>
      <c r="B20" s="13" t="s">
        <v>366</v>
      </c>
      <c r="C20" s="13" t="s">
        <v>1554</v>
      </c>
      <c r="D20" s="13" t="s">
        <v>142</v>
      </c>
      <c r="E20" s="33">
        <v>44881</v>
      </c>
      <c r="F20" s="13" t="str">
        <f t="shared" si="0"/>
        <v>+375</v>
      </c>
      <c r="G20" s="13" t="str">
        <f>_xlfn.XLOOKUP(F20,'коды стран'!$B$3:$B$8,'коды стран'!$A$2:$A$7,"Не найдено",0)</f>
        <v>Казахстан</v>
      </c>
      <c r="H20" s="33">
        <f t="shared" ca="1" si="1"/>
        <v>45807</v>
      </c>
      <c r="I20" s="13">
        <f t="shared" ca="1" si="2"/>
        <v>2</v>
      </c>
      <c r="J20" s="13">
        <f t="shared" ca="1" si="3"/>
        <v>6</v>
      </c>
      <c r="K20" s="13">
        <f t="shared" ca="1" si="4"/>
        <v>14</v>
      </c>
      <c r="L20" s="13">
        <f t="shared" ca="1" si="5"/>
        <v>30</v>
      </c>
      <c r="M20" s="13">
        <f t="shared" ca="1" si="6"/>
        <v>926</v>
      </c>
      <c r="N20" s="13" t="s">
        <v>1138</v>
      </c>
      <c r="O20" s="48" t="s">
        <v>869</v>
      </c>
      <c r="P20" s="13" t="s">
        <v>1191</v>
      </c>
      <c r="Q20" s="55">
        <f t="shared" si="7"/>
        <v>3</v>
      </c>
    </row>
    <row r="21" spans="1:17" x14ac:dyDescent="0.2">
      <c r="A21" s="13">
        <v>22</v>
      </c>
      <c r="B21" s="13" t="s">
        <v>191</v>
      </c>
      <c r="C21" s="13" t="s">
        <v>1728</v>
      </c>
      <c r="D21" s="13" t="s">
        <v>142</v>
      </c>
      <c r="E21" s="33">
        <v>44870</v>
      </c>
      <c r="F21" s="13" t="str">
        <f t="shared" si="0"/>
        <v>+375</v>
      </c>
      <c r="G21" s="13" t="str">
        <f>_xlfn.XLOOKUP(F21,'коды стран'!$B$3:$B$8,'коды стран'!$A$2:$A$7,"Не найдено",0)</f>
        <v>Казахстан</v>
      </c>
      <c r="H21" s="33">
        <f t="shared" ca="1" si="1"/>
        <v>45807</v>
      </c>
      <c r="I21" s="13">
        <f t="shared" ca="1" si="2"/>
        <v>2</v>
      </c>
      <c r="J21" s="13">
        <f t="shared" ca="1" si="3"/>
        <v>6</v>
      </c>
      <c r="K21" s="13">
        <f t="shared" ca="1" si="4"/>
        <v>25</v>
      </c>
      <c r="L21" s="13">
        <f t="shared" ca="1" si="5"/>
        <v>30</v>
      </c>
      <c r="M21" s="13">
        <f t="shared" ca="1" si="6"/>
        <v>937</v>
      </c>
      <c r="N21" s="48" t="s">
        <v>1302</v>
      </c>
      <c r="O21" s="13" t="s">
        <v>898</v>
      </c>
      <c r="P21" s="13" t="s">
        <v>1168</v>
      </c>
      <c r="Q21" s="55">
        <f t="shared" si="7"/>
        <v>2</v>
      </c>
    </row>
    <row r="22" spans="1:17" x14ac:dyDescent="0.2">
      <c r="A22" s="13">
        <v>23</v>
      </c>
      <c r="B22" s="13" t="s">
        <v>272</v>
      </c>
      <c r="C22" s="13" t="s">
        <v>1648</v>
      </c>
      <c r="D22" s="13" t="s">
        <v>140</v>
      </c>
      <c r="E22" s="33">
        <v>44706</v>
      </c>
      <c r="F22" s="13" t="str">
        <f t="shared" si="0"/>
        <v>+7</v>
      </c>
      <c r="G22" s="13" t="str">
        <f>_xlfn.XLOOKUP(F22,'коды стран'!$B$3:$B$8,'коды стран'!$A$2:$A$7,"Не найдено",0)</f>
        <v>Россия</v>
      </c>
      <c r="H22" s="33">
        <f t="shared" ca="1" si="1"/>
        <v>45807</v>
      </c>
      <c r="I22" s="13">
        <f t="shared" ca="1" si="2"/>
        <v>3</v>
      </c>
      <c r="J22" s="13">
        <f t="shared" ca="1" si="3"/>
        <v>0</v>
      </c>
      <c r="K22" s="13">
        <f t="shared" ca="1" si="4"/>
        <v>5</v>
      </c>
      <c r="L22" s="13">
        <f t="shared" ca="1" si="5"/>
        <v>36</v>
      </c>
      <c r="M22" s="13">
        <f t="shared" ca="1" si="6"/>
        <v>1101</v>
      </c>
      <c r="N22" s="48" t="s">
        <v>1104</v>
      </c>
      <c r="O22" s="13" t="s">
        <v>903</v>
      </c>
      <c r="P22" s="13" t="s">
        <v>792</v>
      </c>
      <c r="Q22" s="55">
        <f t="shared" si="7"/>
        <v>3</v>
      </c>
    </row>
    <row r="23" spans="1:17" x14ac:dyDescent="0.2">
      <c r="A23" s="13">
        <v>24</v>
      </c>
      <c r="B23" s="13" t="s">
        <v>549</v>
      </c>
      <c r="C23" s="13" t="s">
        <v>1373</v>
      </c>
      <c r="D23" s="13" t="s">
        <v>142</v>
      </c>
      <c r="E23" s="33">
        <v>44609</v>
      </c>
      <c r="F23" s="13" t="str">
        <f t="shared" si="0"/>
        <v>+998</v>
      </c>
      <c r="G23" s="13" t="str">
        <f>_xlfn.XLOOKUP(F23,'коды стран'!$B$3:$B$8,'коды стран'!$A$2:$A$7,"Не найдено",0)</f>
        <v>Беларусь</v>
      </c>
      <c r="H23" s="33">
        <f t="shared" ca="1" si="1"/>
        <v>45807</v>
      </c>
      <c r="I23" s="13">
        <f t="shared" ca="1" si="2"/>
        <v>3</v>
      </c>
      <c r="J23" s="13">
        <f t="shared" ca="1" si="3"/>
        <v>3</v>
      </c>
      <c r="K23" s="13">
        <f t="shared" ca="1" si="4"/>
        <v>13</v>
      </c>
      <c r="L23" s="13">
        <f t="shared" ca="1" si="5"/>
        <v>39</v>
      </c>
      <c r="M23" s="13">
        <f t="shared" ca="1" si="6"/>
        <v>1198</v>
      </c>
      <c r="N23" s="48" t="s">
        <v>738</v>
      </c>
      <c r="O23" s="13" t="s">
        <v>739</v>
      </c>
      <c r="P23" s="13" t="s">
        <v>734</v>
      </c>
      <c r="Q23" s="55">
        <f t="shared" si="7"/>
        <v>2</v>
      </c>
    </row>
    <row r="24" spans="1:17" x14ac:dyDescent="0.2">
      <c r="A24" s="13">
        <v>25</v>
      </c>
      <c r="B24" s="13" t="s">
        <v>504</v>
      </c>
      <c r="C24" s="13" t="s">
        <v>1418</v>
      </c>
      <c r="D24" s="13" t="s">
        <v>142</v>
      </c>
      <c r="E24" s="33">
        <v>44582</v>
      </c>
      <c r="F24" s="13" t="str">
        <f t="shared" si="0"/>
        <v>+992</v>
      </c>
      <c r="G24" s="13" t="str">
        <f>_xlfn.XLOOKUP(F24,'коды стран'!$B$3:$B$8,'коды стран'!$A$2:$A$7,"Не найдено",0)</f>
        <v>Узбекистан</v>
      </c>
      <c r="H24" s="33">
        <f t="shared" ca="1" si="1"/>
        <v>45807</v>
      </c>
      <c r="I24" s="13">
        <f t="shared" ca="1" si="2"/>
        <v>3</v>
      </c>
      <c r="J24" s="13">
        <f t="shared" ca="1" si="3"/>
        <v>4</v>
      </c>
      <c r="K24" s="13">
        <f t="shared" ca="1" si="4"/>
        <v>9</v>
      </c>
      <c r="L24" s="13">
        <f t="shared" ca="1" si="5"/>
        <v>40</v>
      </c>
      <c r="M24" s="13">
        <f t="shared" ca="1" si="6"/>
        <v>1225</v>
      </c>
      <c r="N24" s="13" t="s">
        <v>747</v>
      </c>
      <c r="O24" s="48" t="s">
        <v>745</v>
      </c>
      <c r="P24" s="13" t="s">
        <v>746</v>
      </c>
      <c r="Q24" s="55">
        <f t="shared" si="7"/>
        <v>2</v>
      </c>
    </row>
    <row r="25" spans="1:17" x14ac:dyDescent="0.2">
      <c r="A25" s="13">
        <v>26</v>
      </c>
      <c r="B25" s="13" t="s">
        <v>162</v>
      </c>
      <c r="C25" s="13" t="s">
        <v>1757</v>
      </c>
      <c r="D25" s="13" t="s">
        <v>142</v>
      </c>
      <c r="E25" s="33">
        <v>44819</v>
      </c>
      <c r="F25" s="13" t="str">
        <f t="shared" si="0"/>
        <v>+992</v>
      </c>
      <c r="G25" s="13" t="str">
        <f>_xlfn.XLOOKUP(F25,'коды стран'!$B$3:$B$8,'коды стран'!$A$2:$A$7,"Не найдено",0)</f>
        <v>Узбекистан</v>
      </c>
      <c r="H25" s="33">
        <f t="shared" ca="1" si="1"/>
        <v>45807</v>
      </c>
      <c r="I25" s="13">
        <f t="shared" ca="1" si="2"/>
        <v>2</v>
      </c>
      <c r="J25" s="13">
        <f t="shared" ca="1" si="3"/>
        <v>8</v>
      </c>
      <c r="K25" s="13">
        <f t="shared" ca="1" si="4"/>
        <v>15</v>
      </c>
      <c r="L25" s="13">
        <f t="shared" ca="1" si="5"/>
        <v>32</v>
      </c>
      <c r="M25" s="13">
        <f t="shared" ca="1" si="6"/>
        <v>988</v>
      </c>
      <c r="N25" s="48" t="s">
        <v>995</v>
      </c>
      <c r="O25" s="13" t="s">
        <v>1235</v>
      </c>
      <c r="P25" s="13" t="s">
        <v>1236</v>
      </c>
      <c r="Q25" s="55">
        <f t="shared" si="7"/>
        <v>2</v>
      </c>
    </row>
    <row r="26" spans="1:17" x14ac:dyDescent="0.2">
      <c r="A26" s="13">
        <v>27</v>
      </c>
      <c r="B26" s="13" t="s">
        <v>248</v>
      </c>
      <c r="C26" s="13" t="s">
        <v>1672</v>
      </c>
      <c r="D26" s="13" t="s">
        <v>140</v>
      </c>
      <c r="E26" s="33">
        <v>44586</v>
      </c>
      <c r="F26" s="13" t="str">
        <f t="shared" si="0"/>
        <v>+380</v>
      </c>
      <c r="G26" s="13" t="str">
        <f>_xlfn.XLOOKUP(F26,'коды стран'!$B$3:$B$8,'коды стран'!$A$2:$A$7,"Не найдено",0)</f>
        <v>Таджикистан</v>
      </c>
      <c r="H26" s="33">
        <f t="shared" ca="1" si="1"/>
        <v>45807</v>
      </c>
      <c r="I26" s="13">
        <f t="shared" ca="1" si="2"/>
        <v>3</v>
      </c>
      <c r="J26" s="13">
        <f t="shared" ca="1" si="3"/>
        <v>4</v>
      </c>
      <c r="K26" s="13">
        <f t="shared" ca="1" si="4"/>
        <v>5</v>
      </c>
      <c r="L26" s="13">
        <f t="shared" ca="1" si="5"/>
        <v>40</v>
      </c>
      <c r="M26" s="13">
        <f t="shared" ca="1" si="6"/>
        <v>1221</v>
      </c>
      <c r="N26" s="13" t="s">
        <v>790</v>
      </c>
      <c r="O26" s="48" t="s">
        <v>745</v>
      </c>
      <c r="P26" s="13" t="s">
        <v>769</v>
      </c>
      <c r="Q26" s="55">
        <f t="shared" si="7"/>
        <v>2</v>
      </c>
    </row>
    <row r="27" spans="1:17" x14ac:dyDescent="0.2">
      <c r="A27" s="13">
        <v>29</v>
      </c>
      <c r="B27" s="13" t="s">
        <v>350</v>
      </c>
      <c r="C27" s="13" t="s">
        <v>1570</v>
      </c>
      <c r="D27" s="13" t="s">
        <v>142</v>
      </c>
      <c r="E27" s="33">
        <v>44704</v>
      </c>
      <c r="F27" s="13" t="str">
        <f t="shared" si="0"/>
        <v>+7</v>
      </c>
      <c r="G27" s="13" t="str">
        <f>_xlfn.XLOOKUP(F27,'коды стран'!$B$3:$B$8,'коды стран'!$A$2:$A$7,"Не найдено",0)</f>
        <v>Россия</v>
      </c>
      <c r="H27" s="33">
        <f t="shared" ca="1" si="1"/>
        <v>45807</v>
      </c>
      <c r="I27" s="13">
        <f t="shared" ca="1" si="2"/>
        <v>3</v>
      </c>
      <c r="J27" s="13">
        <f t="shared" ca="1" si="3"/>
        <v>0</v>
      </c>
      <c r="K27" s="13">
        <f t="shared" ca="1" si="4"/>
        <v>7</v>
      </c>
      <c r="L27" s="13">
        <f t="shared" ca="1" si="5"/>
        <v>36</v>
      </c>
      <c r="M27" s="13">
        <f t="shared" ca="1" si="6"/>
        <v>1103</v>
      </c>
      <c r="N27" s="48" t="s">
        <v>1085</v>
      </c>
      <c r="O27" s="13" t="s">
        <v>1086</v>
      </c>
      <c r="P27" s="13" t="s">
        <v>843</v>
      </c>
      <c r="Q27" s="55">
        <f t="shared" si="7"/>
        <v>2</v>
      </c>
    </row>
    <row r="28" spans="1:17" x14ac:dyDescent="0.2">
      <c r="A28" s="13">
        <v>31</v>
      </c>
      <c r="B28" s="13" t="s">
        <v>284</v>
      </c>
      <c r="C28" s="13" t="s">
        <v>1636</v>
      </c>
      <c r="D28" s="13" t="s">
        <v>140</v>
      </c>
      <c r="E28" s="33">
        <v>44580</v>
      </c>
      <c r="F28" s="13" t="str">
        <f t="shared" si="0"/>
        <v>+380</v>
      </c>
      <c r="G28" s="13" t="str">
        <f>_xlfn.XLOOKUP(F28,'коды стран'!$B$3:$B$8,'коды стран'!$A$2:$A$7,"Не найдено",0)</f>
        <v>Таджикистан</v>
      </c>
      <c r="H28" s="33">
        <f t="shared" ca="1" si="1"/>
        <v>45807</v>
      </c>
      <c r="I28" s="13">
        <f t="shared" ca="1" si="2"/>
        <v>3</v>
      </c>
      <c r="J28" s="13">
        <f t="shared" ca="1" si="3"/>
        <v>4</v>
      </c>
      <c r="K28" s="13">
        <f t="shared" ca="1" si="4"/>
        <v>11</v>
      </c>
      <c r="L28" s="13">
        <f t="shared" ca="1" si="5"/>
        <v>40</v>
      </c>
      <c r="M28" s="13">
        <f t="shared" ca="1" si="6"/>
        <v>1227</v>
      </c>
      <c r="N28" s="13" t="s">
        <v>711</v>
      </c>
      <c r="O28" s="48" t="s">
        <v>709</v>
      </c>
      <c r="P28" s="13" t="s">
        <v>710</v>
      </c>
      <c r="Q28" s="55">
        <f t="shared" si="7"/>
        <v>4</v>
      </c>
    </row>
    <row r="29" spans="1:17" x14ac:dyDescent="0.2">
      <c r="A29" s="13">
        <v>32</v>
      </c>
      <c r="B29" s="13" t="s">
        <v>436</v>
      </c>
      <c r="C29" s="13" t="s">
        <v>1484</v>
      </c>
      <c r="D29" s="13" t="s">
        <v>142</v>
      </c>
      <c r="E29" s="33">
        <v>44922</v>
      </c>
      <c r="F29" s="13" t="str">
        <f t="shared" si="0"/>
        <v>+998</v>
      </c>
      <c r="G29" s="13" t="str">
        <f>_xlfn.XLOOKUP(F29,'коды стран'!$B$3:$B$8,'коды стран'!$A$2:$A$7,"Не найдено",0)</f>
        <v>Беларусь</v>
      </c>
      <c r="H29" s="33">
        <f t="shared" ca="1" si="1"/>
        <v>45807</v>
      </c>
      <c r="I29" s="13">
        <f t="shared" ca="1" si="2"/>
        <v>2</v>
      </c>
      <c r="J29" s="13">
        <f t="shared" ca="1" si="3"/>
        <v>5</v>
      </c>
      <c r="K29" s="13">
        <f t="shared" ca="1" si="4"/>
        <v>3</v>
      </c>
      <c r="L29" s="13">
        <f t="shared" ca="1" si="5"/>
        <v>29</v>
      </c>
      <c r="M29" s="13">
        <f t="shared" ca="1" si="6"/>
        <v>885</v>
      </c>
      <c r="N29" s="48" t="s">
        <v>1289</v>
      </c>
      <c r="O29" s="13" t="s">
        <v>1261</v>
      </c>
      <c r="P29" s="13" t="s">
        <v>994</v>
      </c>
      <c r="Q29" s="55">
        <f t="shared" si="7"/>
        <v>2</v>
      </c>
    </row>
    <row r="30" spans="1:17" x14ac:dyDescent="0.2">
      <c r="A30" s="13">
        <v>33</v>
      </c>
      <c r="B30" s="13" t="s">
        <v>206</v>
      </c>
      <c r="C30" s="13" t="s">
        <v>1714</v>
      </c>
      <c r="D30" s="13" t="s">
        <v>140</v>
      </c>
      <c r="E30" s="33">
        <v>44730</v>
      </c>
      <c r="F30" s="13" t="str">
        <f t="shared" si="0"/>
        <v>+7</v>
      </c>
      <c r="G30" s="13" t="str">
        <f>_xlfn.XLOOKUP(F30,'коды стран'!$B$3:$B$8,'коды стран'!$A$2:$A$7,"Не найдено",0)</f>
        <v>Россия</v>
      </c>
      <c r="H30" s="33">
        <f t="shared" ca="1" si="1"/>
        <v>45807</v>
      </c>
      <c r="I30" s="13">
        <f t="shared" ca="1" si="2"/>
        <v>2</v>
      </c>
      <c r="J30" s="13">
        <f t="shared" ca="1" si="3"/>
        <v>11</v>
      </c>
      <c r="K30" s="13">
        <f t="shared" ca="1" si="4"/>
        <v>12</v>
      </c>
      <c r="L30" s="13">
        <f t="shared" ca="1" si="5"/>
        <v>35</v>
      </c>
      <c r="M30" s="13">
        <f t="shared" ca="1" si="6"/>
        <v>1077</v>
      </c>
      <c r="N30" s="48" t="s">
        <v>1118</v>
      </c>
      <c r="O30" s="13" t="s">
        <v>766</v>
      </c>
      <c r="P30" s="13" t="s">
        <v>952</v>
      </c>
      <c r="Q30" s="55">
        <f t="shared" si="7"/>
        <v>6</v>
      </c>
    </row>
    <row r="31" spans="1:17" x14ac:dyDescent="0.2">
      <c r="A31" s="13">
        <v>34</v>
      </c>
      <c r="B31" s="13" t="s">
        <v>524</v>
      </c>
      <c r="C31" s="13" t="s">
        <v>1398</v>
      </c>
      <c r="D31" s="13" t="s">
        <v>140</v>
      </c>
      <c r="E31" s="33">
        <v>44654</v>
      </c>
      <c r="F31" s="13" t="str">
        <f t="shared" si="0"/>
        <v>+992</v>
      </c>
      <c r="G31" s="13" t="str">
        <f>_xlfn.XLOOKUP(F31,'коды стран'!$B$3:$B$8,'коды стран'!$A$2:$A$7,"Не найдено",0)</f>
        <v>Узбекистан</v>
      </c>
      <c r="H31" s="33">
        <f t="shared" ca="1" si="1"/>
        <v>45807</v>
      </c>
      <c r="I31" s="13">
        <f t="shared" ca="1" si="2"/>
        <v>3</v>
      </c>
      <c r="J31" s="13">
        <f t="shared" ca="1" si="3"/>
        <v>1</v>
      </c>
      <c r="K31" s="13">
        <f t="shared" ca="1" si="4"/>
        <v>27</v>
      </c>
      <c r="L31" s="13">
        <f t="shared" ca="1" si="5"/>
        <v>37</v>
      </c>
      <c r="M31" s="13">
        <f t="shared" ca="1" si="6"/>
        <v>1153</v>
      </c>
      <c r="N31" s="48" t="s">
        <v>909</v>
      </c>
      <c r="O31" s="13" t="s">
        <v>910</v>
      </c>
      <c r="P31" s="13" t="s">
        <v>911</v>
      </c>
      <c r="Q31" s="55">
        <f t="shared" si="7"/>
        <v>3</v>
      </c>
    </row>
    <row r="32" spans="1:17" x14ac:dyDescent="0.2">
      <c r="A32" s="13">
        <v>36</v>
      </c>
      <c r="B32" s="13" t="s">
        <v>192</v>
      </c>
      <c r="C32" s="13" t="s">
        <v>1727</v>
      </c>
      <c r="D32" s="13" t="s">
        <v>140</v>
      </c>
      <c r="E32" s="33">
        <v>44700</v>
      </c>
      <c r="F32" s="13" t="str">
        <f t="shared" si="0"/>
        <v>+7</v>
      </c>
      <c r="G32" s="13" t="str">
        <f>_xlfn.XLOOKUP(F32,'коды стран'!$B$3:$B$8,'коды стран'!$A$2:$A$7,"Не найдено",0)</f>
        <v>Россия</v>
      </c>
      <c r="H32" s="33">
        <f t="shared" ca="1" si="1"/>
        <v>45807</v>
      </c>
      <c r="I32" s="13">
        <f t="shared" ca="1" si="2"/>
        <v>3</v>
      </c>
      <c r="J32" s="13">
        <f t="shared" ca="1" si="3"/>
        <v>0</v>
      </c>
      <c r="K32" s="13">
        <f t="shared" ca="1" si="4"/>
        <v>11</v>
      </c>
      <c r="L32" s="13">
        <f t="shared" ca="1" si="5"/>
        <v>36</v>
      </c>
      <c r="M32" s="13">
        <f t="shared" ca="1" si="6"/>
        <v>1107</v>
      </c>
      <c r="N32" s="48" t="s">
        <v>1032</v>
      </c>
      <c r="O32" s="13" t="s">
        <v>1033</v>
      </c>
      <c r="P32" s="13" t="s">
        <v>1034</v>
      </c>
      <c r="Q32" s="55">
        <f t="shared" si="7"/>
        <v>3</v>
      </c>
    </row>
    <row r="33" spans="1:17" x14ac:dyDescent="0.2">
      <c r="A33" s="13">
        <v>37</v>
      </c>
      <c r="B33" s="13" t="s">
        <v>432</v>
      </c>
      <c r="C33" s="13" t="s">
        <v>1488</v>
      </c>
      <c r="D33" s="13" t="s">
        <v>142</v>
      </c>
      <c r="E33" s="33">
        <v>44728</v>
      </c>
      <c r="F33" s="13" t="str">
        <f t="shared" si="0"/>
        <v>+380</v>
      </c>
      <c r="G33" s="13" t="str">
        <f>_xlfn.XLOOKUP(F33,'коды стран'!$B$3:$B$8,'коды стран'!$A$2:$A$7,"Не найдено",0)</f>
        <v>Таджикистан</v>
      </c>
      <c r="H33" s="33">
        <f t="shared" ca="1" si="1"/>
        <v>45807</v>
      </c>
      <c r="I33" s="13">
        <f t="shared" ca="1" si="2"/>
        <v>2</v>
      </c>
      <c r="J33" s="13">
        <f t="shared" ca="1" si="3"/>
        <v>11</v>
      </c>
      <c r="K33" s="13">
        <f t="shared" ca="1" si="4"/>
        <v>14</v>
      </c>
      <c r="L33" s="13">
        <f t="shared" ca="1" si="5"/>
        <v>35</v>
      </c>
      <c r="M33" s="13">
        <f t="shared" ca="1" si="6"/>
        <v>1079</v>
      </c>
      <c r="N33" s="48" t="s">
        <v>1063</v>
      </c>
      <c r="O33" s="13" t="s">
        <v>1064</v>
      </c>
      <c r="P33" s="13" t="s">
        <v>684</v>
      </c>
      <c r="Q33" s="55">
        <f t="shared" si="7"/>
        <v>1</v>
      </c>
    </row>
    <row r="34" spans="1:17" x14ac:dyDescent="0.2">
      <c r="A34" s="13">
        <v>38</v>
      </c>
      <c r="B34" s="13" t="s">
        <v>318</v>
      </c>
      <c r="C34" s="13" t="s">
        <v>1602</v>
      </c>
      <c r="D34" s="13" t="s">
        <v>140</v>
      </c>
      <c r="E34" s="33">
        <v>44819</v>
      </c>
      <c r="F34" s="13" t="str">
        <f t="shared" si="0"/>
        <v>+992</v>
      </c>
      <c r="G34" s="13" t="str">
        <f>_xlfn.XLOOKUP(F34,'коды стран'!$B$3:$B$8,'коды стран'!$A$2:$A$7,"Не найдено",0)</f>
        <v>Узбекистан</v>
      </c>
      <c r="H34" s="33">
        <f t="shared" ca="1" si="1"/>
        <v>45807</v>
      </c>
      <c r="I34" s="13">
        <f t="shared" ca="1" si="2"/>
        <v>2</v>
      </c>
      <c r="J34" s="13">
        <f t="shared" ca="1" si="3"/>
        <v>8</v>
      </c>
      <c r="K34" s="13">
        <f t="shared" ca="1" si="4"/>
        <v>15</v>
      </c>
      <c r="L34" s="13">
        <f t="shared" ca="1" si="5"/>
        <v>32</v>
      </c>
      <c r="M34" s="13">
        <f t="shared" ca="1" si="6"/>
        <v>988</v>
      </c>
      <c r="N34" s="13" t="s">
        <v>1040</v>
      </c>
      <c r="O34" s="48" t="s">
        <v>889</v>
      </c>
      <c r="P34" s="13" t="s">
        <v>672</v>
      </c>
      <c r="Q34" s="55">
        <f t="shared" si="7"/>
        <v>4</v>
      </c>
    </row>
    <row r="35" spans="1:17" x14ac:dyDescent="0.2">
      <c r="A35" s="13">
        <v>39</v>
      </c>
      <c r="B35" s="13" t="s">
        <v>552</v>
      </c>
      <c r="C35" s="13" t="s">
        <v>1370</v>
      </c>
      <c r="D35" s="13" t="s">
        <v>142</v>
      </c>
      <c r="E35" s="33">
        <v>44653</v>
      </c>
      <c r="F35" s="13" t="str">
        <f t="shared" si="0"/>
        <v>+375</v>
      </c>
      <c r="G35" s="13" t="str">
        <f>_xlfn.XLOOKUP(F35,'коды стран'!$B$3:$B$8,'коды стран'!$A$2:$A$7,"Не найдено",0)</f>
        <v>Казахстан</v>
      </c>
      <c r="H35" s="33">
        <f t="shared" ca="1" si="1"/>
        <v>45807</v>
      </c>
      <c r="I35" s="13">
        <f t="shared" ca="1" si="2"/>
        <v>3</v>
      </c>
      <c r="J35" s="13">
        <f t="shared" ca="1" si="3"/>
        <v>1</v>
      </c>
      <c r="K35" s="13">
        <f t="shared" ca="1" si="4"/>
        <v>28</v>
      </c>
      <c r="L35" s="13">
        <f t="shared" ca="1" si="5"/>
        <v>37</v>
      </c>
      <c r="M35" s="13">
        <f t="shared" ca="1" si="6"/>
        <v>1154</v>
      </c>
      <c r="N35" s="48" t="s">
        <v>900</v>
      </c>
      <c r="O35" s="13" t="s">
        <v>901</v>
      </c>
      <c r="P35" s="13" t="s">
        <v>902</v>
      </c>
      <c r="Q35" s="55">
        <f t="shared" si="7"/>
        <v>2</v>
      </c>
    </row>
    <row r="36" spans="1:17" x14ac:dyDescent="0.2">
      <c r="A36" s="13">
        <v>40</v>
      </c>
      <c r="B36" s="13" t="s">
        <v>231</v>
      </c>
      <c r="C36" s="13" t="s">
        <v>1689</v>
      </c>
      <c r="D36" s="13" t="s">
        <v>140</v>
      </c>
      <c r="E36" s="33">
        <v>44855</v>
      </c>
      <c r="F36" s="13" t="str">
        <f t="shared" si="0"/>
        <v>+7</v>
      </c>
      <c r="G36" s="13" t="str">
        <f>_xlfn.XLOOKUP(F36,'коды стран'!$B$3:$B$8,'коды стран'!$A$2:$A$7,"Не найдено",0)</f>
        <v>Россия</v>
      </c>
      <c r="H36" s="33">
        <f t="shared" ca="1" si="1"/>
        <v>45807</v>
      </c>
      <c r="I36" s="13">
        <f t="shared" ca="1" si="2"/>
        <v>2</v>
      </c>
      <c r="J36" s="13">
        <f t="shared" ca="1" si="3"/>
        <v>7</v>
      </c>
      <c r="K36" s="13">
        <f t="shared" ca="1" si="4"/>
        <v>9</v>
      </c>
      <c r="L36" s="13">
        <f t="shared" ca="1" si="5"/>
        <v>31</v>
      </c>
      <c r="M36" s="13">
        <f t="shared" ca="1" si="6"/>
        <v>952</v>
      </c>
      <c r="N36" s="13" t="s">
        <v>1025</v>
      </c>
      <c r="O36" s="48" t="s">
        <v>1048</v>
      </c>
      <c r="P36" s="13" t="s">
        <v>947</v>
      </c>
      <c r="Q36" s="55">
        <f t="shared" si="7"/>
        <v>3</v>
      </c>
    </row>
    <row r="37" spans="1:17" x14ac:dyDescent="0.2">
      <c r="A37" s="13">
        <v>41</v>
      </c>
      <c r="B37" s="13" t="s">
        <v>387</v>
      </c>
      <c r="C37" s="13" t="s">
        <v>1533</v>
      </c>
      <c r="D37" s="13" t="s">
        <v>142</v>
      </c>
      <c r="E37" s="33">
        <v>44842</v>
      </c>
      <c r="F37" s="13" t="str">
        <f t="shared" si="0"/>
        <v>+7</v>
      </c>
      <c r="G37" s="13" t="str">
        <f>_xlfn.XLOOKUP(F37,'коды стран'!$B$3:$B$8,'коды стран'!$A$2:$A$7,"Не найдено",0)</f>
        <v>Россия</v>
      </c>
      <c r="H37" s="33">
        <f t="shared" ca="1" si="1"/>
        <v>45807</v>
      </c>
      <c r="I37" s="13">
        <f t="shared" ca="1" si="2"/>
        <v>2</v>
      </c>
      <c r="J37" s="13">
        <f t="shared" ca="1" si="3"/>
        <v>7</v>
      </c>
      <c r="K37" s="13">
        <f t="shared" ca="1" si="4"/>
        <v>22</v>
      </c>
      <c r="L37" s="13">
        <f t="shared" ca="1" si="5"/>
        <v>31</v>
      </c>
      <c r="M37" s="13">
        <f t="shared" ca="1" si="6"/>
        <v>965</v>
      </c>
      <c r="N37" s="48" t="s">
        <v>1256</v>
      </c>
      <c r="O37" s="13" t="s">
        <v>974</v>
      </c>
      <c r="P37" s="13" t="s">
        <v>970</v>
      </c>
      <c r="Q37" s="55">
        <f t="shared" si="7"/>
        <v>4</v>
      </c>
    </row>
    <row r="38" spans="1:17" x14ac:dyDescent="0.2">
      <c r="A38" s="13">
        <v>42</v>
      </c>
      <c r="B38" s="13" t="s">
        <v>509</v>
      </c>
      <c r="C38" s="13" t="s">
        <v>1413</v>
      </c>
      <c r="D38" s="13" t="s">
        <v>142</v>
      </c>
      <c r="E38" s="33">
        <v>44783</v>
      </c>
      <c r="F38" s="13" t="str">
        <f t="shared" si="0"/>
        <v>+992</v>
      </c>
      <c r="G38" s="13" t="str">
        <f>_xlfn.XLOOKUP(F38,'коды стран'!$B$3:$B$8,'коды стран'!$A$2:$A$7,"Не найдено",0)</f>
        <v>Узбекистан</v>
      </c>
      <c r="H38" s="33">
        <f t="shared" ca="1" si="1"/>
        <v>45807</v>
      </c>
      <c r="I38" s="13">
        <f t="shared" ca="1" si="2"/>
        <v>2</v>
      </c>
      <c r="J38" s="13">
        <f t="shared" ca="1" si="3"/>
        <v>9</v>
      </c>
      <c r="K38" s="13">
        <f t="shared" ca="1" si="4"/>
        <v>20</v>
      </c>
      <c r="L38" s="13">
        <f t="shared" ca="1" si="5"/>
        <v>33</v>
      </c>
      <c r="M38" s="13">
        <f t="shared" ca="1" si="6"/>
        <v>1024</v>
      </c>
      <c r="N38" s="13" t="s">
        <v>1174</v>
      </c>
      <c r="O38" s="48" t="s">
        <v>1173</v>
      </c>
      <c r="P38" s="13" t="s">
        <v>966</v>
      </c>
      <c r="Q38" s="55">
        <f t="shared" si="7"/>
        <v>1</v>
      </c>
    </row>
    <row r="39" spans="1:17" x14ac:dyDescent="0.2">
      <c r="A39" s="13">
        <v>43</v>
      </c>
      <c r="B39" s="13" t="s">
        <v>275</v>
      </c>
      <c r="C39" s="13" t="s">
        <v>1645</v>
      </c>
      <c r="D39" s="13" t="s">
        <v>142</v>
      </c>
      <c r="E39" s="33">
        <v>44912</v>
      </c>
      <c r="F39" s="13" t="str">
        <f t="shared" si="0"/>
        <v>+7</v>
      </c>
      <c r="G39" s="13" t="str">
        <f>_xlfn.XLOOKUP(F39,'коды стран'!$B$3:$B$8,'коды стран'!$A$2:$A$7,"Не найдено",0)</f>
        <v>Россия</v>
      </c>
      <c r="H39" s="33">
        <f t="shared" ca="1" si="1"/>
        <v>45807</v>
      </c>
      <c r="I39" s="13">
        <f t="shared" ca="1" si="2"/>
        <v>2</v>
      </c>
      <c r="J39" s="13">
        <f t="shared" ca="1" si="3"/>
        <v>5</v>
      </c>
      <c r="K39" s="13">
        <f t="shared" ca="1" si="4"/>
        <v>13</v>
      </c>
      <c r="L39" s="13">
        <f t="shared" ca="1" si="5"/>
        <v>29</v>
      </c>
      <c r="M39" s="13">
        <f t="shared" ca="1" si="6"/>
        <v>895</v>
      </c>
      <c r="N39" s="48" t="s">
        <v>1325</v>
      </c>
      <c r="O39" s="13" t="s">
        <v>830</v>
      </c>
      <c r="P39" s="13" t="s">
        <v>1326</v>
      </c>
      <c r="Q39" s="55">
        <f t="shared" si="7"/>
        <v>3</v>
      </c>
    </row>
    <row r="40" spans="1:17" x14ac:dyDescent="0.2">
      <c r="A40" s="13">
        <v>44</v>
      </c>
      <c r="B40" s="13" t="s">
        <v>423</v>
      </c>
      <c r="C40" s="13" t="s">
        <v>1497</v>
      </c>
      <c r="D40" s="13" t="s">
        <v>140</v>
      </c>
      <c r="E40" s="33">
        <v>44701</v>
      </c>
      <c r="F40" s="13" t="str">
        <f t="shared" si="0"/>
        <v>+375</v>
      </c>
      <c r="G40" s="13" t="str">
        <f>_xlfn.XLOOKUP(F40,'коды стран'!$B$3:$B$8,'коды стран'!$A$2:$A$7,"Не найдено",0)</f>
        <v>Казахстан</v>
      </c>
      <c r="H40" s="33">
        <f t="shared" ca="1" si="1"/>
        <v>45807</v>
      </c>
      <c r="I40" s="13">
        <f t="shared" ca="1" si="2"/>
        <v>3</v>
      </c>
      <c r="J40" s="13">
        <f t="shared" ca="1" si="3"/>
        <v>0</v>
      </c>
      <c r="K40" s="13">
        <f t="shared" ca="1" si="4"/>
        <v>10</v>
      </c>
      <c r="L40" s="13">
        <f t="shared" ca="1" si="5"/>
        <v>36</v>
      </c>
      <c r="M40" s="13">
        <f t="shared" ca="1" si="6"/>
        <v>1106</v>
      </c>
      <c r="N40" s="13" t="s">
        <v>1069</v>
      </c>
      <c r="O40" s="48" t="s">
        <v>1067</v>
      </c>
      <c r="P40" s="13" t="s">
        <v>1068</v>
      </c>
      <c r="Q40" s="55">
        <f t="shared" si="7"/>
        <v>1</v>
      </c>
    </row>
    <row r="41" spans="1:17" x14ac:dyDescent="0.2">
      <c r="A41" s="13">
        <v>45</v>
      </c>
      <c r="B41" s="13" t="s">
        <v>211</v>
      </c>
      <c r="C41" s="13" t="s">
        <v>1709</v>
      </c>
      <c r="D41" s="13" t="s">
        <v>142</v>
      </c>
      <c r="E41" s="33">
        <v>44662</v>
      </c>
      <c r="F41" s="13" t="str">
        <f t="shared" si="0"/>
        <v>+998</v>
      </c>
      <c r="G41" s="13" t="str">
        <f>_xlfn.XLOOKUP(F41,'коды стран'!$B$3:$B$8,'коды стран'!$A$2:$A$7,"Не найдено",0)</f>
        <v>Беларусь</v>
      </c>
      <c r="H41" s="33">
        <f t="shared" ca="1" si="1"/>
        <v>45807</v>
      </c>
      <c r="I41" s="13">
        <f t="shared" ca="1" si="2"/>
        <v>3</v>
      </c>
      <c r="J41" s="13">
        <f t="shared" ca="1" si="3"/>
        <v>1</v>
      </c>
      <c r="K41" s="13">
        <f t="shared" ca="1" si="4"/>
        <v>19</v>
      </c>
      <c r="L41" s="13">
        <f t="shared" ca="1" si="5"/>
        <v>37</v>
      </c>
      <c r="M41" s="13">
        <f t="shared" ca="1" si="6"/>
        <v>1145</v>
      </c>
      <c r="N41" s="13" t="s">
        <v>949</v>
      </c>
      <c r="O41" s="48" t="s">
        <v>782</v>
      </c>
      <c r="P41" s="13" t="s">
        <v>948</v>
      </c>
      <c r="Q41" s="55">
        <f t="shared" si="7"/>
        <v>2</v>
      </c>
    </row>
    <row r="42" spans="1:17" x14ac:dyDescent="0.2">
      <c r="A42" s="13">
        <v>46</v>
      </c>
      <c r="B42" s="13" t="s">
        <v>426</v>
      </c>
      <c r="C42" s="13" t="s">
        <v>1494</v>
      </c>
      <c r="D42" s="13" t="s">
        <v>142</v>
      </c>
      <c r="E42" s="33">
        <v>44636</v>
      </c>
      <c r="F42" s="13" t="str">
        <f t="shared" si="0"/>
        <v>+992</v>
      </c>
      <c r="G42" s="13" t="str">
        <f>_xlfn.XLOOKUP(F42,'коды стран'!$B$3:$B$8,'коды стран'!$A$2:$A$7,"Не найдено",0)</f>
        <v>Узбекистан</v>
      </c>
      <c r="H42" s="33">
        <f t="shared" ca="1" si="1"/>
        <v>45807</v>
      </c>
      <c r="I42" s="13">
        <f t="shared" ca="1" si="2"/>
        <v>3</v>
      </c>
      <c r="J42" s="13">
        <f t="shared" ca="1" si="3"/>
        <v>2</v>
      </c>
      <c r="K42" s="13">
        <f t="shared" ca="1" si="4"/>
        <v>14</v>
      </c>
      <c r="L42" s="13">
        <f t="shared" ca="1" si="5"/>
        <v>38</v>
      </c>
      <c r="M42" s="13">
        <f t="shared" ca="1" si="6"/>
        <v>1171</v>
      </c>
      <c r="N42" s="13" t="s">
        <v>847</v>
      </c>
      <c r="O42" s="13" t="s">
        <v>848</v>
      </c>
      <c r="P42" s="13" t="s">
        <v>849</v>
      </c>
      <c r="Q42" s="55">
        <f t="shared" si="7"/>
        <v>2</v>
      </c>
    </row>
    <row r="43" spans="1:17" x14ac:dyDescent="0.2">
      <c r="A43" s="13">
        <v>47</v>
      </c>
      <c r="B43" s="13" t="s">
        <v>534</v>
      </c>
      <c r="C43" s="13" t="s">
        <v>1388</v>
      </c>
      <c r="D43" s="13" t="s">
        <v>140</v>
      </c>
      <c r="E43" s="33">
        <v>44693</v>
      </c>
      <c r="F43" s="13" t="str">
        <f t="shared" si="0"/>
        <v>+375</v>
      </c>
      <c r="G43" s="13" t="str">
        <f>_xlfn.XLOOKUP(F43,'коды стран'!$B$3:$B$8,'коды стран'!$A$2:$A$7,"Не найдено",0)</f>
        <v>Казахстан</v>
      </c>
      <c r="H43" s="33">
        <f t="shared" ca="1" si="1"/>
        <v>45807</v>
      </c>
      <c r="I43" s="13">
        <f t="shared" ca="1" si="2"/>
        <v>3</v>
      </c>
      <c r="J43" s="13">
        <f t="shared" ca="1" si="3"/>
        <v>0</v>
      </c>
      <c r="K43" s="13">
        <f t="shared" ca="1" si="4"/>
        <v>18</v>
      </c>
      <c r="L43" s="13">
        <f t="shared" ca="1" si="5"/>
        <v>36</v>
      </c>
      <c r="M43" s="13">
        <f t="shared" ca="1" si="6"/>
        <v>1114</v>
      </c>
      <c r="N43" s="48" t="s">
        <v>972</v>
      </c>
      <c r="O43" s="13" t="s">
        <v>973</v>
      </c>
      <c r="P43" s="13" t="s">
        <v>854</v>
      </c>
      <c r="Q43" s="55">
        <f t="shared" si="7"/>
        <v>2</v>
      </c>
    </row>
    <row r="44" spans="1:17" x14ac:dyDescent="0.2">
      <c r="A44" s="13">
        <v>48</v>
      </c>
      <c r="B44" s="13" t="s">
        <v>163</v>
      </c>
      <c r="C44" s="13" t="s">
        <v>1756</v>
      </c>
      <c r="D44" s="13" t="s">
        <v>140</v>
      </c>
      <c r="E44" s="33">
        <v>44856</v>
      </c>
      <c r="F44" s="13" t="str">
        <f t="shared" si="0"/>
        <v>+998</v>
      </c>
      <c r="G44" s="13" t="str">
        <f>_xlfn.XLOOKUP(F44,'коды стран'!$B$3:$B$8,'коды стран'!$A$2:$A$7,"Не найдено",0)</f>
        <v>Беларусь</v>
      </c>
      <c r="H44" s="33">
        <f t="shared" ca="1" si="1"/>
        <v>45807</v>
      </c>
      <c r="I44" s="13">
        <f t="shared" ca="1" si="2"/>
        <v>2</v>
      </c>
      <c r="J44" s="13">
        <f t="shared" ca="1" si="3"/>
        <v>7</v>
      </c>
      <c r="K44" s="13">
        <f t="shared" ca="1" si="4"/>
        <v>8</v>
      </c>
      <c r="L44" s="13">
        <f t="shared" ca="1" si="5"/>
        <v>31</v>
      </c>
      <c r="M44" s="13">
        <f t="shared" ca="1" si="6"/>
        <v>951</v>
      </c>
      <c r="N44" s="48" t="s">
        <v>1300</v>
      </c>
      <c r="O44" s="13" t="s">
        <v>819</v>
      </c>
      <c r="P44" s="13" t="s">
        <v>754</v>
      </c>
      <c r="Q44" s="55">
        <f t="shared" si="7"/>
        <v>5</v>
      </c>
    </row>
    <row r="45" spans="1:17" x14ac:dyDescent="0.2">
      <c r="A45" s="13">
        <v>49</v>
      </c>
      <c r="B45" s="13" t="s">
        <v>435</v>
      </c>
      <c r="C45" s="13" t="s">
        <v>1485</v>
      </c>
      <c r="D45" s="13" t="s">
        <v>142</v>
      </c>
      <c r="E45" s="33">
        <v>44672</v>
      </c>
      <c r="F45" s="13" t="str">
        <f t="shared" si="0"/>
        <v>+992</v>
      </c>
      <c r="G45" s="13" t="str">
        <f>_xlfn.XLOOKUP(F45,'коды стран'!$B$3:$B$8,'коды стран'!$A$2:$A$7,"Не найдено",0)</f>
        <v>Узбекистан</v>
      </c>
      <c r="H45" s="33">
        <f t="shared" ca="1" si="1"/>
        <v>45807</v>
      </c>
      <c r="I45" s="13">
        <f t="shared" ca="1" si="2"/>
        <v>3</v>
      </c>
      <c r="J45" s="13">
        <f t="shared" ca="1" si="3"/>
        <v>1</v>
      </c>
      <c r="K45" s="13">
        <f t="shared" ca="1" si="4"/>
        <v>9</v>
      </c>
      <c r="L45" s="13">
        <f t="shared" ca="1" si="5"/>
        <v>37</v>
      </c>
      <c r="M45" s="13">
        <f t="shared" ca="1" si="6"/>
        <v>1135</v>
      </c>
      <c r="N45" s="13" t="s">
        <v>991</v>
      </c>
      <c r="O45" s="48" t="s">
        <v>989</v>
      </c>
      <c r="P45" s="13" t="s">
        <v>990</v>
      </c>
      <c r="Q45" s="55">
        <f t="shared" si="7"/>
        <v>2</v>
      </c>
    </row>
    <row r="46" spans="1:17" x14ac:dyDescent="0.2">
      <c r="A46" s="13">
        <v>50</v>
      </c>
      <c r="B46" s="13" t="s">
        <v>214</v>
      </c>
      <c r="C46" s="13" t="s">
        <v>1706</v>
      </c>
      <c r="D46" s="13" t="s">
        <v>142</v>
      </c>
      <c r="E46" s="33">
        <v>44576</v>
      </c>
      <c r="F46" s="13" t="str">
        <f t="shared" si="0"/>
        <v>+998</v>
      </c>
      <c r="G46" s="13" t="str">
        <f>_xlfn.XLOOKUP(F46,'коды стран'!$B$3:$B$8,'коды стран'!$A$2:$A$7,"Не найдено",0)</f>
        <v>Беларусь</v>
      </c>
      <c r="H46" s="33">
        <f t="shared" ca="1" si="1"/>
        <v>45807</v>
      </c>
      <c r="I46" s="13">
        <f t="shared" ca="1" si="2"/>
        <v>3</v>
      </c>
      <c r="J46" s="13">
        <f t="shared" ca="1" si="3"/>
        <v>4</v>
      </c>
      <c r="K46" s="13">
        <f t="shared" ca="1" si="4"/>
        <v>15</v>
      </c>
      <c r="L46" s="13">
        <f t="shared" ca="1" si="5"/>
        <v>40</v>
      </c>
      <c r="M46" s="13">
        <f t="shared" ca="1" si="6"/>
        <v>1231</v>
      </c>
      <c r="N46" s="48" t="s">
        <v>724</v>
      </c>
      <c r="O46" s="48" t="s">
        <v>723</v>
      </c>
      <c r="P46" s="13" t="s">
        <v>664</v>
      </c>
      <c r="Q46" s="55">
        <f t="shared" si="7"/>
        <v>2</v>
      </c>
    </row>
    <row r="47" spans="1:17" x14ac:dyDescent="0.2">
      <c r="A47" s="13">
        <v>51</v>
      </c>
      <c r="B47" s="13" t="s">
        <v>377</v>
      </c>
      <c r="C47" s="13" t="s">
        <v>1543</v>
      </c>
      <c r="D47" s="13" t="s">
        <v>140</v>
      </c>
      <c r="E47" s="33">
        <v>44605</v>
      </c>
      <c r="F47" s="13" t="str">
        <f t="shared" si="0"/>
        <v>+998</v>
      </c>
      <c r="G47" s="13" t="str">
        <f>_xlfn.XLOOKUP(F47,'коды стран'!$B$3:$B$8,'коды стран'!$A$2:$A$7,"Не найдено",0)</f>
        <v>Беларусь</v>
      </c>
      <c r="H47" s="33">
        <f t="shared" ca="1" si="1"/>
        <v>45807</v>
      </c>
      <c r="I47" s="13">
        <f t="shared" ca="1" si="2"/>
        <v>3</v>
      </c>
      <c r="J47" s="13">
        <f t="shared" ca="1" si="3"/>
        <v>3</v>
      </c>
      <c r="K47" s="13">
        <f t="shared" ca="1" si="4"/>
        <v>17</v>
      </c>
      <c r="L47" s="13">
        <f t="shared" ca="1" si="5"/>
        <v>39</v>
      </c>
      <c r="M47" s="13">
        <f t="shared" ca="1" si="6"/>
        <v>1202</v>
      </c>
      <c r="N47" s="48" t="s">
        <v>774</v>
      </c>
      <c r="O47" s="13" t="s">
        <v>775</v>
      </c>
      <c r="P47" s="13" t="s">
        <v>776</v>
      </c>
      <c r="Q47" s="55">
        <f t="shared" si="7"/>
        <v>6</v>
      </c>
    </row>
    <row r="48" spans="1:17" x14ac:dyDescent="0.2">
      <c r="A48" s="13">
        <v>52</v>
      </c>
      <c r="B48" s="13" t="s">
        <v>428</v>
      </c>
      <c r="C48" s="13" t="s">
        <v>1492</v>
      </c>
      <c r="D48" s="13" t="s">
        <v>142</v>
      </c>
      <c r="E48" s="33">
        <v>44917</v>
      </c>
      <c r="F48" s="13" t="str">
        <f t="shared" si="0"/>
        <v>+7</v>
      </c>
      <c r="G48" s="13" t="str">
        <f>_xlfn.XLOOKUP(F48,'коды стран'!$B$3:$B$8,'коды стран'!$A$2:$A$7,"Не найдено",0)</f>
        <v>Россия</v>
      </c>
      <c r="H48" s="33">
        <f t="shared" ca="1" si="1"/>
        <v>45807</v>
      </c>
      <c r="I48" s="13">
        <f t="shared" ca="1" si="2"/>
        <v>2</v>
      </c>
      <c r="J48" s="13">
        <f t="shared" ca="1" si="3"/>
        <v>5</v>
      </c>
      <c r="K48" s="13">
        <f t="shared" ca="1" si="4"/>
        <v>8</v>
      </c>
      <c r="L48" s="13">
        <f t="shared" ca="1" si="5"/>
        <v>29</v>
      </c>
      <c r="M48" s="13">
        <f t="shared" ca="1" si="6"/>
        <v>890</v>
      </c>
      <c r="N48" s="13" t="s">
        <v>1340</v>
      </c>
      <c r="O48" s="48" t="s">
        <v>1339</v>
      </c>
      <c r="P48" s="13" t="s">
        <v>970</v>
      </c>
      <c r="Q48" s="55">
        <f t="shared" si="7"/>
        <v>1</v>
      </c>
    </row>
    <row r="49" spans="1:17" x14ac:dyDescent="0.2">
      <c r="A49" s="13">
        <v>53</v>
      </c>
      <c r="B49" s="13" t="s">
        <v>247</v>
      </c>
      <c r="C49" s="13" t="s">
        <v>1673</v>
      </c>
      <c r="D49" s="13" t="s">
        <v>140</v>
      </c>
      <c r="E49" s="33">
        <v>44593</v>
      </c>
      <c r="F49" s="13" t="str">
        <f t="shared" si="0"/>
        <v>+7</v>
      </c>
      <c r="G49" s="13" t="str">
        <f>_xlfn.XLOOKUP(F49,'коды стран'!$B$3:$B$8,'коды стран'!$A$2:$A$7,"Не найдено",0)</f>
        <v>Россия</v>
      </c>
      <c r="H49" s="33">
        <f t="shared" ca="1" si="1"/>
        <v>45807</v>
      </c>
      <c r="I49" s="13">
        <f t="shared" ca="1" si="2"/>
        <v>3</v>
      </c>
      <c r="J49" s="13">
        <f t="shared" ca="1" si="3"/>
        <v>3</v>
      </c>
      <c r="K49" s="13">
        <f t="shared" ca="1" si="4"/>
        <v>29</v>
      </c>
      <c r="L49" s="13">
        <f t="shared" ca="1" si="5"/>
        <v>39</v>
      </c>
      <c r="M49" s="13">
        <f t="shared" ca="1" si="6"/>
        <v>1214</v>
      </c>
      <c r="N49" s="13" t="s">
        <v>793</v>
      </c>
      <c r="O49" s="48" t="s">
        <v>791</v>
      </c>
      <c r="P49" s="13" t="s">
        <v>792</v>
      </c>
      <c r="Q49" s="55">
        <f t="shared" si="7"/>
        <v>2</v>
      </c>
    </row>
    <row r="50" spans="1:17" x14ac:dyDescent="0.2">
      <c r="A50" s="13">
        <v>54</v>
      </c>
      <c r="B50" s="13" t="s">
        <v>239</v>
      </c>
      <c r="C50" s="13" t="s">
        <v>1681</v>
      </c>
      <c r="D50" s="13" t="s">
        <v>140</v>
      </c>
      <c r="E50" s="33">
        <v>44847</v>
      </c>
      <c r="F50" s="13" t="str">
        <f t="shared" si="0"/>
        <v>+375</v>
      </c>
      <c r="G50" s="13" t="str">
        <f>_xlfn.XLOOKUP(F50,'коды стран'!$B$3:$B$8,'коды стран'!$A$2:$A$7,"Не найдено",0)</f>
        <v>Казахстан</v>
      </c>
      <c r="H50" s="33">
        <f t="shared" ca="1" si="1"/>
        <v>45807</v>
      </c>
      <c r="I50" s="13">
        <f t="shared" ca="1" si="2"/>
        <v>2</v>
      </c>
      <c r="J50" s="13">
        <f t="shared" ca="1" si="3"/>
        <v>7</v>
      </c>
      <c r="K50" s="13">
        <f t="shared" ca="1" si="4"/>
        <v>17</v>
      </c>
      <c r="L50" s="13">
        <f t="shared" ca="1" si="5"/>
        <v>31</v>
      </c>
      <c r="M50" s="13">
        <f t="shared" ca="1" si="6"/>
        <v>960</v>
      </c>
      <c r="N50" s="48" t="s">
        <v>1266</v>
      </c>
      <c r="O50" s="13" t="s">
        <v>1267</v>
      </c>
      <c r="P50" s="13" t="s">
        <v>1231</v>
      </c>
      <c r="Q50" s="55">
        <f t="shared" si="7"/>
        <v>2</v>
      </c>
    </row>
    <row r="51" spans="1:17" x14ac:dyDescent="0.2">
      <c r="A51" s="13">
        <v>56</v>
      </c>
      <c r="B51" s="13" t="s">
        <v>322</v>
      </c>
      <c r="C51" s="13" t="s">
        <v>1598</v>
      </c>
      <c r="D51" s="13" t="s">
        <v>140</v>
      </c>
      <c r="E51" s="33">
        <v>44662</v>
      </c>
      <c r="F51" s="13" t="str">
        <f t="shared" si="0"/>
        <v>+992</v>
      </c>
      <c r="G51" s="13" t="str">
        <f>_xlfn.XLOOKUP(F51,'коды стран'!$B$3:$B$8,'коды стран'!$A$2:$A$7,"Не найдено",0)</f>
        <v>Узбекистан</v>
      </c>
      <c r="H51" s="33">
        <f t="shared" ca="1" si="1"/>
        <v>45807</v>
      </c>
      <c r="I51" s="13">
        <f t="shared" ca="1" si="2"/>
        <v>3</v>
      </c>
      <c r="J51" s="13">
        <f t="shared" ca="1" si="3"/>
        <v>1</v>
      </c>
      <c r="K51" s="13">
        <f t="shared" ca="1" si="4"/>
        <v>19</v>
      </c>
      <c r="L51" s="13">
        <f t="shared" ca="1" si="5"/>
        <v>37</v>
      </c>
      <c r="M51" s="13">
        <f t="shared" ca="1" si="6"/>
        <v>1145</v>
      </c>
      <c r="N51" s="13" t="s">
        <v>940</v>
      </c>
      <c r="O51" s="48" t="s">
        <v>938</v>
      </c>
      <c r="P51" s="13" t="s">
        <v>939</v>
      </c>
      <c r="Q51" s="55">
        <f t="shared" si="7"/>
        <v>2</v>
      </c>
    </row>
    <row r="52" spans="1:17" x14ac:dyDescent="0.2">
      <c r="A52" s="13">
        <v>57</v>
      </c>
      <c r="B52" s="13" t="s">
        <v>325</v>
      </c>
      <c r="C52" s="13" t="s">
        <v>1595</v>
      </c>
      <c r="D52" s="13" t="s">
        <v>140</v>
      </c>
      <c r="E52" s="33">
        <v>44669</v>
      </c>
      <c r="F52" s="13" t="str">
        <f t="shared" si="0"/>
        <v>+7</v>
      </c>
      <c r="G52" s="13" t="str">
        <f>_xlfn.XLOOKUP(F52,'коды стран'!$B$3:$B$8,'коды стран'!$A$2:$A$7,"Не найдено",0)</f>
        <v>Россия</v>
      </c>
      <c r="H52" s="33">
        <f t="shared" ca="1" si="1"/>
        <v>45807</v>
      </c>
      <c r="I52" s="13">
        <f t="shared" ca="1" si="2"/>
        <v>3</v>
      </c>
      <c r="J52" s="13">
        <f t="shared" ca="1" si="3"/>
        <v>1</v>
      </c>
      <c r="K52" s="13">
        <f t="shared" ca="1" si="4"/>
        <v>12</v>
      </c>
      <c r="L52" s="13">
        <f t="shared" ca="1" si="5"/>
        <v>37</v>
      </c>
      <c r="M52" s="13">
        <f t="shared" ca="1" si="6"/>
        <v>1138</v>
      </c>
      <c r="N52" s="13" t="s">
        <v>937</v>
      </c>
      <c r="O52" s="48" t="s">
        <v>936</v>
      </c>
      <c r="P52" s="13" t="s">
        <v>807</v>
      </c>
      <c r="Q52" s="55">
        <f t="shared" si="7"/>
        <v>1</v>
      </c>
    </row>
    <row r="53" spans="1:17" x14ac:dyDescent="0.2">
      <c r="A53" s="13">
        <v>58</v>
      </c>
      <c r="B53" s="13" t="s">
        <v>346</v>
      </c>
      <c r="C53" s="13" t="s">
        <v>1574</v>
      </c>
      <c r="D53" s="13" t="s">
        <v>140</v>
      </c>
      <c r="E53" s="33">
        <v>44628</v>
      </c>
      <c r="F53" s="13" t="str">
        <f t="shared" si="0"/>
        <v>+375</v>
      </c>
      <c r="G53" s="13" t="str">
        <f>_xlfn.XLOOKUP(F53,'коды стран'!$B$3:$B$8,'коды стран'!$A$2:$A$7,"Не найдено",0)</f>
        <v>Казахстан</v>
      </c>
      <c r="H53" s="33">
        <f t="shared" ca="1" si="1"/>
        <v>45807</v>
      </c>
      <c r="I53" s="13">
        <f t="shared" ca="1" si="2"/>
        <v>3</v>
      </c>
      <c r="J53" s="13">
        <f t="shared" ca="1" si="3"/>
        <v>2</v>
      </c>
      <c r="K53" s="13">
        <f t="shared" ca="1" si="4"/>
        <v>22</v>
      </c>
      <c r="L53" s="13">
        <f t="shared" ca="1" si="5"/>
        <v>38</v>
      </c>
      <c r="M53" s="13">
        <f t="shared" ca="1" si="6"/>
        <v>1179</v>
      </c>
      <c r="N53" s="48" t="s">
        <v>872</v>
      </c>
      <c r="O53" s="13" t="s">
        <v>873</v>
      </c>
      <c r="P53" s="13" t="s">
        <v>672</v>
      </c>
      <c r="Q53" s="55">
        <f t="shared" si="7"/>
        <v>3</v>
      </c>
    </row>
    <row r="54" spans="1:17" x14ac:dyDescent="0.2">
      <c r="A54" s="13">
        <v>59</v>
      </c>
      <c r="B54" s="13" t="s">
        <v>411</v>
      </c>
      <c r="C54" s="13" t="s">
        <v>1509</v>
      </c>
      <c r="D54" s="13" t="s">
        <v>142</v>
      </c>
      <c r="E54" s="33">
        <v>44770</v>
      </c>
      <c r="F54" s="13" t="str">
        <f t="shared" si="0"/>
        <v>+7</v>
      </c>
      <c r="G54" s="13" t="str">
        <f>_xlfn.XLOOKUP(F54,'коды стран'!$B$3:$B$8,'коды стран'!$A$2:$A$7,"Не найдено",0)</f>
        <v>Россия</v>
      </c>
      <c r="H54" s="33">
        <f t="shared" ca="1" si="1"/>
        <v>45807</v>
      </c>
      <c r="I54" s="13">
        <f t="shared" ca="1" si="2"/>
        <v>2</v>
      </c>
      <c r="J54" s="13">
        <f t="shared" ca="1" si="3"/>
        <v>10</v>
      </c>
      <c r="K54" s="13">
        <f t="shared" ca="1" si="4"/>
        <v>2</v>
      </c>
      <c r="L54" s="13">
        <f t="shared" ca="1" si="5"/>
        <v>34</v>
      </c>
      <c r="M54" s="13">
        <f t="shared" ca="1" si="6"/>
        <v>1037</v>
      </c>
      <c r="N54" s="13" t="s">
        <v>1180</v>
      </c>
      <c r="O54" s="48" t="s">
        <v>961</v>
      </c>
      <c r="P54" s="13" t="s">
        <v>1090</v>
      </c>
      <c r="Q54" s="55">
        <f t="shared" si="7"/>
        <v>5</v>
      </c>
    </row>
    <row r="55" spans="1:17" x14ac:dyDescent="0.2">
      <c r="A55" s="13">
        <v>61</v>
      </c>
      <c r="B55" s="13" t="s">
        <v>450</v>
      </c>
      <c r="C55" s="13" t="s">
        <v>1472</v>
      </c>
      <c r="D55" s="13" t="s">
        <v>140</v>
      </c>
      <c r="E55" s="33">
        <v>44769</v>
      </c>
      <c r="F55" s="13" t="str">
        <f t="shared" si="0"/>
        <v>+992</v>
      </c>
      <c r="G55" s="13" t="str">
        <f>_xlfn.XLOOKUP(F55,'коды стран'!$B$3:$B$8,'коды стран'!$A$2:$A$7,"Не найдено",0)</f>
        <v>Узбекистан</v>
      </c>
      <c r="H55" s="33">
        <f t="shared" ca="1" si="1"/>
        <v>45807</v>
      </c>
      <c r="I55" s="13">
        <f t="shared" ca="1" si="2"/>
        <v>2</v>
      </c>
      <c r="J55" s="13">
        <f t="shared" ca="1" si="3"/>
        <v>10</v>
      </c>
      <c r="K55" s="13">
        <f t="shared" ca="1" si="4"/>
        <v>3</v>
      </c>
      <c r="L55" s="13">
        <f t="shared" ca="1" si="5"/>
        <v>34</v>
      </c>
      <c r="M55" s="13">
        <f t="shared" ca="1" si="6"/>
        <v>1038</v>
      </c>
      <c r="N55" s="13" t="s">
        <v>855</v>
      </c>
      <c r="O55" s="48" t="s">
        <v>785</v>
      </c>
      <c r="P55" s="13" t="s">
        <v>1121</v>
      </c>
      <c r="Q55" s="55">
        <f t="shared" si="7"/>
        <v>2</v>
      </c>
    </row>
    <row r="56" spans="1:17" x14ac:dyDescent="0.2">
      <c r="A56" s="13">
        <v>62</v>
      </c>
      <c r="B56" s="13" t="s">
        <v>400</v>
      </c>
      <c r="C56" s="13" t="s">
        <v>1520</v>
      </c>
      <c r="D56" s="13" t="s">
        <v>140</v>
      </c>
      <c r="E56" s="33">
        <v>44671</v>
      </c>
      <c r="F56" s="13" t="str">
        <f t="shared" si="0"/>
        <v>+7</v>
      </c>
      <c r="G56" s="13" t="str">
        <f>_xlfn.XLOOKUP(F56,'коды стран'!$B$3:$B$8,'коды стран'!$A$2:$A$7,"Не найдено",0)</f>
        <v>Россия</v>
      </c>
      <c r="H56" s="33">
        <f t="shared" ca="1" si="1"/>
        <v>45807</v>
      </c>
      <c r="I56" s="13">
        <f t="shared" ca="1" si="2"/>
        <v>3</v>
      </c>
      <c r="J56" s="13">
        <f t="shared" ca="1" si="3"/>
        <v>1</v>
      </c>
      <c r="K56" s="13">
        <f t="shared" ca="1" si="4"/>
        <v>10</v>
      </c>
      <c r="L56" s="13">
        <f t="shared" ca="1" si="5"/>
        <v>37</v>
      </c>
      <c r="M56" s="13">
        <f t="shared" ca="1" si="6"/>
        <v>1136</v>
      </c>
      <c r="N56" s="13" t="s">
        <v>1001</v>
      </c>
      <c r="O56" s="48" t="s">
        <v>1000</v>
      </c>
      <c r="P56" s="13" t="s">
        <v>788</v>
      </c>
      <c r="Q56" s="55">
        <f t="shared" si="7"/>
        <v>1</v>
      </c>
    </row>
    <row r="57" spans="1:17" x14ac:dyDescent="0.2">
      <c r="A57" s="13">
        <v>63</v>
      </c>
      <c r="B57" s="13" t="s">
        <v>188</v>
      </c>
      <c r="C57" s="13" t="s">
        <v>1731</v>
      </c>
      <c r="D57" s="13" t="s">
        <v>142</v>
      </c>
      <c r="E57" s="33">
        <v>44684</v>
      </c>
      <c r="F57" s="13" t="str">
        <f t="shared" si="0"/>
        <v>+380</v>
      </c>
      <c r="G57" s="13" t="str">
        <f>_xlfn.XLOOKUP(F57,'коды стран'!$B$3:$B$8,'коды стран'!$A$2:$A$7,"Не найдено",0)</f>
        <v>Таджикистан</v>
      </c>
      <c r="H57" s="33">
        <f t="shared" ca="1" si="1"/>
        <v>45807</v>
      </c>
      <c r="I57" s="13">
        <f t="shared" ca="1" si="2"/>
        <v>3</v>
      </c>
      <c r="J57" s="13">
        <f t="shared" ca="1" si="3"/>
        <v>0</v>
      </c>
      <c r="K57" s="13">
        <f t="shared" ca="1" si="4"/>
        <v>27</v>
      </c>
      <c r="L57" s="13">
        <f t="shared" ca="1" si="5"/>
        <v>36</v>
      </c>
      <c r="M57" s="13">
        <f t="shared" ca="1" si="6"/>
        <v>1123</v>
      </c>
      <c r="N57" s="48" t="s">
        <v>1035</v>
      </c>
      <c r="O57" s="13" t="s">
        <v>1036</v>
      </c>
      <c r="P57" s="13" t="s">
        <v>792</v>
      </c>
      <c r="Q57" s="55">
        <f t="shared" si="7"/>
        <v>4</v>
      </c>
    </row>
    <row r="58" spans="1:17" x14ac:dyDescent="0.2">
      <c r="A58" s="13">
        <v>64</v>
      </c>
      <c r="B58" s="13" t="s">
        <v>540</v>
      </c>
      <c r="C58" s="13" t="s">
        <v>1382</v>
      </c>
      <c r="D58" s="13" t="s">
        <v>142</v>
      </c>
      <c r="E58" s="33">
        <v>44707</v>
      </c>
      <c r="F58" s="13" t="str">
        <f t="shared" si="0"/>
        <v>+998</v>
      </c>
      <c r="G58" s="13" t="str">
        <f>_xlfn.XLOOKUP(F58,'коды стран'!$B$3:$B$8,'коды стран'!$A$2:$A$7,"Не найдено",0)</f>
        <v>Беларусь</v>
      </c>
      <c r="H58" s="33">
        <f t="shared" ca="1" si="1"/>
        <v>45807</v>
      </c>
      <c r="I58" s="13">
        <f t="shared" ca="1" si="2"/>
        <v>3</v>
      </c>
      <c r="J58" s="13">
        <f t="shared" ca="1" si="3"/>
        <v>0</v>
      </c>
      <c r="K58" s="13">
        <f t="shared" ca="1" si="4"/>
        <v>4</v>
      </c>
      <c r="L58" s="13">
        <f t="shared" ca="1" si="5"/>
        <v>36</v>
      </c>
      <c r="M58" s="13">
        <f t="shared" ca="1" si="6"/>
        <v>1100</v>
      </c>
      <c r="N58" s="13" t="s">
        <v>1054</v>
      </c>
      <c r="O58" s="48" t="s">
        <v>1052</v>
      </c>
      <c r="P58" s="13" t="s">
        <v>1053</v>
      </c>
      <c r="Q58" s="55">
        <f t="shared" si="7"/>
        <v>2</v>
      </c>
    </row>
    <row r="59" spans="1:17" x14ac:dyDescent="0.2">
      <c r="A59" s="13">
        <v>65</v>
      </c>
      <c r="B59" s="13" t="s">
        <v>417</v>
      </c>
      <c r="C59" s="13" t="s">
        <v>1503</v>
      </c>
      <c r="D59" s="13" t="s">
        <v>140</v>
      </c>
      <c r="E59" s="33">
        <v>44623</v>
      </c>
      <c r="F59" s="13" t="str">
        <f t="shared" si="0"/>
        <v>+380</v>
      </c>
      <c r="G59" s="13" t="str">
        <f>_xlfn.XLOOKUP(F59,'коды стран'!$B$3:$B$8,'коды стран'!$A$2:$A$7,"Не найдено",0)</f>
        <v>Таджикистан</v>
      </c>
      <c r="H59" s="33">
        <f t="shared" ca="1" si="1"/>
        <v>45807</v>
      </c>
      <c r="I59" s="13">
        <f t="shared" ca="1" si="2"/>
        <v>3</v>
      </c>
      <c r="J59" s="13">
        <f t="shared" ca="1" si="3"/>
        <v>2</v>
      </c>
      <c r="K59" s="13">
        <f t="shared" ca="1" si="4"/>
        <v>27</v>
      </c>
      <c r="L59" s="13">
        <f t="shared" ca="1" si="5"/>
        <v>38</v>
      </c>
      <c r="M59" s="13">
        <f t="shared" ca="1" si="6"/>
        <v>1184</v>
      </c>
      <c r="N59" s="48" t="s">
        <v>852</v>
      </c>
      <c r="O59" s="13" t="s">
        <v>775</v>
      </c>
      <c r="P59" s="13" t="s">
        <v>684</v>
      </c>
      <c r="Q59" s="55">
        <f t="shared" si="7"/>
        <v>6</v>
      </c>
    </row>
    <row r="60" spans="1:17" x14ac:dyDescent="0.2">
      <c r="A60" s="13">
        <v>66</v>
      </c>
      <c r="B60" s="13" t="s">
        <v>333</v>
      </c>
      <c r="C60" s="13" t="s">
        <v>1587</v>
      </c>
      <c r="D60" s="13" t="s">
        <v>140</v>
      </c>
      <c r="E60" s="33">
        <v>44777</v>
      </c>
      <c r="F60" s="13" t="str">
        <f t="shared" si="0"/>
        <v>+7</v>
      </c>
      <c r="G60" s="13" t="str">
        <f>_xlfn.XLOOKUP(F60,'коды стран'!$B$3:$B$8,'коды стран'!$A$2:$A$7,"Не найдено",0)</f>
        <v>Россия</v>
      </c>
      <c r="H60" s="33">
        <f t="shared" ca="1" si="1"/>
        <v>45807</v>
      </c>
      <c r="I60" s="13">
        <f t="shared" ca="1" si="2"/>
        <v>2</v>
      </c>
      <c r="J60" s="13">
        <f t="shared" ca="1" si="3"/>
        <v>9</v>
      </c>
      <c r="K60" s="13">
        <f t="shared" ca="1" si="4"/>
        <v>26</v>
      </c>
      <c r="L60" s="13">
        <f t="shared" ca="1" si="5"/>
        <v>33</v>
      </c>
      <c r="M60" s="13">
        <f t="shared" ca="1" si="6"/>
        <v>1030</v>
      </c>
      <c r="N60" s="13" t="s">
        <v>1187</v>
      </c>
      <c r="O60" s="48" t="s">
        <v>1036</v>
      </c>
      <c r="P60" s="13" t="s">
        <v>1030</v>
      </c>
      <c r="Q60" s="55">
        <f t="shared" si="7"/>
        <v>4</v>
      </c>
    </row>
    <row r="61" spans="1:17" x14ac:dyDescent="0.2">
      <c r="A61" s="13">
        <v>67</v>
      </c>
      <c r="B61" s="13" t="s">
        <v>253</v>
      </c>
      <c r="C61" s="13" t="s">
        <v>1667</v>
      </c>
      <c r="D61" s="13" t="s">
        <v>142</v>
      </c>
      <c r="E61" s="33">
        <v>44731</v>
      </c>
      <c r="F61" s="13" t="str">
        <f t="shared" si="0"/>
        <v>+998</v>
      </c>
      <c r="G61" s="13" t="str">
        <f>_xlfn.XLOOKUP(F61,'коды стран'!$B$3:$B$8,'коды стран'!$A$2:$A$7,"Не найдено",0)</f>
        <v>Беларусь</v>
      </c>
      <c r="H61" s="33">
        <f t="shared" ca="1" si="1"/>
        <v>45807</v>
      </c>
      <c r="I61" s="13">
        <f t="shared" ca="1" si="2"/>
        <v>2</v>
      </c>
      <c r="J61" s="13">
        <f t="shared" ca="1" si="3"/>
        <v>11</v>
      </c>
      <c r="K61" s="13">
        <f t="shared" ca="1" si="4"/>
        <v>11</v>
      </c>
      <c r="L61" s="13">
        <f t="shared" ca="1" si="5"/>
        <v>35</v>
      </c>
      <c r="M61" s="13">
        <f t="shared" ca="1" si="6"/>
        <v>1076</v>
      </c>
      <c r="N61" s="13" t="s">
        <v>1108</v>
      </c>
      <c r="O61" s="48" t="s">
        <v>862</v>
      </c>
      <c r="P61" s="13" t="s">
        <v>767</v>
      </c>
      <c r="Q61" s="55">
        <f t="shared" si="7"/>
        <v>4</v>
      </c>
    </row>
    <row r="62" spans="1:17" x14ac:dyDescent="0.2">
      <c r="A62" s="13">
        <v>68</v>
      </c>
      <c r="B62" s="13" t="s">
        <v>513</v>
      </c>
      <c r="C62" s="13" t="s">
        <v>1409</v>
      </c>
      <c r="D62" s="13" t="s">
        <v>142</v>
      </c>
      <c r="E62" s="33">
        <v>44882</v>
      </c>
      <c r="F62" s="13" t="str">
        <f t="shared" si="0"/>
        <v>+998</v>
      </c>
      <c r="G62" s="13" t="str">
        <f>_xlfn.XLOOKUP(F62,'коды стран'!$B$3:$B$8,'коды стран'!$A$2:$A$7,"Не найдено",0)</f>
        <v>Беларусь</v>
      </c>
      <c r="H62" s="33">
        <f t="shared" ca="1" si="1"/>
        <v>45807</v>
      </c>
      <c r="I62" s="13">
        <f t="shared" ca="1" si="2"/>
        <v>2</v>
      </c>
      <c r="J62" s="13">
        <f t="shared" ca="1" si="3"/>
        <v>6</v>
      </c>
      <c r="K62" s="13">
        <f t="shared" ca="1" si="4"/>
        <v>13</v>
      </c>
      <c r="L62" s="13">
        <f t="shared" ca="1" si="5"/>
        <v>30</v>
      </c>
      <c r="M62" s="13">
        <f t="shared" ca="1" si="6"/>
        <v>925</v>
      </c>
      <c r="N62" s="13" t="s">
        <v>1271</v>
      </c>
      <c r="O62" s="48" t="s">
        <v>934</v>
      </c>
      <c r="P62" s="13" t="s">
        <v>1038</v>
      </c>
      <c r="Q62" s="55">
        <f t="shared" si="7"/>
        <v>4</v>
      </c>
    </row>
    <row r="63" spans="1:17" x14ac:dyDescent="0.2">
      <c r="A63" s="13">
        <v>69</v>
      </c>
      <c r="B63" s="13" t="s">
        <v>299</v>
      </c>
      <c r="C63" s="13" t="s">
        <v>1621</v>
      </c>
      <c r="D63" s="13" t="s">
        <v>140</v>
      </c>
      <c r="E63" s="33">
        <v>44587</v>
      </c>
      <c r="F63" s="13" t="str">
        <f t="shared" si="0"/>
        <v>+992</v>
      </c>
      <c r="G63" s="13" t="str">
        <f>_xlfn.XLOOKUP(F63,'коды стран'!$B$3:$B$8,'коды стран'!$A$2:$A$7,"Не найдено",0)</f>
        <v>Узбекистан</v>
      </c>
      <c r="H63" s="33">
        <f t="shared" ca="1" si="1"/>
        <v>45807</v>
      </c>
      <c r="I63" s="13">
        <f t="shared" ca="1" si="2"/>
        <v>3</v>
      </c>
      <c r="J63" s="13">
        <f t="shared" ca="1" si="3"/>
        <v>4</v>
      </c>
      <c r="K63" s="13">
        <f t="shared" ca="1" si="4"/>
        <v>4</v>
      </c>
      <c r="L63" s="13">
        <f t="shared" ca="1" si="5"/>
        <v>40</v>
      </c>
      <c r="M63" s="13">
        <f t="shared" ca="1" si="6"/>
        <v>1220</v>
      </c>
      <c r="N63" s="13" t="s">
        <v>784</v>
      </c>
      <c r="O63" s="48" t="s">
        <v>782</v>
      </c>
      <c r="P63" s="13" t="s">
        <v>783</v>
      </c>
      <c r="Q63" s="55">
        <f t="shared" si="7"/>
        <v>2</v>
      </c>
    </row>
    <row r="64" spans="1:17" x14ac:dyDescent="0.2">
      <c r="A64" s="13">
        <v>70</v>
      </c>
      <c r="B64" s="13" t="s">
        <v>208</v>
      </c>
      <c r="C64" s="13" t="s">
        <v>1712</v>
      </c>
      <c r="D64" s="13" t="s">
        <v>142</v>
      </c>
      <c r="E64" s="33">
        <v>44591</v>
      </c>
      <c r="F64" s="13" t="str">
        <f t="shared" si="0"/>
        <v>+380</v>
      </c>
      <c r="G64" s="13" t="str">
        <f>_xlfn.XLOOKUP(F64,'коды стран'!$B$3:$B$8,'коды стран'!$A$2:$A$7,"Не найдено",0)</f>
        <v>Таджикистан</v>
      </c>
      <c r="H64" s="33">
        <f t="shared" ca="1" si="1"/>
        <v>45807</v>
      </c>
      <c r="I64" s="13">
        <f t="shared" ca="1" si="2"/>
        <v>3</v>
      </c>
      <c r="J64" s="13">
        <f t="shared" ca="1" si="3"/>
        <v>4</v>
      </c>
      <c r="K64" s="13">
        <f t="shared" ca="1" si="4"/>
        <v>0</v>
      </c>
      <c r="L64" s="13">
        <f t="shared" ca="1" si="5"/>
        <v>40</v>
      </c>
      <c r="M64" s="13">
        <f t="shared" ca="1" si="6"/>
        <v>1216</v>
      </c>
      <c r="N64" s="13" t="s">
        <v>814</v>
      </c>
      <c r="O64" s="48" t="s">
        <v>812</v>
      </c>
      <c r="P64" s="13" t="s">
        <v>813</v>
      </c>
      <c r="Q64" s="55">
        <f t="shared" si="7"/>
        <v>3</v>
      </c>
    </row>
    <row r="65" spans="1:17" x14ac:dyDescent="0.2">
      <c r="A65" s="13">
        <v>71</v>
      </c>
      <c r="B65" s="13" t="s">
        <v>487</v>
      </c>
      <c r="C65" s="13" t="s">
        <v>1435</v>
      </c>
      <c r="D65" s="13" t="s">
        <v>142</v>
      </c>
      <c r="E65" s="33">
        <v>44762</v>
      </c>
      <c r="F65" s="13" t="str">
        <f t="shared" si="0"/>
        <v>+380</v>
      </c>
      <c r="G65" s="13" t="str">
        <f>_xlfn.XLOOKUP(F65,'коды стран'!$B$3:$B$8,'коды стран'!$A$2:$A$7,"Не найдено",0)</f>
        <v>Таджикистан</v>
      </c>
      <c r="H65" s="33">
        <f t="shared" ca="1" si="1"/>
        <v>45807</v>
      </c>
      <c r="I65" s="13">
        <f t="shared" ca="1" si="2"/>
        <v>2</v>
      </c>
      <c r="J65" s="13">
        <f t="shared" ca="1" si="3"/>
        <v>10</v>
      </c>
      <c r="K65" s="13">
        <f t="shared" ca="1" si="4"/>
        <v>10</v>
      </c>
      <c r="L65" s="13">
        <f t="shared" ca="1" si="5"/>
        <v>34</v>
      </c>
      <c r="M65" s="13">
        <f t="shared" ca="1" si="6"/>
        <v>1045</v>
      </c>
      <c r="N65" s="48" t="s">
        <v>764</v>
      </c>
      <c r="O65" s="13" t="s">
        <v>873</v>
      </c>
      <c r="P65" s="13" t="s">
        <v>667</v>
      </c>
      <c r="Q65" s="55">
        <f t="shared" si="7"/>
        <v>3</v>
      </c>
    </row>
    <row r="66" spans="1:17" x14ac:dyDescent="0.2">
      <c r="A66" s="13">
        <v>72</v>
      </c>
      <c r="B66" s="13" t="s">
        <v>319</v>
      </c>
      <c r="C66" s="13" t="s">
        <v>1601</v>
      </c>
      <c r="D66" s="13" t="s">
        <v>142</v>
      </c>
      <c r="E66" s="33">
        <v>44906</v>
      </c>
      <c r="F66" s="13" t="str">
        <f t="shared" ref="F66:F129" si="8">LEFT(B66,LEN(B66)-13)</f>
        <v>+992</v>
      </c>
      <c r="G66" s="13" t="str">
        <f>_xlfn.XLOOKUP(F66,'коды стран'!$B$3:$B$8,'коды стран'!$A$2:$A$7,"Не найдено",0)</f>
        <v>Узбекистан</v>
      </c>
      <c r="H66" s="33">
        <f t="shared" ref="H66:H129" ca="1" si="9">TODAY()</f>
        <v>45807</v>
      </c>
      <c r="I66" s="13">
        <f t="shared" ref="I66:I129" ca="1" si="10">DATEDIF(E66,H66,"y")</f>
        <v>2</v>
      </c>
      <c r="J66" s="13">
        <f t="shared" ref="J66:J129" ca="1" si="11">DATEDIF(E66,H66,"ym")</f>
        <v>5</v>
      </c>
      <c r="K66" s="13">
        <f t="shared" ref="K66:K129" ca="1" si="12">DATEDIF(E66,H66,"md")</f>
        <v>19</v>
      </c>
      <c r="L66" s="13">
        <f t="shared" ref="L66:L129" ca="1" si="13">DATEDIF(E66,H66,"m")</f>
        <v>29</v>
      </c>
      <c r="M66" s="13">
        <f t="shared" ref="M66:M129" ca="1" si="14">DATEDIF(E66,H66,"d")</f>
        <v>901</v>
      </c>
      <c r="N66" s="48" t="s">
        <v>1108</v>
      </c>
      <c r="O66" s="13" t="s">
        <v>791</v>
      </c>
      <c r="P66" s="13" t="s">
        <v>710</v>
      </c>
      <c r="Q66" s="55">
        <f t="shared" si="7"/>
        <v>2</v>
      </c>
    </row>
    <row r="67" spans="1:17" x14ac:dyDescent="0.2">
      <c r="A67" s="13">
        <v>73</v>
      </c>
      <c r="B67" s="13" t="s">
        <v>444</v>
      </c>
      <c r="C67" s="13" t="s">
        <v>1478</v>
      </c>
      <c r="D67" s="13" t="s">
        <v>142</v>
      </c>
      <c r="E67" s="33">
        <v>44665</v>
      </c>
      <c r="F67" s="13" t="str">
        <f t="shared" si="8"/>
        <v>+380</v>
      </c>
      <c r="G67" s="13" t="str">
        <f>_xlfn.XLOOKUP(F67,'коды стран'!$B$3:$B$8,'коды стран'!$A$2:$A$7,"Не найдено",0)</f>
        <v>Таджикистан</v>
      </c>
      <c r="H67" s="33">
        <f t="shared" ca="1" si="9"/>
        <v>45807</v>
      </c>
      <c r="I67" s="13">
        <f t="shared" ca="1" si="10"/>
        <v>3</v>
      </c>
      <c r="J67" s="13">
        <f t="shared" ca="1" si="11"/>
        <v>1</v>
      </c>
      <c r="K67" s="13">
        <f t="shared" ca="1" si="12"/>
        <v>16</v>
      </c>
      <c r="L67" s="13">
        <f t="shared" ca="1" si="13"/>
        <v>37</v>
      </c>
      <c r="M67" s="13">
        <f t="shared" ca="1" si="14"/>
        <v>1142</v>
      </c>
      <c r="N67" s="48" t="s">
        <v>781</v>
      </c>
      <c r="O67" s="13" t="s">
        <v>918</v>
      </c>
      <c r="P67" s="13" t="s">
        <v>919</v>
      </c>
      <c r="Q67" s="55">
        <f t="shared" ref="Q67:Q130" si="15">COUNTIF($O$2:$O$435,O67)</f>
        <v>1</v>
      </c>
    </row>
    <row r="68" spans="1:17" x14ac:dyDescent="0.2">
      <c r="A68" s="13">
        <v>74</v>
      </c>
      <c r="B68" s="13" t="s">
        <v>421</v>
      </c>
      <c r="C68" s="13" t="s">
        <v>1499</v>
      </c>
      <c r="D68" s="13" t="s">
        <v>140</v>
      </c>
      <c r="E68" s="33">
        <v>44857</v>
      </c>
      <c r="F68" s="13" t="str">
        <f t="shared" si="8"/>
        <v>+7</v>
      </c>
      <c r="G68" s="13" t="str">
        <f>_xlfn.XLOOKUP(F68,'коды стран'!$B$3:$B$8,'коды стран'!$A$2:$A$7,"Не найдено",0)</f>
        <v>Россия</v>
      </c>
      <c r="H68" s="33">
        <f t="shared" ca="1" si="9"/>
        <v>45807</v>
      </c>
      <c r="I68" s="13">
        <f t="shared" ca="1" si="10"/>
        <v>2</v>
      </c>
      <c r="J68" s="13">
        <f t="shared" ca="1" si="11"/>
        <v>7</v>
      </c>
      <c r="K68" s="13">
        <f t="shared" ca="1" si="12"/>
        <v>7</v>
      </c>
      <c r="L68" s="13">
        <f t="shared" ca="1" si="13"/>
        <v>31</v>
      </c>
      <c r="M68" s="13">
        <f t="shared" ca="1" si="14"/>
        <v>950</v>
      </c>
      <c r="N68" s="13" t="s">
        <v>1165</v>
      </c>
      <c r="O68" s="48" t="s">
        <v>961</v>
      </c>
      <c r="P68" s="13" t="s">
        <v>959</v>
      </c>
      <c r="Q68" s="55">
        <f t="shared" si="15"/>
        <v>5</v>
      </c>
    </row>
    <row r="69" spans="1:17" x14ac:dyDescent="0.2">
      <c r="A69" s="13">
        <v>75</v>
      </c>
      <c r="B69" s="13" t="s">
        <v>488</v>
      </c>
      <c r="C69" s="13" t="s">
        <v>1434</v>
      </c>
      <c r="D69" s="13" t="s">
        <v>140</v>
      </c>
      <c r="E69" s="33">
        <v>44796</v>
      </c>
      <c r="F69" s="13" t="str">
        <f t="shared" si="8"/>
        <v>+380</v>
      </c>
      <c r="G69" s="13" t="str">
        <f>_xlfn.XLOOKUP(F69,'коды стран'!$B$3:$B$8,'коды стран'!$A$2:$A$7,"Не найдено",0)</f>
        <v>Таджикистан</v>
      </c>
      <c r="H69" s="33">
        <f t="shared" ca="1" si="9"/>
        <v>45807</v>
      </c>
      <c r="I69" s="13">
        <f t="shared" ca="1" si="10"/>
        <v>2</v>
      </c>
      <c r="J69" s="13">
        <f t="shared" ca="1" si="11"/>
        <v>9</v>
      </c>
      <c r="K69" s="13">
        <f t="shared" ca="1" si="12"/>
        <v>7</v>
      </c>
      <c r="L69" s="13">
        <f t="shared" ca="1" si="13"/>
        <v>33</v>
      </c>
      <c r="M69" s="13">
        <f t="shared" ca="1" si="14"/>
        <v>1011</v>
      </c>
      <c r="N69" s="13" t="s">
        <v>1214</v>
      </c>
      <c r="O69" s="48" t="s">
        <v>1213</v>
      </c>
      <c r="P69" s="13" t="s">
        <v>1208</v>
      </c>
      <c r="Q69" s="55">
        <f t="shared" si="15"/>
        <v>1</v>
      </c>
    </row>
    <row r="70" spans="1:17" x14ac:dyDescent="0.2">
      <c r="A70" s="13">
        <v>76</v>
      </c>
      <c r="B70" s="13" t="s">
        <v>329</v>
      </c>
      <c r="C70" s="13" t="s">
        <v>1591</v>
      </c>
      <c r="D70" s="13" t="s">
        <v>142</v>
      </c>
      <c r="E70" s="33">
        <v>44575</v>
      </c>
      <c r="F70" s="13" t="str">
        <f t="shared" si="8"/>
        <v>+375</v>
      </c>
      <c r="G70" s="13" t="str">
        <f>_xlfn.XLOOKUP(F70,'коды стран'!$B$3:$B$8,'коды стран'!$A$2:$A$7,"Не найдено",0)</f>
        <v>Казахстан</v>
      </c>
      <c r="H70" s="33">
        <f t="shared" ca="1" si="9"/>
        <v>45807</v>
      </c>
      <c r="I70" s="13">
        <f t="shared" ca="1" si="10"/>
        <v>3</v>
      </c>
      <c r="J70" s="13">
        <f t="shared" ca="1" si="11"/>
        <v>4</v>
      </c>
      <c r="K70" s="13">
        <f t="shared" ca="1" si="12"/>
        <v>16</v>
      </c>
      <c r="L70" s="13">
        <f t="shared" ca="1" si="13"/>
        <v>40</v>
      </c>
      <c r="M70" s="13">
        <f t="shared" ca="1" si="14"/>
        <v>1232</v>
      </c>
      <c r="N70" s="48" t="s">
        <v>703</v>
      </c>
      <c r="O70" s="13" t="s">
        <v>704</v>
      </c>
      <c r="P70" s="13" t="s">
        <v>705</v>
      </c>
      <c r="Q70" s="55">
        <f t="shared" si="15"/>
        <v>6</v>
      </c>
    </row>
    <row r="71" spans="1:17" x14ac:dyDescent="0.2">
      <c r="A71" s="13">
        <v>77</v>
      </c>
      <c r="B71" s="13" t="s">
        <v>372</v>
      </c>
      <c r="C71" s="13" t="s">
        <v>1548</v>
      </c>
      <c r="D71" s="13" t="s">
        <v>140</v>
      </c>
      <c r="E71" s="33">
        <v>44644</v>
      </c>
      <c r="F71" s="13" t="str">
        <f t="shared" si="8"/>
        <v>+7</v>
      </c>
      <c r="G71" s="13" t="str">
        <f>_xlfn.XLOOKUP(F71,'коды стран'!$B$3:$B$8,'коды стран'!$A$2:$A$7,"Не найдено",0)</f>
        <v>Россия</v>
      </c>
      <c r="H71" s="33">
        <f t="shared" ca="1" si="9"/>
        <v>45807</v>
      </c>
      <c r="I71" s="13">
        <f t="shared" ca="1" si="10"/>
        <v>3</v>
      </c>
      <c r="J71" s="13">
        <f t="shared" ca="1" si="11"/>
        <v>2</v>
      </c>
      <c r="K71" s="13">
        <f t="shared" ca="1" si="12"/>
        <v>6</v>
      </c>
      <c r="L71" s="13">
        <f t="shared" ca="1" si="13"/>
        <v>38</v>
      </c>
      <c r="M71" s="13">
        <f t="shared" ca="1" si="14"/>
        <v>1163</v>
      </c>
      <c r="N71" s="48" t="s">
        <v>846</v>
      </c>
      <c r="O71" s="13" t="s">
        <v>929</v>
      </c>
      <c r="P71" s="13" t="s">
        <v>930</v>
      </c>
      <c r="Q71" s="55">
        <f t="shared" si="15"/>
        <v>1</v>
      </c>
    </row>
    <row r="72" spans="1:17" x14ac:dyDescent="0.2">
      <c r="A72" s="13">
        <v>78</v>
      </c>
      <c r="B72" s="13" t="s">
        <v>334</v>
      </c>
      <c r="C72" s="13" t="s">
        <v>1586</v>
      </c>
      <c r="D72" s="13" t="s">
        <v>142</v>
      </c>
      <c r="E72" s="33">
        <v>44658</v>
      </c>
      <c r="F72" s="13" t="str">
        <f t="shared" si="8"/>
        <v>+380</v>
      </c>
      <c r="G72" s="13" t="str">
        <f>_xlfn.XLOOKUP(F72,'коды стран'!$B$3:$B$8,'коды стран'!$A$2:$A$7,"Не найдено",0)</f>
        <v>Таджикистан</v>
      </c>
      <c r="H72" s="33">
        <f t="shared" ca="1" si="9"/>
        <v>45807</v>
      </c>
      <c r="I72" s="13">
        <f t="shared" ca="1" si="10"/>
        <v>3</v>
      </c>
      <c r="J72" s="13">
        <f t="shared" ca="1" si="11"/>
        <v>1</v>
      </c>
      <c r="K72" s="13">
        <f t="shared" ca="1" si="12"/>
        <v>23</v>
      </c>
      <c r="L72" s="13">
        <f t="shared" ca="1" si="13"/>
        <v>37</v>
      </c>
      <c r="M72" s="13">
        <f t="shared" ca="1" si="14"/>
        <v>1149</v>
      </c>
      <c r="N72" s="48" t="s">
        <v>922</v>
      </c>
      <c r="O72" s="13" t="s">
        <v>934</v>
      </c>
      <c r="P72" s="13" t="s">
        <v>935</v>
      </c>
      <c r="Q72" s="55">
        <f t="shared" si="15"/>
        <v>4</v>
      </c>
    </row>
    <row r="73" spans="1:17" x14ac:dyDescent="0.2">
      <c r="A73" s="13">
        <v>79</v>
      </c>
      <c r="B73" s="13" t="s">
        <v>209</v>
      </c>
      <c r="C73" s="13" t="s">
        <v>1711</v>
      </c>
      <c r="D73" s="13" t="s">
        <v>140</v>
      </c>
      <c r="E73" s="33">
        <v>44716</v>
      </c>
      <c r="F73" s="13" t="str">
        <f t="shared" si="8"/>
        <v>+992</v>
      </c>
      <c r="G73" s="13" t="str">
        <f>_xlfn.XLOOKUP(F73,'коды стран'!$B$3:$B$8,'коды стран'!$A$2:$A$7,"Не найдено",0)</f>
        <v>Узбекистан</v>
      </c>
      <c r="H73" s="33">
        <f t="shared" ca="1" si="9"/>
        <v>45807</v>
      </c>
      <c r="I73" s="13">
        <f t="shared" ca="1" si="10"/>
        <v>2</v>
      </c>
      <c r="J73" s="13">
        <f t="shared" ca="1" si="11"/>
        <v>11</v>
      </c>
      <c r="K73" s="13">
        <f t="shared" ca="1" si="12"/>
        <v>26</v>
      </c>
      <c r="L73" s="13">
        <f t="shared" ca="1" si="13"/>
        <v>35</v>
      </c>
      <c r="M73" s="13">
        <f t="shared" ca="1" si="14"/>
        <v>1091</v>
      </c>
      <c r="N73" s="48" t="s">
        <v>700</v>
      </c>
      <c r="O73" s="13" t="s">
        <v>1116</v>
      </c>
      <c r="P73" s="13" t="s">
        <v>1038</v>
      </c>
      <c r="Q73" s="55">
        <f t="shared" si="15"/>
        <v>2</v>
      </c>
    </row>
    <row r="74" spans="1:17" x14ac:dyDescent="0.2">
      <c r="A74" s="13">
        <v>80</v>
      </c>
      <c r="B74" s="13" t="s">
        <v>260</v>
      </c>
      <c r="C74" s="13" t="s">
        <v>1660</v>
      </c>
      <c r="D74" s="13" t="s">
        <v>140</v>
      </c>
      <c r="E74" s="33">
        <v>44623</v>
      </c>
      <c r="F74" s="13" t="str">
        <f t="shared" si="8"/>
        <v>+375</v>
      </c>
      <c r="G74" s="13" t="str">
        <f>_xlfn.XLOOKUP(F74,'коды стран'!$B$3:$B$8,'коды стран'!$A$2:$A$7,"Не найдено",0)</f>
        <v>Казахстан</v>
      </c>
      <c r="H74" s="33">
        <f t="shared" ca="1" si="9"/>
        <v>45807</v>
      </c>
      <c r="I74" s="13">
        <f t="shared" ca="1" si="10"/>
        <v>3</v>
      </c>
      <c r="J74" s="13">
        <f t="shared" ca="1" si="11"/>
        <v>2</v>
      </c>
      <c r="K74" s="13">
        <f t="shared" ca="1" si="12"/>
        <v>27</v>
      </c>
      <c r="L74" s="13">
        <f t="shared" ca="1" si="13"/>
        <v>38</v>
      </c>
      <c r="M74" s="13">
        <f t="shared" ca="1" si="14"/>
        <v>1184</v>
      </c>
      <c r="N74" s="13" t="s">
        <v>887</v>
      </c>
      <c r="O74" s="48" t="s">
        <v>885</v>
      </c>
      <c r="P74" s="13" t="s">
        <v>886</v>
      </c>
      <c r="Q74" s="55">
        <f t="shared" si="15"/>
        <v>1</v>
      </c>
    </row>
    <row r="75" spans="1:17" x14ac:dyDescent="0.2">
      <c r="A75" s="13">
        <v>81</v>
      </c>
      <c r="B75" s="13" t="s">
        <v>327</v>
      </c>
      <c r="C75" s="13" t="s">
        <v>1593</v>
      </c>
      <c r="D75" s="13" t="s">
        <v>142</v>
      </c>
      <c r="E75" s="33">
        <v>44825</v>
      </c>
      <c r="F75" s="13" t="str">
        <f t="shared" si="8"/>
        <v>+7</v>
      </c>
      <c r="G75" s="13" t="str">
        <f>_xlfn.XLOOKUP(F75,'коды стран'!$B$3:$B$8,'коды стран'!$A$2:$A$7,"Не найдено",0)</f>
        <v>Россия</v>
      </c>
      <c r="H75" s="33">
        <f t="shared" ca="1" si="9"/>
        <v>45807</v>
      </c>
      <c r="I75" s="13">
        <f t="shared" ca="1" si="10"/>
        <v>2</v>
      </c>
      <c r="J75" s="13">
        <f t="shared" ca="1" si="11"/>
        <v>8</v>
      </c>
      <c r="K75" s="13">
        <f t="shared" ca="1" si="12"/>
        <v>9</v>
      </c>
      <c r="L75" s="13">
        <f t="shared" ca="1" si="13"/>
        <v>32</v>
      </c>
      <c r="M75" s="13">
        <f t="shared" ca="1" si="14"/>
        <v>982</v>
      </c>
      <c r="N75" s="13" t="s">
        <v>1260</v>
      </c>
      <c r="O75" s="48" t="s">
        <v>1122</v>
      </c>
      <c r="P75" s="13" t="s">
        <v>678</v>
      </c>
      <c r="Q75" s="55">
        <f t="shared" si="15"/>
        <v>3</v>
      </c>
    </row>
    <row r="76" spans="1:17" x14ac:dyDescent="0.2">
      <c r="A76" s="13">
        <v>83</v>
      </c>
      <c r="B76" s="13" t="s">
        <v>203</v>
      </c>
      <c r="C76" s="13" t="s">
        <v>1780</v>
      </c>
      <c r="D76" s="13" t="s">
        <v>142</v>
      </c>
      <c r="E76" s="33">
        <v>44739</v>
      </c>
      <c r="F76" s="13" t="str">
        <f t="shared" si="8"/>
        <v>+992</v>
      </c>
      <c r="G76" s="13" t="str">
        <f>_xlfn.XLOOKUP(F76,'коды стран'!$B$3:$B$8,'коды стран'!$A$2:$A$7,"Не найдено",0)</f>
        <v>Узбекистан</v>
      </c>
      <c r="H76" s="33">
        <f t="shared" ca="1" si="9"/>
        <v>45807</v>
      </c>
      <c r="I76" s="13">
        <f t="shared" ca="1" si="10"/>
        <v>2</v>
      </c>
      <c r="J76" s="13">
        <f t="shared" ca="1" si="11"/>
        <v>11</v>
      </c>
      <c r="K76" s="13">
        <f t="shared" ca="1" si="12"/>
        <v>3</v>
      </c>
      <c r="L76" s="13">
        <f t="shared" ca="1" si="13"/>
        <v>35</v>
      </c>
      <c r="M76" s="13">
        <f t="shared" ca="1" si="14"/>
        <v>1068</v>
      </c>
      <c r="N76" s="48" t="s">
        <v>1070</v>
      </c>
      <c r="O76" s="13" t="s">
        <v>1159</v>
      </c>
      <c r="P76" s="13" t="s">
        <v>845</v>
      </c>
      <c r="Q76" s="55">
        <f t="shared" si="15"/>
        <v>1</v>
      </c>
    </row>
    <row r="77" spans="1:17" x14ac:dyDescent="0.2">
      <c r="A77" s="13">
        <v>84</v>
      </c>
      <c r="B77" s="13" t="s">
        <v>328</v>
      </c>
      <c r="C77" s="13" t="s">
        <v>1592</v>
      </c>
      <c r="D77" s="13" t="s">
        <v>140</v>
      </c>
      <c r="E77" s="33">
        <v>44805</v>
      </c>
      <c r="F77" s="13" t="str">
        <f t="shared" si="8"/>
        <v>+992</v>
      </c>
      <c r="G77" s="13" t="str">
        <f>_xlfn.XLOOKUP(F77,'коды стран'!$B$3:$B$8,'коды стран'!$A$2:$A$7,"Не найдено",0)</f>
        <v>Узбекистан</v>
      </c>
      <c r="H77" s="33">
        <f t="shared" ca="1" si="9"/>
        <v>45807</v>
      </c>
      <c r="I77" s="13">
        <f t="shared" ca="1" si="10"/>
        <v>2</v>
      </c>
      <c r="J77" s="13">
        <f t="shared" ca="1" si="11"/>
        <v>8</v>
      </c>
      <c r="K77" s="13">
        <f t="shared" ca="1" si="12"/>
        <v>29</v>
      </c>
      <c r="L77" s="13">
        <f t="shared" ca="1" si="13"/>
        <v>32</v>
      </c>
      <c r="M77" s="13">
        <f t="shared" ca="1" si="14"/>
        <v>1002</v>
      </c>
      <c r="N77" s="13" t="s">
        <v>686</v>
      </c>
      <c r="O77" s="48" t="s">
        <v>830</v>
      </c>
      <c r="P77" s="13" t="s">
        <v>800</v>
      </c>
      <c r="Q77" s="55">
        <f t="shared" si="15"/>
        <v>3</v>
      </c>
    </row>
    <row r="78" spans="1:17" x14ac:dyDescent="0.2">
      <c r="A78" s="13">
        <v>86</v>
      </c>
      <c r="B78" s="13" t="s">
        <v>361</v>
      </c>
      <c r="C78" s="13" t="s">
        <v>1559</v>
      </c>
      <c r="D78" s="13" t="s">
        <v>142</v>
      </c>
      <c r="E78" s="33">
        <v>44692</v>
      </c>
      <c r="F78" s="13" t="str">
        <f t="shared" si="8"/>
        <v>+998</v>
      </c>
      <c r="G78" s="13" t="str">
        <f>_xlfn.XLOOKUP(F78,'коды стран'!$B$3:$B$8,'коды стран'!$A$2:$A$7,"Не найдено",0)</f>
        <v>Беларусь</v>
      </c>
      <c r="H78" s="33">
        <f t="shared" ca="1" si="9"/>
        <v>45807</v>
      </c>
      <c r="I78" s="13">
        <f t="shared" ca="1" si="10"/>
        <v>3</v>
      </c>
      <c r="J78" s="13">
        <f t="shared" ca="1" si="11"/>
        <v>0</v>
      </c>
      <c r="K78" s="13">
        <f t="shared" ca="1" si="12"/>
        <v>19</v>
      </c>
      <c r="L78" s="13">
        <f t="shared" ca="1" si="13"/>
        <v>36</v>
      </c>
      <c r="M78" s="13">
        <f t="shared" ca="1" si="14"/>
        <v>1115</v>
      </c>
      <c r="N78" s="48" t="s">
        <v>1003</v>
      </c>
      <c r="O78" s="13" t="s">
        <v>1004</v>
      </c>
      <c r="P78" s="13" t="s">
        <v>678</v>
      </c>
      <c r="Q78" s="55">
        <f t="shared" si="15"/>
        <v>3</v>
      </c>
    </row>
    <row r="79" spans="1:17" x14ac:dyDescent="0.2">
      <c r="A79" s="13">
        <v>88</v>
      </c>
      <c r="B79" s="13" t="s">
        <v>316</v>
      </c>
      <c r="C79" s="13" t="s">
        <v>1604</v>
      </c>
      <c r="D79" s="13" t="s">
        <v>142</v>
      </c>
      <c r="E79" s="33">
        <v>44630</v>
      </c>
      <c r="F79" s="13" t="str">
        <f t="shared" si="8"/>
        <v>+380</v>
      </c>
      <c r="G79" s="13" t="str">
        <f>_xlfn.XLOOKUP(F79,'коды стран'!$B$3:$B$8,'коды стран'!$A$2:$A$7,"Не найдено",0)</f>
        <v>Таджикистан</v>
      </c>
      <c r="H79" s="33">
        <f t="shared" ca="1" si="9"/>
        <v>45807</v>
      </c>
      <c r="I79" s="13">
        <f t="shared" ca="1" si="10"/>
        <v>3</v>
      </c>
      <c r="J79" s="13">
        <f t="shared" ca="1" si="11"/>
        <v>2</v>
      </c>
      <c r="K79" s="13">
        <f t="shared" ca="1" si="12"/>
        <v>20</v>
      </c>
      <c r="L79" s="13">
        <f t="shared" ca="1" si="13"/>
        <v>38</v>
      </c>
      <c r="M79" s="13">
        <f t="shared" ca="1" si="14"/>
        <v>1177</v>
      </c>
      <c r="N79" s="48" t="s">
        <v>877</v>
      </c>
      <c r="O79" s="13" t="s">
        <v>878</v>
      </c>
      <c r="P79" s="13" t="s">
        <v>813</v>
      </c>
      <c r="Q79" s="55">
        <f t="shared" si="15"/>
        <v>1</v>
      </c>
    </row>
    <row r="80" spans="1:17" x14ac:dyDescent="0.2">
      <c r="A80" s="13">
        <v>91</v>
      </c>
      <c r="B80" s="13" t="s">
        <v>166</v>
      </c>
      <c r="C80" s="13" t="s">
        <v>1753</v>
      </c>
      <c r="D80" s="13" t="s">
        <v>140</v>
      </c>
      <c r="E80" s="33">
        <v>44687</v>
      </c>
      <c r="F80" s="13" t="str">
        <f t="shared" si="8"/>
        <v>+7</v>
      </c>
      <c r="G80" s="13" t="str">
        <f>_xlfn.XLOOKUP(F80,'коды стран'!$B$3:$B$8,'коды стран'!$A$2:$A$7,"Не найдено",0)</f>
        <v>Россия</v>
      </c>
      <c r="H80" s="33">
        <f t="shared" ca="1" si="9"/>
        <v>45807</v>
      </c>
      <c r="I80" s="13">
        <f t="shared" ca="1" si="10"/>
        <v>3</v>
      </c>
      <c r="J80" s="13">
        <f t="shared" ca="1" si="11"/>
        <v>0</v>
      </c>
      <c r="K80" s="13">
        <f t="shared" ca="1" si="12"/>
        <v>24</v>
      </c>
      <c r="L80" s="13">
        <f t="shared" ca="1" si="13"/>
        <v>36</v>
      </c>
      <c r="M80" s="13">
        <f t="shared" ca="1" si="14"/>
        <v>1120</v>
      </c>
      <c r="N80" s="48" t="s">
        <v>1041</v>
      </c>
      <c r="O80" s="13" t="s">
        <v>760</v>
      </c>
      <c r="P80" s="13" t="s">
        <v>1028</v>
      </c>
      <c r="Q80" s="55">
        <f t="shared" si="15"/>
        <v>2</v>
      </c>
    </row>
    <row r="81" spans="1:17" x14ac:dyDescent="0.2">
      <c r="A81" s="13">
        <v>93</v>
      </c>
      <c r="B81" s="13" t="s">
        <v>147</v>
      </c>
      <c r="C81" s="13" t="s">
        <v>1772</v>
      </c>
      <c r="D81" s="13" t="s">
        <v>140</v>
      </c>
      <c r="E81" s="33">
        <v>44905</v>
      </c>
      <c r="F81" s="13" t="str">
        <f t="shared" si="8"/>
        <v>+380</v>
      </c>
      <c r="G81" s="13" t="str">
        <f>_xlfn.XLOOKUP(F81,'коды стран'!$B$3:$B$8,'коды стран'!$A$2:$A$7,"Не найдено",0)</f>
        <v>Таджикистан</v>
      </c>
      <c r="H81" s="33">
        <f t="shared" ca="1" si="9"/>
        <v>45807</v>
      </c>
      <c r="I81" s="13">
        <f t="shared" ca="1" si="10"/>
        <v>2</v>
      </c>
      <c r="J81" s="13">
        <f t="shared" ca="1" si="11"/>
        <v>5</v>
      </c>
      <c r="K81" s="13">
        <f t="shared" ca="1" si="12"/>
        <v>20</v>
      </c>
      <c r="L81" s="13">
        <f t="shared" ca="1" si="13"/>
        <v>29</v>
      </c>
      <c r="M81" s="13">
        <f t="shared" ca="1" si="14"/>
        <v>902</v>
      </c>
      <c r="N81" s="48" t="s">
        <v>986</v>
      </c>
      <c r="O81" s="13" t="s">
        <v>901</v>
      </c>
      <c r="P81" s="13" t="s">
        <v>1102</v>
      </c>
      <c r="Q81" s="55">
        <f t="shared" si="15"/>
        <v>2</v>
      </c>
    </row>
    <row r="82" spans="1:17" x14ac:dyDescent="0.2">
      <c r="A82" s="13">
        <v>94</v>
      </c>
      <c r="B82" s="13" t="s">
        <v>143</v>
      </c>
      <c r="C82" s="13" t="s">
        <v>1776</v>
      </c>
      <c r="D82" s="13" t="s">
        <v>142</v>
      </c>
      <c r="E82" s="33">
        <v>44723</v>
      </c>
      <c r="F82" s="13" t="str">
        <f t="shared" si="8"/>
        <v>+380</v>
      </c>
      <c r="G82" s="13" t="str">
        <f>_xlfn.XLOOKUP(F82,'коды стран'!$B$3:$B$8,'коды стран'!$A$2:$A$7,"Не найдено",0)</f>
        <v>Таджикистан</v>
      </c>
      <c r="H82" s="33">
        <f t="shared" ca="1" si="9"/>
        <v>45807</v>
      </c>
      <c r="I82" s="13">
        <f t="shared" ca="1" si="10"/>
        <v>2</v>
      </c>
      <c r="J82" s="13">
        <f t="shared" ca="1" si="11"/>
        <v>11</v>
      </c>
      <c r="K82" s="13">
        <f t="shared" ca="1" si="12"/>
        <v>19</v>
      </c>
      <c r="L82" s="13">
        <f t="shared" ca="1" si="13"/>
        <v>35</v>
      </c>
      <c r="M82" s="13">
        <f t="shared" ca="1" si="14"/>
        <v>1084</v>
      </c>
      <c r="N82" s="13" t="s">
        <v>1126</v>
      </c>
      <c r="O82" s="48" t="s">
        <v>910</v>
      </c>
      <c r="P82" s="13" t="s">
        <v>1028</v>
      </c>
      <c r="Q82" s="55">
        <f t="shared" si="15"/>
        <v>3</v>
      </c>
    </row>
    <row r="83" spans="1:17" x14ac:dyDescent="0.2">
      <c r="A83" s="13">
        <v>95</v>
      </c>
      <c r="B83" s="13" t="s">
        <v>145</v>
      </c>
      <c r="C83" s="13" t="s">
        <v>1774</v>
      </c>
      <c r="D83" s="13" t="s">
        <v>140</v>
      </c>
      <c r="E83" s="33">
        <v>44704</v>
      </c>
      <c r="F83" s="13" t="str">
        <f t="shared" si="8"/>
        <v>+998</v>
      </c>
      <c r="G83" s="13" t="str">
        <f>_xlfn.XLOOKUP(F83,'коды стран'!$B$3:$B$8,'коды стран'!$A$2:$A$7,"Не найдено",0)</f>
        <v>Беларусь</v>
      </c>
      <c r="H83" s="33">
        <f t="shared" ca="1" si="9"/>
        <v>45807</v>
      </c>
      <c r="I83" s="13">
        <f t="shared" ca="1" si="10"/>
        <v>3</v>
      </c>
      <c r="J83" s="13">
        <f t="shared" ca="1" si="11"/>
        <v>0</v>
      </c>
      <c r="K83" s="13">
        <f t="shared" ca="1" si="12"/>
        <v>7</v>
      </c>
      <c r="L83" s="13">
        <f t="shared" ca="1" si="13"/>
        <v>36</v>
      </c>
      <c r="M83" s="13">
        <f t="shared" ca="1" si="14"/>
        <v>1103</v>
      </c>
      <c r="N83" s="48" t="s">
        <v>1040</v>
      </c>
      <c r="O83" s="13" t="s">
        <v>775</v>
      </c>
      <c r="P83" s="13" t="s">
        <v>678</v>
      </c>
      <c r="Q83" s="55">
        <f t="shared" si="15"/>
        <v>6</v>
      </c>
    </row>
    <row r="84" spans="1:17" x14ac:dyDescent="0.2">
      <c r="A84" s="13">
        <v>98</v>
      </c>
      <c r="B84" s="13" t="s">
        <v>353</v>
      </c>
      <c r="C84" s="13" t="s">
        <v>1567</v>
      </c>
      <c r="D84" s="13" t="s">
        <v>142</v>
      </c>
      <c r="E84" s="33">
        <v>44637</v>
      </c>
      <c r="F84" s="13" t="str">
        <f t="shared" si="8"/>
        <v>+7</v>
      </c>
      <c r="G84" s="13" t="str">
        <f>_xlfn.XLOOKUP(F84,'коды стран'!$B$3:$B$8,'коды стран'!$A$2:$A$7,"Не найдено",0)</f>
        <v>Россия</v>
      </c>
      <c r="H84" s="33">
        <f t="shared" ca="1" si="9"/>
        <v>45807</v>
      </c>
      <c r="I84" s="13">
        <f t="shared" ca="1" si="10"/>
        <v>3</v>
      </c>
      <c r="J84" s="13">
        <f t="shared" ca="1" si="11"/>
        <v>2</v>
      </c>
      <c r="K84" s="13">
        <f t="shared" ca="1" si="12"/>
        <v>13</v>
      </c>
      <c r="L84" s="13">
        <f t="shared" ca="1" si="13"/>
        <v>38</v>
      </c>
      <c r="M84" s="13">
        <f t="shared" ca="1" si="14"/>
        <v>1170</v>
      </c>
      <c r="N84" s="13" t="s">
        <v>871</v>
      </c>
      <c r="O84" s="48" t="s">
        <v>869</v>
      </c>
      <c r="P84" s="13" t="s">
        <v>870</v>
      </c>
      <c r="Q84" s="55">
        <f t="shared" si="15"/>
        <v>3</v>
      </c>
    </row>
    <row r="85" spans="1:17" x14ac:dyDescent="0.2">
      <c r="A85" s="13">
        <v>99</v>
      </c>
      <c r="B85" s="13" t="s">
        <v>178</v>
      </c>
      <c r="C85" s="13" t="s">
        <v>1741</v>
      </c>
      <c r="D85" s="13" t="s">
        <v>140</v>
      </c>
      <c r="E85" s="33">
        <v>44886</v>
      </c>
      <c r="F85" s="13" t="str">
        <f t="shared" si="8"/>
        <v>+7</v>
      </c>
      <c r="G85" s="13" t="str">
        <f>_xlfn.XLOOKUP(F85,'коды стран'!$B$3:$B$8,'коды стран'!$A$2:$A$7,"Не найдено",0)</f>
        <v>Россия</v>
      </c>
      <c r="H85" s="33">
        <f t="shared" ca="1" si="9"/>
        <v>45807</v>
      </c>
      <c r="I85" s="13">
        <f t="shared" ca="1" si="10"/>
        <v>2</v>
      </c>
      <c r="J85" s="13">
        <f t="shared" ca="1" si="11"/>
        <v>6</v>
      </c>
      <c r="K85" s="13">
        <f t="shared" ca="1" si="12"/>
        <v>9</v>
      </c>
      <c r="L85" s="13">
        <f t="shared" ca="1" si="13"/>
        <v>30</v>
      </c>
      <c r="M85" s="13">
        <f t="shared" ca="1" si="14"/>
        <v>921</v>
      </c>
      <c r="N85" s="13" t="s">
        <v>1333</v>
      </c>
      <c r="O85" s="48" t="s">
        <v>1248</v>
      </c>
      <c r="P85" s="13" t="s">
        <v>684</v>
      </c>
      <c r="Q85" s="55">
        <f t="shared" si="15"/>
        <v>2</v>
      </c>
    </row>
    <row r="86" spans="1:17" x14ac:dyDescent="0.2">
      <c r="A86" s="13">
        <v>101</v>
      </c>
      <c r="B86" s="13" t="s">
        <v>289</v>
      </c>
      <c r="C86" s="13" t="s">
        <v>1631</v>
      </c>
      <c r="D86" s="13" t="s">
        <v>140</v>
      </c>
      <c r="E86" s="33">
        <v>44727</v>
      </c>
      <c r="F86" s="13" t="str">
        <f t="shared" si="8"/>
        <v>+7</v>
      </c>
      <c r="G86" s="13" t="str">
        <f>_xlfn.XLOOKUP(F86,'коды стран'!$B$3:$B$8,'коды стран'!$A$2:$A$7,"Не найдено",0)</f>
        <v>Россия</v>
      </c>
      <c r="H86" s="33">
        <f t="shared" ca="1" si="9"/>
        <v>45807</v>
      </c>
      <c r="I86" s="13">
        <f t="shared" ca="1" si="10"/>
        <v>2</v>
      </c>
      <c r="J86" s="13">
        <f t="shared" ca="1" si="11"/>
        <v>11</v>
      </c>
      <c r="K86" s="13">
        <f t="shared" ca="1" si="12"/>
        <v>15</v>
      </c>
      <c r="L86" s="13">
        <f t="shared" ca="1" si="13"/>
        <v>35</v>
      </c>
      <c r="M86" s="13">
        <f t="shared" ca="1" si="14"/>
        <v>1080</v>
      </c>
      <c r="N86" s="13" t="s">
        <v>1096</v>
      </c>
      <c r="O86" s="48" t="s">
        <v>1095</v>
      </c>
      <c r="P86" s="13" t="s">
        <v>912</v>
      </c>
      <c r="Q86" s="55">
        <f t="shared" si="15"/>
        <v>1</v>
      </c>
    </row>
    <row r="87" spans="1:17" x14ac:dyDescent="0.2">
      <c r="A87" s="13">
        <v>102</v>
      </c>
      <c r="B87" s="13" t="s">
        <v>277</v>
      </c>
      <c r="C87" s="13" t="s">
        <v>1643</v>
      </c>
      <c r="D87" s="13" t="s">
        <v>140</v>
      </c>
      <c r="E87" s="33">
        <v>44723</v>
      </c>
      <c r="F87" s="13" t="str">
        <f t="shared" si="8"/>
        <v>+998</v>
      </c>
      <c r="G87" s="13" t="str">
        <f>_xlfn.XLOOKUP(F87,'коды стран'!$B$3:$B$8,'коды стран'!$A$2:$A$7,"Не найдено",0)</f>
        <v>Беларусь</v>
      </c>
      <c r="H87" s="33">
        <f t="shared" ca="1" si="9"/>
        <v>45807</v>
      </c>
      <c r="I87" s="13">
        <f t="shared" ca="1" si="10"/>
        <v>2</v>
      </c>
      <c r="J87" s="13">
        <f t="shared" ca="1" si="11"/>
        <v>11</v>
      </c>
      <c r="K87" s="13">
        <f t="shared" ca="1" si="12"/>
        <v>19</v>
      </c>
      <c r="L87" s="13">
        <f t="shared" ca="1" si="13"/>
        <v>35</v>
      </c>
      <c r="M87" s="13">
        <f t="shared" ca="1" si="14"/>
        <v>1084</v>
      </c>
      <c r="N87" s="13" t="s">
        <v>1103</v>
      </c>
      <c r="O87" s="48" t="s">
        <v>1101</v>
      </c>
      <c r="P87" s="13" t="s">
        <v>1102</v>
      </c>
      <c r="Q87" s="55">
        <f t="shared" si="15"/>
        <v>1</v>
      </c>
    </row>
    <row r="88" spans="1:17" x14ac:dyDescent="0.2">
      <c r="A88" s="13">
        <v>103</v>
      </c>
      <c r="B88" s="13" t="s">
        <v>285</v>
      </c>
      <c r="C88" s="13" t="s">
        <v>1635</v>
      </c>
      <c r="D88" s="13" t="s">
        <v>142</v>
      </c>
      <c r="E88" s="33">
        <v>44787</v>
      </c>
      <c r="F88" s="13" t="str">
        <f t="shared" si="8"/>
        <v>+998</v>
      </c>
      <c r="G88" s="13" t="str">
        <f>_xlfn.XLOOKUP(F88,'коды стран'!$B$3:$B$8,'коды стран'!$A$2:$A$7,"Не найдено",0)</f>
        <v>Беларусь</v>
      </c>
      <c r="H88" s="33">
        <f t="shared" ca="1" si="9"/>
        <v>45807</v>
      </c>
      <c r="I88" s="13">
        <f t="shared" ca="1" si="10"/>
        <v>2</v>
      </c>
      <c r="J88" s="13">
        <f t="shared" ca="1" si="11"/>
        <v>9</v>
      </c>
      <c r="K88" s="13">
        <f t="shared" ca="1" si="12"/>
        <v>16</v>
      </c>
      <c r="L88" s="13">
        <f t="shared" ca="1" si="13"/>
        <v>33</v>
      </c>
      <c r="M88" s="13">
        <f t="shared" ca="1" si="14"/>
        <v>1020</v>
      </c>
      <c r="N88" s="48" t="s">
        <v>1195</v>
      </c>
      <c r="O88" s="13" t="s">
        <v>1196</v>
      </c>
      <c r="P88" s="13" t="s">
        <v>1197</v>
      </c>
      <c r="Q88" s="55">
        <f t="shared" si="15"/>
        <v>1</v>
      </c>
    </row>
    <row r="89" spans="1:17" x14ac:dyDescent="0.2">
      <c r="A89" s="13">
        <v>104</v>
      </c>
      <c r="B89" s="13" t="s">
        <v>337</v>
      </c>
      <c r="C89" s="13" t="s">
        <v>1583</v>
      </c>
      <c r="D89" s="13" t="s">
        <v>140</v>
      </c>
      <c r="E89" s="33">
        <v>44772</v>
      </c>
      <c r="F89" s="13" t="str">
        <f t="shared" si="8"/>
        <v>+998</v>
      </c>
      <c r="G89" s="13" t="str">
        <f>_xlfn.XLOOKUP(F89,'коды стран'!$B$3:$B$8,'коды стран'!$A$2:$A$7,"Не найдено",0)</f>
        <v>Беларусь</v>
      </c>
      <c r="H89" s="33">
        <f t="shared" ca="1" si="9"/>
        <v>45807</v>
      </c>
      <c r="I89" s="13">
        <f t="shared" ca="1" si="10"/>
        <v>2</v>
      </c>
      <c r="J89" s="13">
        <f t="shared" ca="1" si="11"/>
        <v>10</v>
      </c>
      <c r="K89" s="13">
        <f t="shared" ca="1" si="12"/>
        <v>0</v>
      </c>
      <c r="L89" s="13">
        <f t="shared" ca="1" si="13"/>
        <v>34</v>
      </c>
      <c r="M89" s="13">
        <f t="shared" ca="1" si="14"/>
        <v>1035</v>
      </c>
      <c r="N89" s="13" t="s">
        <v>1186</v>
      </c>
      <c r="O89" s="48" t="s">
        <v>1185</v>
      </c>
      <c r="P89" s="13" t="s">
        <v>727</v>
      </c>
      <c r="Q89" s="55">
        <f t="shared" si="15"/>
        <v>3</v>
      </c>
    </row>
    <row r="90" spans="1:17" x14ac:dyDescent="0.2">
      <c r="A90" s="13">
        <v>105</v>
      </c>
      <c r="B90" s="13" t="s">
        <v>186</v>
      </c>
      <c r="C90" s="13" t="s">
        <v>1733</v>
      </c>
      <c r="D90" s="13" t="s">
        <v>142</v>
      </c>
      <c r="E90" s="33">
        <v>44918</v>
      </c>
      <c r="F90" s="13" t="str">
        <f t="shared" si="8"/>
        <v>+998</v>
      </c>
      <c r="G90" s="13" t="str">
        <f>_xlfn.XLOOKUP(F90,'коды стран'!$B$3:$B$8,'коды стран'!$A$2:$A$7,"Не найдено",0)</f>
        <v>Беларусь</v>
      </c>
      <c r="H90" s="33">
        <f t="shared" ca="1" si="9"/>
        <v>45807</v>
      </c>
      <c r="I90" s="13">
        <f t="shared" ca="1" si="10"/>
        <v>2</v>
      </c>
      <c r="J90" s="13">
        <f t="shared" ca="1" si="11"/>
        <v>5</v>
      </c>
      <c r="K90" s="13">
        <f t="shared" ca="1" si="12"/>
        <v>7</v>
      </c>
      <c r="L90" s="13">
        <f t="shared" ca="1" si="13"/>
        <v>29</v>
      </c>
      <c r="M90" s="13">
        <f t="shared" ca="1" si="14"/>
        <v>889</v>
      </c>
      <c r="N90" s="48" t="s">
        <v>880</v>
      </c>
      <c r="O90" s="13" t="s">
        <v>983</v>
      </c>
      <c r="P90" s="13" t="s">
        <v>820</v>
      </c>
      <c r="Q90" s="55">
        <f t="shared" si="15"/>
        <v>4</v>
      </c>
    </row>
    <row r="91" spans="1:17" x14ac:dyDescent="0.2">
      <c r="A91" s="13">
        <v>106</v>
      </c>
      <c r="B91" s="13" t="s">
        <v>418</v>
      </c>
      <c r="C91" s="13" t="s">
        <v>1502</v>
      </c>
      <c r="D91" s="13" t="s">
        <v>142</v>
      </c>
      <c r="E91" s="33">
        <v>44858</v>
      </c>
      <c r="F91" s="13" t="str">
        <f t="shared" si="8"/>
        <v>+380</v>
      </c>
      <c r="G91" s="13" t="str">
        <f>_xlfn.XLOOKUP(F91,'коды стран'!$B$3:$B$8,'коды стран'!$A$2:$A$7,"Не найдено",0)</f>
        <v>Таджикистан</v>
      </c>
      <c r="H91" s="33">
        <f t="shared" ca="1" si="9"/>
        <v>45807</v>
      </c>
      <c r="I91" s="13">
        <f t="shared" ca="1" si="10"/>
        <v>2</v>
      </c>
      <c r="J91" s="13">
        <f t="shared" ca="1" si="11"/>
        <v>7</v>
      </c>
      <c r="K91" s="13">
        <f t="shared" ca="1" si="12"/>
        <v>6</v>
      </c>
      <c r="L91" s="13">
        <f t="shared" ca="1" si="13"/>
        <v>31</v>
      </c>
      <c r="M91" s="13">
        <f t="shared" ca="1" si="14"/>
        <v>949</v>
      </c>
      <c r="N91" s="13" t="s">
        <v>950</v>
      </c>
      <c r="O91" s="48" t="s">
        <v>726</v>
      </c>
      <c r="P91" s="13" t="s">
        <v>1030</v>
      </c>
      <c r="Q91" s="55">
        <f t="shared" si="15"/>
        <v>3</v>
      </c>
    </row>
    <row r="92" spans="1:17" x14ac:dyDescent="0.2">
      <c r="A92" s="13">
        <v>107</v>
      </c>
      <c r="B92" s="13" t="s">
        <v>378</v>
      </c>
      <c r="C92" s="13" t="s">
        <v>1542</v>
      </c>
      <c r="D92" s="13" t="s">
        <v>140</v>
      </c>
      <c r="E92" s="33">
        <v>44744</v>
      </c>
      <c r="F92" s="13" t="str">
        <f t="shared" si="8"/>
        <v>+992</v>
      </c>
      <c r="G92" s="13" t="str">
        <f>_xlfn.XLOOKUP(F92,'коды стран'!$B$3:$B$8,'коды стран'!$A$2:$A$7,"Не найдено",0)</f>
        <v>Узбекистан</v>
      </c>
      <c r="H92" s="33">
        <f t="shared" ca="1" si="9"/>
        <v>45807</v>
      </c>
      <c r="I92" s="13">
        <f t="shared" ca="1" si="10"/>
        <v>2</v>
      </c>
      <c r="J92" s="13">
        <f t="shared" ca="1" si="11"/>
        <v>10</v>
      </c>
      <c r="K92" s="13">
        <f t="shared" ca="1" si="12"/>
        <v>28</v>
      </c>
      <c r="L92" s="13">
        <f t="shared" ca="1" si="13"/>
        <v>34</v>
      </c>
      <c r="M92" s="13">
        <f t="shared" ca="1" si="14"/>
        <v>1063</v>
      </c>
      <c r="N92" s="48" t="s">
        <v>1146</v>
      </c>
      <c r="O92" s="13" t="s">
        <v>982</v>
      </c>
      <c r="P92" s="13" t="s">
        <v>1147</v>
      </c>
      <c r="Q92" s="55">
        <f t="shared" si="15"/>
        <v>2</v>
      </c>
    </row>
    <row r="93" spans="1:17" x14ac:dyDescent="0.2">
      <c r="A93" s="13">
        <v>108</v>
      </c>
      <c r="B93" s="13" t="s">
        <v>168</v>
      </c>
      <c r="C93" s="13" t="s">
        <v>1751</v>
      </c>
      <c r="D93" s="13" t="s">
        <v>142</v>
      </c>
      <c r="E93" s="33">
        <v>44835</v>
      </c>
      <c r="F93" s="13" t="str">
        <f t="shared" si="8"/>
        <v>+998</v>
      </c>
      <c r="G93" s="13" t="str">
        <f>_xlfn.XLOOKUP(F93,'коды стран'!$B$3:$B$8,'коды стран'!$A$2:$A$7,"Не найдено",0)</f>
        <v>Беларусь</v>
      </c>
      <c r="H93" s="33">
        <f t="shared" ca="1" si="9"/>
        <v>45807</v>
      </c>
      <c r="I93" s="13">
        <f t="shared" ca="1" si="10"/>
        <v>2</v>
      </c>
      <c r="J93" s="13">
        <f t="shared" ca="1" si="11"/>
        <v>7</v>
      </c>
      <c r="K93" s="13">
        <f t="shared" ca="1" si="12"/>
        <v>29</v>
      </c>
      <c r="L93" s="13">
        <f t="shared" ca="1" si="13"/>
        <v>31</v>
      </c>
      <c r="M93" s="13">
        <f t="shared" ca="1" si="14"/>
        <v>972</v>
      </c>
      <c r="N93" s="13" t="s">
        <v>1270</v>
      </c>
      <c r="O93" s="48" t="s">
        <v>862</v>
      </c>
      <c r="P93" s="13" t="s">
        <v>946</v>
      </c>
      <c r="Q93" s="55">
        <f t="shared" si="15"/>
        <v>4</v>
      </c>
    </row>
    <row r="94" spans="1:17" x14ac:dyDescent="0.2">
      <c r="A94" s="13">
        <v>109</v>
      </c>
      <c r="B94" s="13" t="s">
        <v>336</v>
      </c>
      <c r="C94" s="13" t="s">
        <v>1584</v>
      </c>
      <c r="D94" s="13" t="s">
        <v>142</v>
      </c>
      <c r="E94" s="33">
        <v>44732</v>
      </c>
      <c r="F94" s="13" t="str">
        <f t="shared" si="8"/>
        <v>+380</v>
      </c>
      <c r="G94" s="13" t="str">
        <f>_xlfn.XLOOKUP(F94,'коды стран'!$B$3:$B$8,'коды стран'!$A$2:$A$7,"Не найдено",0)</f>
        <v>Таджикистан</v>
      </c>
      <c r="H94" s="33">
        <f t="shared" ca="1" si="9"/>
        <v>45807</v>
      </c>
      <c r="I94" s="13">
        <f t="shared" ca="1" si="10"/>
        <v>2</v>
      </c>
      <c r="J94" s="13">
        <f t="shared" ca="1" si="11"/>
        <v>11</v>
      </c>
      <c r="K94" s="13">
        <f t="shared" ca="1" si="12"/>
        <v>10</v>
      </c>
      <c r="L94" s="13">
        <f t="shared" ca="1" si="13"/>
        <v>35</v>
      </c>
      <c r="M94" s="13">
        <f t="shared" ca="1" si="14"/>
        <v>1075</v>
      </c>
      <c r="N94" s="48" t="s">
        <v>1150</v>
      </c>
      <c r="O94" s="13" t="s">
        <v>1148</v>
      </c>
      <c r="P94" s="13" t="s">
        <v>763</v>
      </c>
      <c r="Q94" s="55">
        <f t="shared" si="15"/>
        <v>3</v>
      </c>
    </row>
    <row r="95" spans="1:17" x14ac:dyDescent="0.2">
      <c r="A95" s="13">
        <v>110</v>
      </c>
      <c r="B95" s="13" t="s">
        <v>374</v>
      </c>
      <c r="C95" s="13" t="s">
        <v>1546</v>
      </c>
      <c r="D95" s="13" t="s">
        <v>140</v>
      </c>
      <c r="E95" s="33">
        <v>44580</v>
      </c>
      <c r="F95" s="13" t="str">
        <f t="shared" si="8"/>
        <v>+998</v>
      </c>
      <c r="G95" s="13" t="str">
        <f>_xlfn.XLOOKUP(F95,'коды стран'!$B$3:$B$8,'коды стран'!$A$2:$A$7,"Не найдено",0)</f>
        <v>Беларусь</v>
      </c>
      <c r="H95" s="33">
        <f t="shared" ca="1" si="9"/>
        <v>45807</v>
      </c>
      <c r="I95" s="13">
        <f t="shared" ca="1" si="10"/>
        <v>3</v>
      </c>
      <c r="J95" s="13">
        <f t="shared" ca="1" si="11"/>
        <v>4</v>
      </c>
      <c r="K95" s="13">
        <f t="shared" ca="1" si="12"/>
        <v>11</v>
      </c>
      <c r="L95" s="13">
        <f t="shared" ca="1" si="13"/>
        <v>40</v>
      </c>
      <c r="M95" s="13">
        <f t="shared" ca="1" si="14"/>
        <v>1227</v>
      </c>
      <c r="N95" s="13" t="s">
        <v>694</v>
      </c>
      <c r="O95" s="48" t="s">
        <v>692</v>
      </c>
      <c r="P95" s="13" t="s">
        <v>693</v>
      </c>
      <c r="Q95" s="55">
        <f t="shared" si="15"/>
        <v>2</v>
      </c>
    </row>
    <row r="96" spans="1:17" x14ac:dyDescent="0.2">
      <c r="A96" s="13">
        <v>111</v>
      </c>
      <c r="B96" s="13" t="s">
        <v>482</v>
      </c>
      <c r="C96" s="13" t="s">
        <v>1440</v>
      </c>
      <c r="D96" s="13" t="s">
        <v>142</v>
      </c>
      <c r="E96" s="33">
        <v>44804</v>
      </c>
      <c r="F96" s="13" t="str">
        <f t="shared" si="8"/>
        <v>+998</v>
      </c>
      <c r="G96" s="13" t="str">
        <f>_xlfn.XLOOKUP(F96,'коды стран'!$B$3:$B$8,'коды стран'!$A$2:$A$7,"Не найдено",0)</f>
        <v>Беларусь</v>
      </c>
      <c r="H96" s="33">
        <f t="shared" ca="1" si="9"/>
        <v>45807</v>
      </c>
      <c r="I96" s="13">
        <f t="shared" ca="1" si="10"/>
        <v>2</v>
      </c>
      <c r="J96" s="13">
        <f t="shared" ca="1" si="11"/>
        <v>8</v>
      </c>
      <c r="K96" s="13">
        <f t="shared" ca="1" si="12"/>
        <v>29</v>
      </c>
      <c r="L96" s="13">
        <f t="shared" ca="1" si="13"/>
        <v>32</v>
      </c>
      <c r="M96" s="13">
        <f t="shared" ca="1" si="14"/>
        <v>1003</v>
      </c>
      <c r="N96" s="13" t="s">
        <v>733</v>
      </c>
      <c r="O96" s="48" t="s">
        <v>977</v>
      </c>
      <c r="P96" s="13" t="s">
        <v>956</v>
      </c>
      <c r="Q96" s="55">
        <f t="shared" si="15"/>
        <v>5</v>
      </c>
    </row>
    <row r="97" spans="1:17" x14ac:dyDescent="0.2">
      <c r="A97" s="13">
        <v>112</v>
      </c>
      <c r="B97" s="13" t="s">
        <v>548</v>
      </c>
      <c r="C97" s="13" t="s">
        <v>1374</v>
      </c>
      <c r="D97" s="13" t="s">
        <v>140</v>
      </c>
      <c r="E97" s="33">
        <v>44652</v>
      </c>
      <c r="F97" s="13" t="str">
        <f t="shared" si="8"/>
        <v>+7</v>
      </c>
      <c r="G97" s="13" t="str">
        <f>_xlfn.XLOOKUP(F97,'коды стран'!$B$3:$B$8,'коды стран'!$A$2:$A$7,"Не найдено",0)</f>
        <v>Россия</v>
      </c>
      <c r="H97" s="33">
        <f t="shared" ca="1" si="9"/>
        <v>45807</v>
      </c>
      <c r="I97" s="13">
        <f t="shared" ca="1" si="10"/>
        <v>3</v>
      </c>
      <c r="J97" s="13">
        <f t="shared" ca="1" si="11"/>
        <v>1</v>
      </c>
      <c r="K97" s="13">
        <f t="shared" ca="1" si="12"/>
        <v>29</v>
      </c>
      <c r="L97" s="13">
        <f t="shared" ca="1" si="13"/>
        <v>37</v>
      </c>
      <c r="M97" s="13">
        <f t="shared" ca="1" si="14"/>
        <v>1155</v>
      </c>
      <c r="N97" s="13" t="s">
        <v>905</v>
      </c>
      <c r="O97" s="48" t="s">
        <v>903</v>
      </c>
      <c r="P97" s="13" t="s">
        <v>904</v>
      </c>
      <c r="Q97" s="55">
        <f t="shared" si="15"/>
        <v>3</v>
      </c>
    </row>
    <row r="98" spans="1:17" x14ac:dyDescent="0.2">
      <c r="A98" s="13">
        <v>114</v>
      </c>
      <c r="B98" s="13" t="s">
        <v>462</v>
      </c>
      <c r="C98" s="13" t="s">
        <v>1460</v>
      </c>
      <c r="D98" s="13" t="s">
        <v>142</v>
      </c>
      <c r="E98" s="33">
        <v>44889</v>
      </c>
      <c r="F98" s="13" t="str">
        <f t="shared" si="8"/>
        <v>+7</v>
      </c>
      <c r="G98" s="13" t="str">
        <f>_xlfn.XLOOKUP(F98,'коды стран'!$B$3:$B$8,'коды стран'!$A$2:$A$7,"Не найдено",0)</f>
        <v>Россия</v>
      </c>
      <c r="H98" s="33">
        <f t="shared" ca="1" si="9"/>
        <v>45807</v>
      </c>
      <c r="I98" s="13">
        <f t="shared" ca="1" si="10"/>
        <v>2</v>
      </c>
      <c r="J98" s="13">
        <f t="shared" ca="1" si="11"/>
        <v>6</v>
      </c>
      <c r="K98" s="13">
        <f t="shared" ca="1" si="12"/>
        <v>6</v>
      </c>
      <c r="L98" s="13">
        <f t="shared" ca="1" si="13"/>
        <v>30</v>
      </c>
      <c r="M98" s="13">
        <f t="shared" ca="1" si="14"/>
        <v>918</v>
      </c>
      <c r="N98" s="13" t="s">
        <v>1310</v>
      </c>
      <c r="O98" s="48" t="s">
        <v>1309</v>
      </c>
      <c r="P98" s="13" t="s">
        <v>1145</v>
      </c>
      <c r="Q98" s="55">
        <f t="shared" si="15"/>
        <v>1</v>
      </c>
    </row>
    <row r="99" spans="1:17" x14ac:dyDescent="0.2">
      <c r="A99" s="13">
        <v>115</v>
      </c>
      <c r="B99" s="13" t="s">
        <v>510</v>
      </c>
      <c r="C99" s="13" t="s">
        <v>1412</v>
      </c>
      <c r="D99" s="13" t="s">
        <v>142</v>
      </c>
      <c r="E99" s="33">
        <v>44832</v>
      </c>
      <c r="F99" s="13" t="str">
        <f t="shared" si="8"/>
        <v>+375</v>
      </c>
      <c r="G99" s="13" t="str">
        <f>_xlfn.XLOOKUP(F99,'коды стран'!$B$3:$B$8,'коды стран'!$A$2:$A$7,"Не найдено",0)</f>
        <v>Казахстан</v>
      </c>
      <c r="H99" s="33">
        <f t="shared" ca="1" si="9"/>
        <v>45807</v>
      </c>
      <c r="I99" s="13">
        <f t="shared" ca="1" si="10"/>
        <v>2</v>
      </c>
      <c r="J99" s="13">
        <f t="shared" ca="1" si="11"/>
        <v>8</v>
      </c>
      <c r="K99" s="13">
        <f t="shared" ca="1" si="12"/>
        <v>2</v>
      </c>
      <c r="L99" s="13">
        <f t="shared" ca="1" si="13"/>
        <v>32</v>
      </c>
      <c r="M99" s="13">
        <f t="shared" ca="1" si="14"/>
        <v>975</v>
      </c>
      <c r="N99" s="13" t="s">
        <v>1249</v>
      </c>
      <c r="O99" s="48" t="s">
        <v>1248</v>
      </c>
      <c r="P99" s="13" t="s">
        <v>1130</v>
      </c>
      <c r="Q99" s="55">
        <f t="shared" si="15"/>
        <v>2</v>
      </c>
    </row>
    <row r="100" spans="1:17" x14ac:dyDescent="0.2">
      <c r="A100" s="13">
        <v>116</v>
      </c>
      <c r="B100" s="13" t="s">
        <v>572</v>
      </c>
      <c r="C100" s="13" t="s">
        <v>1351</v>
      </c>
      <c r="D100" s="13" t="s">
        <v>140</v>
      </c>
      <c r="E100" s="33">
        <v>44643</v>
      </c>
      <c r="F100" s="13" t="str">
        <f t="shared" si="8"/>
        <v>+7</v>
      </c>
      <c r="G100" s="13" t="str">
        <f>_xlfn.XLOOKUP(F100,'коды стран'!$B$3:$B$8,'коды стран'!$A$2:$A$7,"Не найдено",0)</f>
        <v>Россия</v>
      </c>
      <c r="H100" s="33">
        <f t="shared" ca="1" si="9"/>
        <v>45807</v>
      </c>
      <c r="I100" s="13">
        <f t="shared" ca="1" si="10"/>
        <v>3</v>
      </c>
      <c r="J100" s="13">
        <f t="shared" ca="1" si="11"/>
        <v>2</v>
      </c>
      <c r="K100" s="13">
        <f t="shared" ca="1" si="12"/>
        <v>7</v>
      </c>
      <c r="L100" s="13">
        <f t="shared" ca="1" si="13"/>
        <v>38</v>
      </c>
      <c r="M100" s="13">
        <f t="shared" ca="1" si="14"/>
        <v>1164</v>
      </c>
      <c r="N100" s="48" t="s">
        <v>892</v>
      </c>
      <c r="O100" s="13" t="s">
        <v>819</v>
      </c>
      <c r="P100" s="13" t="s">
        <v>893</v>
      </c>
      <c r="Q100" s="55">
        <f t="shared" si="15"/>
        <v>5</v>
      </c>
    </row>
    <row r="101" spans="1:17" x14ac:dyDescent="0.2">
      <c r="A101" s="13">
        <v>117</v>
      </c>
      <c r="B101" s="13" t="s">
        <v>344</v>
      </c>
      <c r="C101" s="13" t="s">
        <v>1576</v>
      </c>
      <c r="D101" s="13" t="s">
        <v>142</v>
      </c>
      <c r="E101" s="33">
        <v>44706</v>
      </c>
      <c r="F101" s="13" t="str">
        <f t="shared" si="8"/>
        <v>+380</v>
      </c>
      <c r="G101" s="13" t="str">
        <f>_xlfn.XLOOKUP(F101,'коды стран'!$B$3:$B$8,'коды стран'!$A$2:$A$7,"Не найдено",0)</f>
        <v>Таджикистан</v>
      </c>
      <c r="H101" s="33">
        <f t="shared" ca="1" si="9"/>
        <v>45807</v>
      </c>
      <c r="I101" s="13">
        <f t="shared" ca="1" si="10"/>
        <v>3</v>
      </c>
      <c r="J101" s="13">
        <f t="shared" ca="1" si="11"/>
        <v>0</v>
      </c>
      <c r="K101" s="13">
        <f t="shared" ca="1" si="12"/>
        <v>5</v>
      </c>
      <c r="L101" s="13">
        <f t="shared" ca="1" si="13"/>
        <v>36</v>
      </c>
      <c r="M101" s="13">
        <f t="shared" ca="1" si="14"/>
        <v>1101</v>
      </c>
      <c r="N101" s="13" t="s">
        <v>1089</v>
      </c>
      <c r="O101" s="48" t="s">
        <v>1087</v>
      </c>
      <c r="P101" s="13" t="s">
        <v>1088</v>
      </c>
      <c r="Q101" s="55">
        <f t="shared" si="15"/>
        <v>1</v>
      </c>
    </row>
    <row r="102" spans="1:17" x14ac:dyDescent="0.2">
      <c r="A102" s="13">
        <v>119</v>
      </c>
      <c r="B102" s="13" t="s">
        <v>470</v>
      </c>
      <c r="C102" s="13" t="s">
        <v>1452</v>
      </c>
      <c r="D102" s="13" t="s">
        <v>140</v>
      </c>
      <c r="E102" s="33">
        <v>44690</v>
      </c>
      <c r="F102" s="13" t="str">
        <f t="shared" si="8"/>
        <v>+7</v>
      </c>
      <c r="G102" s="13" t="str">
        <f>_xlfn.XLOOKUP(F102,'коды стран'!$B$3:$B$8,'коды стран'!$A$2:$A$7,"Не найдено",0)</f>
        <v>Россия</v>
      </c>
      <c r="H102" s="33">
        <f t="shared" ca="1" si="9"/>
        <v>45807</v>
      </c>
      <c r="I102" s="13">
        <f t="shared" ca="1" si="10"/>
        <v>3</v>
      </c>
      <c r="J102" s="13">
        <f t="shared" ca="1" si="11"/>
        <v>0</v>
      </c>
      <c r="K102" s="13">
        <f t="shared" ca="1" si="12"/>
        <v>21</v>
      </c>
      <c r="L102" s="13">
        <f t="shared" ca="1" si="13"/>
        <v>36</v>
      </c>
      <c r="M102" s="13">
        <f t="shared" ca="1" si="14"/>
        <v>1117</v>
      </c>
      <c r="N102" s="48" t="s">
        <v>985</v>
      </c>
      <c r="O102" s="13" t="s">
        <v>824</v>
      </c>
      <c r="P102" s="13" t="s">
        <v>948</v>
      </c>
      <c r="Q102" s="55">
        <f t="shared" si="15"/>
        <v>2</v>
      </c>
    </row>
    <row r="103" spans="1:17" x14ac:dyDescent="0.2">
      <c r="A103" s="13">
        <v>120</v>
      </c>
      <c r="B103" s="13" t="s">
        <v>356</v>
      </c>
      <c r="C103" s="13" t="s">
        <v>1564</v>
      </c>
      <c r="D103" s="13" t="s">
        <v>142</v>
      </c>
      <c r="E103" s="33">
        <v>44691</v>
      </c>
      <c r="F103" s="13" t="str">
        <f t="shared" si="8"/>
        <v>+7</v>
      </c>
      <c r="G103" s="13" t="str">
        <f>_xlfn.XLOOKUP(F103,'коды стран'!$B$3:$B$8,'коды стран'!$A$2:$A$7,"Не найдено",0)</f>
        <v>Россия</v>
      </c>
      <c r="H103" s="33">
        <f t="shared" ca="1" si="9"/>
        <v>45807</v>
      </c>
      <c r="I103" s="13">
        <f t="shared" ca="1" si="10"/>
        <v>3</v>
      </c>
      <c r="J103" s="13">
        <f t="shared" ca="1" si="11"/>
        <v>0</v>
      </c>
      <c r="K103" s="13">
        <f t="shared" ca="1" si="12"/>
        <v>20</v>
      </c>
      <c r="L103" s="13">
        <f t="shared" ca="1" si="13"/>
        <v>36</v>
      </c>
      <c r="M103" s="13">
        <f t="shared" ca="1" si="14"/>
        <v>1116</v>
      </c>
      <c r="N103" s="13" t="s">
        <v>1008</v>
      </c>
      <c r="O103" s="48" t="s">
        <v>1006</v>
      </c>
      <c r="P103" s="13" t="s">
        <v>1007</v>
      </c>
      <c r="Q103" s="55">
        <f t="shared" si="15"/>
        <v>1</v>
      </c>
    </row>
    <row r="104" spans="1:17" x14ac:dyDescent="0.2">
      <c r="A104" s="13">
        <v>121</v>
      </c>
      <c r="B104" s="13" t="s">
        <v>383</v>
      </c>
      <c r="C104" s="13" t="s">
        <v>1537</v>
      </c>
      <c r="D104" s="13" t="s">
        <v>142</v>
      </c>
      <c r="E104" s="33">
        <v>44763</v>
      </c>
      <c r="F104" s="13" t="str">
        <f t="shared" si="8"/>
        <v>+7</v>
      </c>
      <c r="G104" s="13" t="str">
        <f>_xlfn.XLOOKUP(F104,'коды стран'!$B$3:$B$8,'коды стран'!$A$2:$A$7,"Не найдено",0)</f>
        <v>Россия</v>
      </c>
      <c r="H104" s="33">
        <f t="shared" ca="1" si="9"/>
        <v>45807</v>
      </c>
      <c r="I104" s="13">
        <f t="shared" ca="1" si="10"/>
        <v>2</v>
      </c>
      <c r="J104" s="13">
        <f t="shared" ca="1" si="11"/>
        <v>10</v>
      </c>
      <c r="K104" s="13">
        <f t="shared" ca="1" si="12"/>
        <v>9</v>
      </c>
      <c r="L104" s="13">
        <f t="shared" ca="1" si="13"/>
        <v>34</v>
      </c>
      <c r="M104" s="13">
        <f t="shared" ca="1" si="14"/>
        <v>1044</v>
      </c>
      <c r="N104" s="48" t="s">
        <v>1182</v>
      </c>
      <c r="O104" s="13" t="s">
        <v>951</v>
      </c>
      <c r="P104" s="13" t="s">
        <v>975</v>
      </c>
      <c r="Q104" s="55">
        <f t="shared" si="15"/>
        <v>3</v>
      </c>
    </row>
    <row r="105" spans="1:17" x14ac:dyDescent="0.2">
      <c r="A105" s="13">
        <v>122</v>
      </c>
      <c r="B105" s="13" t="s">
        <v>228</v>
      </c>
      <c r="C105" s="13" t="s">
        <v>1692</v>
      </c>
      <c r="D105" s="13" t="s">
        <v>140</v>
      </c>
      <c r="E105" s="33">
        <v>44683</v>
      </c>
      <c r="F105" s="13" t="str">
        <f t="shared" si="8"/>
        <v>+375</v>
      </c>
      <c r="G105" s="13" t="str">
        <f>_xlfn.XLOOKUP(F105,'коды стран'!$B$3:$B$8,'коды стран'!$A$2:$A$7,"Не найдено",0)</f>
        <v>Казахстан</v>
      </c>
      <c r="H105" s="33">
        <f t="shared" ca="1" si="9"/>
        <v>45807</v>
      </c>
      <c r="I105" s="13">
        <f t="shared" ca="1" si="10"/>
        <v>3</v>
      </c>
      <c r="J105" s="13">
        <f t="shared" ca="1" si="11"/>
        <v>0</v>
      </c>
      <c r="K105" s="13">
        <f t="shared" ca="1" si="12"/>
        <v>28</v>
      </c>
      <c r="L105" s="13">
        <f t="shared" ca="1" si="13"/>
        <v>36</v>
      </c>
      <c r="M105" s="13">
        <f t="shared" ca="1" si="14"/>
        <v>1124</v>
      </c>
      <c r="N105" s="13" t="s">
        <v>1024</v>
      </c>
      <c r="O105" s="48" t="s">
        <v>1023</v>
      </c>
      <c r="P105" s="13" t="s">
        <v>843</v>
      </c>
      <c r="Q105" s="55">
        <f t="shared" si="15"/>
        <v>1</v>
      </c>
    </row>
    <row r="106" spans="1:17" x14ac:dyDescent="0.2">
      <c r="A106" s="13">
        <v>123</v>
      </c>
      <c r="B106" s="13" t="s">
        <v>197</v>
      </c>
      <c r="C106" s="13" t="s">
        <v>1722</v>
      </c>
      <c r="D106" s="13" t="s">
        <v>140</v>
      </c>
      <c r="E106" s="33">
        <v>44600</v>
      </c>
      <c r="F106" s="13" t="str">
        <f t="shared" si="8"/>
        <v>+7</v>
      </c>
      <c r="G106" s="13" t="str">
        <f>_xlfn.XLOOKUP(F106,'коды стран'!$B$3:$B$8,'коды стран'!$A$2:$A$7,"Не найдено",0)</f>
        <v>Россия</v>
      </c>
      <c r="H106" s="33">
        <f t="shared" ca="1" si="9"/>
        <v>45807</v>
      </c>
      <c r="I106" s="13">
        <f t="shared" ca="1" si="10"/>
        <v>3</v>
      </c>
      <c r="J106" s="13">
        <f t="shared" ca="1" si="11"/>
        <v>3</v>
      </c>
      <c r="K106" s="13">
        <f t="shared" ca="1" si="12"/>
        <v>22</v>
      </c>
      <c r="L106" s="13">
        <f t="shared" ca="1" si="13"/>
        <v>39</v>
      </c>
      <c r="M106" s="13">
        <f t="shared" ca="1" si="14"/>
        <v>1207</v>
      </c>
      <c r="N106" s="48" t="s">
        <v>815</v>
      </c>
      <c r="O106" s="13" t="s">
        <v>816</v>
      </c>
      <c r="P106" s="13" t="s">
        <v>817</v>
      </c>
      <c r="Q106" s="55">
        <f t="shared" si="15"/>
        <v>1</v>
      </c>
    </row>
    <row r="107" spans="1:17" x14ac:dyDescent="0.2">
      <c r="A107" s="13">
        <v>124</v>
      </c>
      <c r="B107" s="13" t="s">
        <v>288</v>
      </c>
      <c r="C107" s="13" t="s">
        <v>1632</v>
      </c>
      <c r="D107" s="13" t="s">
        <v>142</v>
      </c>
      <c r="E107" s="33">
        <v>44795</v>
      </c>
      <c r="F107" s="13" t="str">
        <f t="shared" si="8"/>
        <v>+7</v>
      </c>
      <c r="G107" s="13" t="str">
        <f>_xlfn.XLOOKUP(F107,'коды стран'!$B$3:$B$8,'коды стран'!$A$2:$A$7,"Не найдено",0)</f>
        <v>Россия</v>
      </c>
      <c r="H107" s="33">
        <f t="shared" ca="1" si="9"/>
        <v>45807</v>
      </c>
      <c r="I107" s="13">
        <f t="shared" ca="1" si="10"/>
        <v>2</v>
      </c>
      <c r="J107" s="13">
        <f t="shared" ca="1" si="11"/>
        <v>9</v>
      </c>
      <c r="K107" s="13">
        <f t="shared" ca="1" si="12"/>
        <v>8</v>
      </c>
      <c r="L107" s="13">
        <f t="shared" ca="1" si="13"/>
        <v>33</v>
      </c>
      <c r="M107" s="13">
        <f t="shared" ca="1" si="14"/>
        <v>1012</v>
      </c>
      <c r="N107" s="13" t="s">
        <v>986</v>
      </c>
      <c r="O107" s="48" t="s">
        <v>1224</v>
      </c>
      <c r="P107" s="13" t="s">
        <v>1225</v>
      </c>
      <c r="Q107" s="55">
        <f t="shared" si="15"/>
        <v>1</v>
      </c>
    </row>
    <row r="108" spans="1:17" x14ac:dyDescent="0.2">
      <c r="A108" s="13">
        <v>125</v>
      </c>
      <c r="B108" s="13" t="s">
        <v>252</v>
      </c>
      <c r="C108" s="13" t="s">
        <v>1668</v>
      </c>
      <c r="D108" s="13" t="s">
        <v>140</v>
      </c>
      <c r="E108" s="33">
        <v>44701</v>
      </c>
      <c r="F108" s="13" t="str">
        <f t="shared" si="8"/>
        <v>+7</v>
      </c>
      <c r="G108" s="13" t="str">
        <f>_xlfn.XLOOKUP(F108,'коды стран'!$B$3:$B$8,'коды стран'!$A$2:$A$7,"Не найдено",0)</f>
        <v>Россия</v>
      </c>
      <c r="H108" s="33">
        <f t="shared" ca="1" si="9"/>
        <v>45807</v>
      </c>
      <c r="I108" s="13">
        <f t="shared" ca="1" si="10"/>
        <v>3</v>
      </c>
      <c r="J108" s="13">
        <f t="shared" ca="1" si="11"/>
        <v>0</v>
      </c>
      <c r="K108" s="13">
        <f t="shared" ca="1" si="12"/>
        <v>10</v>
      </c>
      <c r="L108" s="13">
        <f t="shared" ca="1" si="13"/>
        <v>36</v>
      </c>
      <c r="M108" s="13">
        <f t="shared" ca="1" si="14"/>
        <v>1106</v>
      </c>
      <c r="N108" s="48" t="s">
        <v>1109</v>
      </c>
      <c r="O108" s="13" t="s">
        <v>977</v>
      </c>
      <c r="P108" s="13" t="s">
        <v>1110</v>
      </c>
      <c r="Q108" s="55">
        <f t="shared" si="15"/>
        <v>5</v>
      </c>
    </row>
    <row r="109" spans="1:17" x14ac:dyDescent="0.2">
      <c r="A109" s="13">
        <v>126</v>
      </c>
      <c r="B109" s="13" t="s">
        <v>481</v>
      </c>
      <c r="C109" s="13" t="s">
        <v>1441</v>
      </c>
      <c r="D109" s="13" t="s">
        <v>142</v>
      </c>
      <c r="E109" s="33">
        <v>44822</v>
      </c>
      <c r="F109" s="13" t="str">
        <f t="shared" si="8"/>
        <v>+998</v>
      </c>
      <c r="G109" s="13" t="str">
        <f>_xlfn.XLOOKUP(F109,'коды стран'!$B$3:$B$8,'коды стран'!$A$2:$A$7,"Не найдено",0)</f>
        <v>Беларусь</v>
      </c>
      <c r="H109" s="33">
        <f t="shared" ca="1" si="9"/>
        <v>45807</v>
      </c>
      <c r="I109" s="13">
        <f t="shared" ca="1" si="10"/>
        <v>2</v>
      </c>
      <c r="J109" s="13">
        <f t="shared" ca="1" si="11"/>
        <v>8</v>
      </c>
      <c r="K109" s="13">
        <f t="shared" ca="1" si="12"/>
        <v>12</v>
      </c>
      <c r="L109" s="13">
        <f t="shared" ca="1" si="13"/>
        <v>32</v>
      </c>
      <c r="M109" s="13">
        <f t="shared" ca="1" si="14"/>
        <v>985</v>
      </c>
      <c r="N109" s="13" t="s">
        <v>1109</v>
      </c>
      <c r="O109" s="13" t="s">
        <v>775</v>
      </c>
      <c r="P109" s="13" t="s">
        <v>1039</v>
      </c>
      <c r="Q109" s="55">
        <f t="shared" si="15"/>
        <v>6</v>
      </c>
    </row>
    <row r="110" spans="1:17" x14ac:dyDescent="0.2">
      <c r="A110" s="13">
        <v>127</v>
      </c>
      <c r="B110" s="13" t="s">
        <v>258</v>
      </c>
      <c r="C110" s="13" t="s">
        <v>1662</v>
      </c>
      <c r="D110" s="13" t="s">
        <v>140</v>
      </c>
      <c r="E110" s="33">
        <v>44914</v>
      </c>
      <c r="F110" s="13" t="str">
        <f t="shared" si="8"/>
        <v>+380</v>
      </c>
      <c r="G110" s="13" t="str">
        <f>_xlfn.XLOOKUP(F110,'коды стран'!$B$3:$B$8,'коды стран'!$A$2:$A$7,"Не найдено",0)</f>
        <v>Таджикистан</v>
      </c>
      <c r="H110" s="33">
        <f t="shared" ca="1" si="9"/>
        <v>45807</v>
      </c>
      <c r="I110" s="13">
        <f t="shared" ca="1" si="10"/>
        <v>2</v>
      </c>
      <c r="J110" s="13">
        <f t="shared" ca="1" si="11"/>
        <v>5</v>
      </c>
      <c r="K110" s="13">
        <f t="shared" ca="1" si="12"/>
        <v>11</v>
      </c>
      <c r="L110" s="13">
        <f t="shared" ca="1" si="13"/>
        <v>29</v>
      </c>
      <c r="M110" s="13">
        <f t="shared" ca="1" si="14"/>
        <v>893</v>
      </c>
      <c r="N110" s="48" t="s">
        <v>1327</v>
      </c>
      <c r="O110" s="13" t="s">
        <v>1328</v>
      </c>
      <c r="P110" s="13" t="s">
        <v>954</v>
      </c>
      <c r="Q110" s="55">
        <f t="shared" si="15"/>
        <v>1</v>
      </c>
    </row>
    <row r="111" spans="1:17" x14ac:dyDescent="0.2">
      <c r="A111" s="13">
        <v>129</v>
      </c>
      <c r="B111" s="13" t="s">
        <v>315</v>
      </c>
      <c r="C111" s="13" t="s">
        <v>1605</v>
      </c>
      <c r="D111" s="13" t="s">
        <v>140</v>
      </c>
      <c r="E111" s="33">
        <v>44868</v>
      </c>
      <c r="F111" s="13" t="str">
        <f t="shared" si="8"/>
        <v>+375</v>
      </c>
      <c r="G111" s="13" t="str">
        <f>_xlfn.XLOOKUP(F111,'коды стран'!$B$3:$B$8,'коды стран'!$A$2:$A$7,"Не найдено",0)</f>
        <v>Казахстан</v>
      </c>
      <c r="H111" s="33">
        <f t="shared" ca="1" si="9"/>
        <v>45807</v>
      </c>
      <c r="I111" s="13">
        <f t="shared" ca="1" si="10"/>
        <v>2</v>
      </c>
      <c r="J111" s="13">
        <f t="shared" ca="1" si="11"/>
        <v>6</v>
      </c>
      <c r="K111" s="13">
        <f t="shared" ca="1" si="12"/>
        <v>27</v>
      </c>
      <c r="L111" s="13">
        <f t="shared" ca="1" si="13"/>
        <v>30</v>
      </c>
      <c r="M111" s="13">
        <f t="shared" ca="1" si="14"/>
        <v>939</v>
      </c>
      <c r="N111" s="13" t="s">
        <v>1280</v>
      </c>
      <c r="O111" s="48" t="s">
        <v>889</v>
      </c>
      <c r="P111" s="13" t="s">
        <v>911</v>
      </c>
      <c r="Q111" s="55">
        <f t="shared" si="15"/>
        <v>4</v>
      </c>
    </row>
    <row r="112" spans="1:17" x14ac:dyDescent="0.2">
      <c r="A112" s="13">
        <v>130</v>
      </c>
      <c r="B112" s="13" t="s">
        <v>496</v>
      </c>
      <c r="C112" s="13" t="s">
        <v>1426</v>
      </c>
      <c r="D112" s="13" t="s">
        <v>140</v>
      </c>
      <c r="E112" s="33">
        <v>44863</v>
      </c>
      <c r="F112" s="13" t="str">
        <f t="shared" si="8"/>
        <v>+992</v>
      </c>
      <c r="G112" s="13" t="str">
        <f>_xlfn.XLOOKUP(F112,'коды стран'!$B$3:$B$8,'коды стран'!$A$2:$A$7,"Не найдено",0)</f>
        <v>Узбекистан</v>
      </c>
      <c r="H112" s="33">
        <f t="shared" ca="1" si="9"/>
        <v>45807</v>
      </c>
      <c r="I112" s="13">
        <f t="shared" ca="1" si="10"/>
        <v>2</v>
      </c>
      <c r="J112" s="13">
        <f t="shared" ca="1" si="11"/>
        <v>7</v>
      </c>
      <c r="K112" s="13">
        <f t="shared" ca="1" si="12"/>
        <v>1</v>
      </c>
      <c r="L112" s="13">
        <f t="shared" ca="1" si="13"/>
        <v>31</v>
      </c>
      <c r="M112" s="13">
        <f t="shared" ca="1" si="14"/>
        <v>944</v>
      </c>
      <c r="N112" s="13" t="s">
        <v>867</v>
      </c>
      <c r="O112" s="48" t="s">
        <v>1250</v>
      </c>
      <c r="P112" s="13" t="s">
        <v>1102</v>
      </c>
      <c r="Q112" s="55">
        <f t="shared" si="15"/>
        <v>2</v>
      </c>
    </row>
    <row r="113" spans="1:17" x14ac:dyDescent="0.2">
      <c r="A113" s="13">
        <v>131</v>
      </c>
      <c r="B113" s="13" t="s">
        <v>546</v>
      </c>
      <c r="C113" s="13" t="s">
        <v>1376</v>
      </c>
      <c r="D113" s="13" t="s">
        <v>142</v>
      </c>
      <c r="E113" s="33">
        <v>44693</v>
      </c>
      <c r="F113" s="13" t="str">
        <f t="shared" si="8"/>
        <v>+7</v>
      </c>
      <c r="G113" s="13" t="str">
        <f>_xlfn.XLOOKUP(F113,'коды стран'!$B$3:$B$8,'коды стран'!$A$2:$A$7,"Не найдено",0)</f>
        <v>Россия</v>
      </c>
      <c r="H113" s="33">
        <f t="shared" ca="1" si="9"/>
        <v>45807</v>
      </c>
      <c r="I113" s="13">
        <f t="shared" ca="1" si="10"/>
        <v>3</v>
      </c>
      <c r="J113" s="13">
        <f t="shared" ca="1" si="11"/>
        <v>0</v>
      </c>
      <c r="K113" s="13">
        <f t="shared" ca="1" si="12"/>
        <v>18</v>
      </c>
      <c r="L113" s="13">
        <f t="shared" ca="1" si="13"/>
        <v>36</v>
      </c>
      <c r="M113" s="13">
        <f t="shared" ca="1" si="14"/>
        <v>1114</v>
      </c>
      <c r="N113" s="13" t="s">
        <v>971</v>
      </c>
      <c r="O113" s="48" t="s">
        <v>969</v>
      </c>
      <c r="P113" s="13" t="s">
        <v>970</v>
      </c>
      <c r="Q113" s="55">
        <f t="shared" si="15"/>
        <v>3</v>
      </c>
    </row>
    <row r="114" spans="1:17" x14ac:dyDescent="0.2">
      <c r="A114" s="13">
        <v>132</v>
      </c>
      <c r="B114" s="13" t="s">
        <v>475</v>
      </c>
      <c r="C114" s="13" t="s">
        <v>1447</v>
      </c>
      <c r="D114" s="13" t="s">
        <v>142</v>
      </c>
      <c r="E114" s="33">
        <v>44601</v>
      </c>
      <c r="F114" s="13" t="str">
        <f t="shared" si="8"/>
        <v>+380</v>
      </c>
      <c r="G114" s="13" t="str">
        <f>_xlfn.XLOOKUP(F114,'коды стран'!$B$3:$B$8,'коды стран'!$A$2:$A$7,"Не найдено",0)</f>
        <v>Таджикистан</v>
      </c>
      <c r="H114" s="33">
        <f t="shared" ca="1" si="9"/>
        <v>45807</v>
      </c>
      <c r="I114" s="13">
        <f t="shared" ca="1" si="10"/>
        <v>3</v>
      </c>
      <c r="J114" s="13">
        <f t="shared" ca="1" si="11"/>
        <v>3</v>
      </c>
      <c r="K114" s="13">
        <f t="shared" ca="1" si="12"/>
        <v>21</v>
      </c>
      <c r="L114" s="13">
        <f t="shared" ca="1" si="13"/>
        <v>39</v>
      </c>
      <c r="M114" s="13">
        <f t="shared" ca="1" si="14"/>
        <v>1206</v>
      </c>
      <c r="N114" s="48" t="s">
        <v>756</v>
      </c>
      <c r="O114" s="13" t="s">
        <v>757</v>
      </c>
      <c r="P114" s="13" t="s">
        <v>758</v>
      </c>
      <c r="Q114" s="55">
        <f t="shared" si="15"/>
        <v>2</v>
      </c>
    </row>
    <row r="115" spans="1:17" x14ac:dyDescent="0.2">
      <c r="A115" s="13">
        <v>133</v>
      </c>
      <c r="B115" s="13" t="s">
        <v>241</v>
      </c>
      <c r="C115" s="13" t="s">
        <v>1679</v>
      </c>
      <c r="D115" s="13" t="s">
        <v>140</v>
      </c>
      <c r="E115" s="33">
        <v>44588</v>
      </c>
      <c r="F115" s="13" t="str">
        <f t="shared" si="8"/>
        <v>+998</v>
      </c>
      <c r="G115" s="13" t="str">
        <f>_xlfn.XLOOKUP(F115,'коды стран'!$B$3:$B$8,'коды стран'!$A$2:$A$7,"Не найдено",0)</f>
        <v>Беларусь</v>
      </c>
      <c r="H115" s="33">
        <f t="shared" ca="1" si="9"/>
        <v>45807</v>
      </c>
      <c r="I115" s="13">
        <f t="shared" ca="1" si="10"/>
        <v>3</v>
      </c>
      <c r="J115" s="13">
        <f t="shared" ca="1" si="11"/>
        <v>4</v>
      </c>
      <c r="K115" s="13">
        <f t="shared" ca="1" si="12"/>
        <v>3</v>
      </c>
      <c r="L115" s="13">
        <f t="shared" ca="1" si="13"/>
        <v>40</v>
      </c>
      <c r="M115" s="13">
        <f t="shared" ca="1" si="14"/>
        <v>1219</v>
      </c>
      <c r="N115" s="13" t="s">
        <v>801</v>
      </c>
      <c r="O115" s="48" t="s">
        <v>669</v>
      </c>
      <c r="P115" s="13" t="s">
        <v>800</v>
      </c>
      <c r="Q115" s="55">
        <f t="shared" si="15"/>
        <v>5</v>
      </c>
    </row>
    <row r="116" spans="1:17" x14ac:dyDescent="0.2">
      <c r="A116" s="13">
        <v>134</v>
      </c>
      <c r="B116" s="13" t="s">
        <v>499</v>
      </c>
      <c r="C116" s="13" t="s">
        <v>1423</v>
      </c>
      <c r="D116" s="13" t="s">
        <v>142</v>
      </c>
      <c r="E116" s="33">
        <v>44753</v>
      </c>
      <c r="F116" s="13" t="str">
        <f t="shared" si="8"/>
        <v>+7</v>
      </c>
      <c r="G116" s="13" t="str">
        <f>_xlfn.XLOOKUP(F116,'коды стран'!$B$3:$B$8,'коды стран'!$A$2:$A$7,"Не найдено",0)</f>
        <v>Россия</v>
      </c>
      <c r="H116" s="33">
        <f t="shared" ca="1" si="9"/>
        <v>45807</v>
      </c>
      <c r="I116" s="13">
        <f t="shared" ca="1" si="10"/>
        <v>2</v>
      </c>
      <c r="J116" s="13">
        <f t="shared" ca="1" si="11"/>
        <v>10</v>
      </c>
      <c r="K116" s="13">
        <f t="shared" ca="1" si="12"/>
        <v>19</v>
      </c>
      <c r="L116" s="13">
        <f t="shared" ca="1" si="13"/>
        <v>34</v>
      </c>
      <c r="M116" s="13">
        <f t="shared" ca="1" si="14"/>
        <v>1054</v>
      </c>
      <c r="N116" s="13" t="s">
        <v>725</v>
      </c>
      <c r="O116" s="48" t="s">
        <v>659</v>
      </c>
      <c r="P116" s="13" t="s">
        <v>1130</v>
      </c>
      <c r="Q116" s="55">
        <f t="shared" si="15"/>
        <v>3</v>
      </c>
    </row>
    <row r="117" spans="1:17" x14ac:dyDescent="0.2">
      <c r="A117" s="13">
        <v>135</v>
      </c>
      <c r="B117" s="13" t="s">
        <v>245</v>
      </c>
      <c r="C117" s="13" t="s">
        <v>1675</v>
      </c>
      <c r="D117" s="13" t="s">
        <v>142</v>
      </c>
      <c r="E117" s="33">
        <v>44602</v>
      </c>
      <c r="F117" s="13" t="str">
        <f t="shared" si="8"/>
        <v>+7</v>
      </c>
      <c r="G117" s="13" t="str">
        <f>_xlfn.XLOOKUP(F117,'коды стран'!$B$3:$B$8,'коды стран'!$A$2:$A$7,"Не найдено",0)</f>
        <v>Россия</v>
      </c>
      <c r="H117" s="33">
        <f t="shared" ca="1" si="9"/>
        <v>45807</v>
      </c>
      <c r="I117" s="13">
        <f t="shared" ca="1" si="10"/>
        <v>3</v>
      </c>
      <c r="J117" s="13">
        <f t="shared" ca="1" si="11"/>
        <v>3</v>
      </c>
      <c r="K117" s="13">
        <f t="shared" ca="1" si="12"/>
        <v>20</v>
      </c>
      <c r="L117" s="13">
        <f t="shared" ca="1" si="13"/>
        <v>39</v>
      </c>
      <c r="M117" s="13">
        <f t="shared" ca="1" si="14"/>
        <v>1205</v>
      </c>
      <c r="N117" s="13" t="s">
        <v>799</v>
      </c>
      <c r="O117" s="48" t="s">
        <v>797</v>
      </c>
      <c r="P117" s="13" t="s">
        <v>798</v>
      </c>
      <c r="Q117" s="55">
        <f t="shared" si="15"/>
        <v>2</v>
      </c>
    </row>
    <row r="118" spans="1:17" x14ac:dyDescent="0.2">
      <c r="A118" s="13">
        <v>136</v>
      </c>
      <c r="B118" s="13" t="s">
        <v>451</v>
      </c>
      <c r="C118" s="13" t="s">
        <v>1471</v>
      </c>
      <c r="D118" s="13" t="s">
        <v>142</v>
      </c>
      <c r="E118" s="33">
        <v>44860</v>
      </c>
      <c r="F118" s="13" t="str">
        <f t="shared" si="8"/>
        <v>+380</v>
      </c>
      <c r="G118" s="13" t="str">
        <f>_xlfn.XLOOKUP(F118,'коды стран'!$B$3:$B$8,'коды стран'!$A$2:$A$7,"Не найдено",0)</f>
        <v>Таджикистан</v>
      </c>
      <c r="H118" s="33">
        <f t="shared" ca="1" si="9"/>
        <v>45807</v>
      </c>
      <c r="I118" s="13">
        <f t="shared" ca="1" si="10"/>
        <v>2</v>
      </c>
      <c r="J118" s="13">
        <f t="shared" ca="1" si="11"/>
        <v>7</v>
      </c>
      <c r="K118" s="13">
        <f t="shared" ca="1" si="12"/>
        <v>4</v>
      </c>
      <c r="L118" s="13">
        <f t="shared" ca="1" si="13"/>
        <v>31</v>
      </c>
      <c r="M118" s="13">
        <f t="shared" ca="1" si="14"/>
        <v>947</v>
      </c>
      <c r="N118" s="48" t="s">
        <v>1278</v>
      </c>
      <c r="O118" s="13" t="s">
        <v>1279</v>
      </c>
      <c r="P118" s="13" t="s">
        <v>1152</v>
      </c>
      <c r="Q118" s="55">
        <f t="shared" si="15"/>
        <v>1</v>
      </c>
    </row>
    <row r="119" spans="1:17" x14ac:dyDescent="0.2">
      <c r="A119" s="13">
        <v>138</v>
      </c>
      <c r="B119" s="13" t="s">
        <v>280</v>
      </c>
      <c r="C119" s="13" t="s">
        <v>1640</v>
      </c>
      <c r="D119" s="13" t="s">
        <v>142</v>
      </c>
      <c r="E119" s="33">
        <v>44723</v>
      </c>
      <c r="F119" s="13" t="str">
        <f t="shared" si="8"/>
        <v>+380</v>
      </c>
      <c r="G119" s="13" t="str">
        <f>_xlfn.XLOOKUP(F119,'коды стран'!$B$3:$B$8,'коды стран'!$A$2:$A$7,"Не найдено",0)</f>
        <v>Таджикистан</v>
      </c>
      <c r="H119" s="33">
        <f t="shared" ca="1" si="9"/>
        <v>45807</v>
      </c>
      <c r="I119" s="13">
        <f t="shared" ca="1" si="10"/>
        <v>2</v>
      </c>
      <c r="J119" s="13">
        <f t="shared" ca="1" si="11"/>
        <v>11</v>
      </c>
      <c r="K119" s="13">
        <f t="shared" ca="1" si="12"/>
        <v>19</v>
      </c>
      <c r="L119" s="13">
        <f t="shared" ca="1" si="13"/>
        <v>35</v>
      </c>
      <c r="M119" s="13">
        <f t="shared" ca="1" si="14"/>
        <v>1084</v>
      </c>
      <c r="N119" s="13" t="s">
        <v>1100</v>
      </c>
      <c r="O119" s="48" t="s">
        <v>1050</v>
      </c>
      <c r="P119" s="13" t="s">
        <v>678</v>
      </c>
      <c r="Q119" s="55">
        <f t="shared" si="15"/>
        <v>2</v>
      </c>
    </row>
    <row r="120" spans="1:17" x14ac:dyDescent="0.2">
      <c r="A120" s="13">
        <v>139</v>
      </c>
      <c r="B120" s="13" t="s">
        <v>443</v>
      </c>
      <c r="C120" s="13" t="s">
        <v>1479</v>
      </c>
      <c r="D120" s="13" t="s">
        <v>142</v>
      </c>
      <c r="E120" s="33">
        <v>44648</v>
      </c>
      <c r="F120" s="13" t="str">
        <f t="shared" si="8"/>
        <v>+375</v>
      </c>
      <c r="G120" s="13" t="str">
        <f>_xlfn.XLOOKUP(F120,'коды стран'!$B$3:$B$8,'коды стран'!$A$2:$A$7,"Не найдено",0)</f>
        <v>Казахстан</v>
      </c>
      <c r="H120" s="33">
        <f t="shared" ca="1" si="9"/>
        <v>45807</v>
      </c>
      <c r="I120" s="13">
        <f t="shared" ca="1" si="10"/>
        <v>3</v>
      </c>
      <c r="J120" s="13">
        <f t="shared" ca="1" si="11"/>
        <v>2</v>
      </c>
      <c r="K120" s="13">
        <f t="shared" ca="1" si="12"/>
        <v>2</v>
      </c>
      <c r="L120" s="13">
        <f t="shared" ca="1" si="13"/>
        <v>38</v>
      </c>
      <c r="M120" s="13">
        <f t="shared" ca="1" si="14"/>
        <v>1159</v>
      </c>
      <c r="N120" s="48" t="s">
        <v>920</v>
      </c>
      <c r="O120" s="13" t="s">
        <v>726</v>
      </c>
      <c r="P120" s="13" t="s">
        <v>921</v>
      </c>
      <c r="Q120" s="55">
        <f t="shared" si="15"/>
        <v>3</v>
      </c>
    </row>
    <row r="121" spans="1:17" x14ac:dyDescent="0.2">
      <c r="A121" s="13">
        <v>140</v>
      </c>
      <c r="B121" s="13" t="s">
        <v>493</v>
      </c>
      <c r="C121" s="13" t="s">
        <v>1429</v>
      </c>
      <c r="D121" s="13" t="s">
        <v>142</v>
      </c>
      <c r="E121" s="33">
        <v>44627</v>
      </c>
      <c r="F121" s="13" t="str">
        <f t="shared" si="8"/>
        <v>+7</v>
      </c>
      <c r="G121" s="13" t="str">
        <f>_xlfn.XLOOKUP(F121,'коды стран'!$B$3:$B$8,'коды стран'!$A$2:$A$7,"Не найдено",0)</f>
        <v>Россия</v>
      </c>
      <c r="H121" s="33">
        <f t="shared" ca="1" si="9"/>
        <v>45807</v>
      </c>
      <c r="I121" s="13">
        <f t="shared" ca="1" si="10"/>
        <v>3</v>
      </c>
      <c r="J121" s="13">
        <f t="shared" ca="1" si="11"/>
        <v>2</v>
      </c>
      <c r="K121" s="13">
        <f t="shared" ca="1" si="12"/>
        <v>23</v>
      </c>
      <c r="L121" s="13">
        <f t="shared" ca="1" si="13"/>
        <v>38</v>
      </c>
      <c r="M121" s="13">
        <f t="shared" ca="1" si="14"/>
        <v>1180</v>
      </c>
      <c r="N121" s="13" t="s">
        <v>836</v>
      </c>
      <c r="O121" s="48" t="s">
        <v>709</v>
      </c>
      <c r="P121" s="13" t="s">
        <v>835</v>
      </c>
      <c r="Q121" s="55">
        <f t="shared" si="15"/>
        <v>4</v>
      </c>
    </row>
    <row r="122" spans="1:17" x14ac:dyDescent="0.2">
      <c r="A122" s="13">
        <v>141</v>
      </c>
      <c r="B122" s="13" t="s">
        <v>270</v>
      </c>
      <c r="C122" s="13" t="s">
        <v>1650</v>
      </c>
      <c r="D122" s="13" t="s">
        <v>142</v>
      </c>
      <c r="E122" s="33">
        <v>44743</v>
      </c>
      <c r="F122" s="13" t="str">
        <f t="shared" si="8"/>
        <v>+7</v>
      </c>
      <c r="G122" s="13" t="str">
        <f>_xlfn.XLOOKUP(F122,'коды стран'!$B$3:$B$8,'коды стран'!$A$2:$A$7,"Не найдено",0)</f>
        <v>Россия</v>
      </c>
      <c r="H122" s="33">
        <f t="shared" ca="1" si="9"/>
        <v>45807</v>
      </c>
      <c r="I122" s="13">
        <f t="shared" ca="1" si="10"/>
        <v>2</v>
      </c>
      <c r="J122" s="13">
        <f t="shared" ca="1" si="11"/>
        <v>10</v>
      </c>
      <c r="K122" s="13">
        <f t="shared" ca="1" si="12"/>
        <v>29</v>
      </c>
      <c r="L122" s="13">
        <f t="shared" ca="1" si="13"/>
        <v>34</v>
      </c>
      <c r="M122" s="13">
        <f t="shared" ca="1" si="14"/>
        <v>1064</v>
      </c>
      <c r="N122" s="48" t="s">
        <v>770</v>
      </c>
      <c r="O122" s="13" t="s">
        <v>1154</v>
      </c>
      <c r="P122" s="13" t="s">
        <v>947</v>
      </c>
      <c r="Q122" s="55">
        <f t="shared" si="15"/>
        <v>2</v>
      </c>
    </row>
    <row r="123" spans="1:17" x14ac:dyDescent="0.2">
      <c r="A123" s="13">
        <v>142</v>
      </c>
      <c r="B123" s="13" t="s">
        <v>519</v>
      </c>
      <c r="C123" s="13" t="s">
        <v>1403</v>
      </c>
      <c r="D123" s="13" t="s">
        <v>140</v>
      </c>
      <c r="E123" s="33">
        <v>44683</v>
      </c>
      <c r="F123" s="13" t="str">
        <f t="shared" si="8"/>
        <v>+7</v>
      </c>
      <c r="G123" s="13" t="str">
        <f>_xlfn.XLOOKUP(F123,'коды стран'!$B$3:$B$8,'коды стран'!$A$2:$A$7,"Не найдено",0)</f>
        <v>Россия</v>
      </c>
      <c r="H123" s="33">
        <f t="shared" ca="1" si="9"/>
        <v>45807</v>
      </c>
      <c r="I123" s="13">
        <f t="shared" ca="1" si="10"/>
        <v>3</v>
      </c>
      <c r="J123" s="13">
        <f t="shared" ca="1" si="11"/>
        <v>0</v>
      </c>
      <c r="K123" s="13">
        <f t="shared" ca="1" si="12"/>
        <v>28</v>
      </c>
      <c r="L123" s="13">
        <f t="shared" ca="1" si="13"/>
        <v>36</v>
      </c>
      <c r="M123" s="13">
        <f t="shared" ca="1" si="14"/>
        <v>1124</v>
      </c>
      <c r="N123" s="13" t="s">
        <v>980</v>
      </c>
      <c r="O123" s="48" t="s">
        <v>955</v>
      </c>
      <c r="P123" s="13" t="s">
        <v>767</v>
      </c>
      <c r="Q123" s="55">
        <f t="shared" si="15"/>
        <v>3</v>
      </c>
    </row>
    <row r="124" spans="1:17" x14ac:dyDescent="0.2">
      <c r="A124" s="13">
        <v>143</v>
      </c>
      <c r="B124" s="13" t="s">
        <v>246</v>
      </c>
      <c r="C124" s="13" t="s">
        <v>1674</v>
      </c>
      <c r="D124" s="13" t="s">
        <v>140</v>
      </c>
      <c r="E124" s="33">
        <v>44601</v>
      </c>
      <c r="F124" s="13" t="str">
        <f t="shared" si="8"/>
        <v>+7</v>
      </c>
      <c r="G124" s="13" t="str">
        <f>_xlfn.XLOOKUP(F124,'коды стран'!$B$3:$B$8,'коды стран'!$A$2:$A$7,"Не найдено",0)</f>
        <v>Россия</v>
      </c>
      <c r="H124" s="33">
        <f t="shared" ca="1" si="9"/>
        <v>45807</v>
      </c>
      <c r="I124" s="13">
        <f t="shared" ca="1" si="10"/>
        <v>3</v>
      </c>
      <c r="J124" s="13">
        <f t="shared" ca="1" si="11"/>
        <v>3</v>
      </c>
      <c r="K124" s="13">
        <f t="shared" ca="1" si="12"/>
        <v>21</v>
      </c>
      <c r="L124" s="13">
        <f t="shared" ca="1" si="13"/>
        <v>39</v>
      </c>
      <c r="M124" s="13">
        <f t="shared" ca="1" si="14"/>
        <v>1206</v>
      </c>
      <c r="N124" s="48" t="s">
        <v>794</v>
      </c>
      <c r="O124" s="13" t="s">
        <v>795</v>
      </c>
      <c r="P124" s="13" t="s">
        <v>796</v>
      </c>
      <c r="Q124" s="55">
        <f t="shared" si="15"/>
        <v>2</v>
      </c>
    </row>
    <row r="125" spans="1:17" x14ac:dyDescent="0.2">
      <c r="A125" s="13">
        <v>144</v>
      </c>
      <c r="B125" s="13" t="s">
        <v>330</v>
      </c>
      <c r="C125" s="13" t="s">
        <v>1590</v>
      </c>
      <c r="D125" s="13" t="s">
        <v>142</v>
      </c>
      <c r="E125" s="33">
        <v>44705</v>
      </c>
      <c r="F125" s="13" t="str">
        <f t="shared" si="8"/>
        <v>+380</v>
      </c>
      <c r="G125" s="13" t="str">
        <f>_xlfn.XLOOKUP(F125,'коды стран'!$B$3:$B$8,'коды стран'!$A$2:$A$7,"Не найдено",0)</f>
        <v>Таджикистан</v>
      </c>
      <c r="H125" s="33">
        <f t="shared" ca="1" si="9"/>
        <v>45807</v>
      </c>
      <c r="I125" s="13">
        <f t="shared" ca="1" si="10"/>
        <v>3</v>
      </c>
      <c r="J125" s="13">
        <f t="shared" ca="1" si="11"/>
        <v>0</v>
      </c>
      <c r="K125" s="13">
        <f t="shared" ca="1" si="12"/>
        <v>6</v>
      </c>
      <c r="L125" s="13">
        <f t="shared" ca="1" si="13"/>
        <v>36</v>
      </c>
      <c r="M125" s="13">
        <f t="shared" ca="1" si="14"/>
        <v>1102</v>
      </c>
      <c r="N125" s="13" t="s">
        <v>1091</v>
      </c>
      <c r="O125" s="48" t="s">
        <v>761</v>
      </c>
      <c r="P125" s="13" t="s">
        <v>1090</v>
      </c>
      <c r="Q125" s="55">
        <f t="shared" si="15"/>
        <v>4</v>
      </c>
    </row>
    <row r="126" spans="1:17" x14ac:dyDescent="0.2">
      <c r="A126" s="13">
        <v>145</v>
      </c>
      <c r="B126" s="13" t="s">
        <v>532</v>
      </c>
      <c r="C126" s="13" t="s">
        <v>1390</v>
      </c>
      <c r="D126" s="13" t="s">
        <v>140</v>
      </c>
      <c r="E126" s="33">
        <v>44653</v>
      </c>
      <c r="F126" s="13" t="str">
        <f t="shared" si="8"/>
        <v>+380</v>
      </c>
      <c r="G126" s="13" t="str">
        <f>_xlfn.XLOOKUP(F126,'коды стран'!$B$3:$B$8,'коды стран'!$A$2:$A$7,"Не найдено",0)</f>
        <v>Таджикистан</v>
      </c>
      <c r="H126" s="33">
        <f t="shared" ca="1" si="9"/>
        <v>45807</v>
      </c>
      <c r="I126" s="13">
        <f t="shared" ca="1" si="10"/>
        <v>3</v>
      </c>
      <c r="J126" s="13">
        <f t="shared" ca="1" si="11"/>
        <v>1</v>
      </c>
      <c r="K126" s="13">
        <f t="shared" ca="1" si="12"/>
        <v>28</v>
      </c>
      <c r="L126" s="13">
        <f t="shared" ca="1" si="13"/>
        <v>37</v>
      </c>
      <c r="M126" s="13">
        <f t="shared" ca="1" si="14"/>
        <v>1154</v>
      </c>
      <c r="N126" s="48" t="s">
        <v>907</v>
      </c>
      <c r="O126" s="13" t="s">
        <v>701</v>
      </c>
      <c r="P126" s="13" t="s">
        <v>908</v>
      </c>
      <c r="Q126" s="55">
        <f t="shared" si="15"/>
        <v>5</v>
      </c>
    </row>
    <row r="127" spans="1:17" x14ac:dyDescent="0.2">
      <c r="A127" s="13">
        <v>146</v>
      </c>
      <c r="B127" s="13" t="s">
        <v>176</v>
      </c>
      <c r="C127" s="13" t="s">
        <v>1743</v>
      </c>
      <c r="D127" s="13" t="s">
        <v>140</v>
      </c>
      <c r="E127" s="33">
        <v>44617</v>
      </c>
      <c r="F127" s="13" t="str">
        <f t="shared" si="8"/>
        <v>+375</v>
      </c>
      <c r="G127" s="13" t="str">
        <f>_xlfn.XLOOKUP(F127,'коды стран'!$B$3:$B$8,'коды стран'!$A$2:$A$7,"Не найдено",0)</f>
        <v>Казахстан</v>
      </c>
      <c r="H127" s="33">
        <f t="shared" ca="1" si="9"/>
        <v>45807</v>
      </c>
      <c r="I127" s="13">
        <f t="shared" ca="1" si="10"/>
        <v>3</v>
      </c>
      <c r="J127" s="13">
        <f t="shared" ca="1" si="11"/>
        <v>3</v>
      </c>
      <c r="K127" s="13">
        <f t="shared" ca="1" si="12"/>
        <v>5</v>
      </c>
      <c r="L127" s="13">
        <f t="shared" ca="1" si="13"/>
        <v>39</v>
      </c>
      <c r="M127" s="13">
        <f t="shared" ca="1" si="14"/>
        <v>1190</v>
      </c>
      <c r="N127" s="13" t="s">
        <v>773</v>
      </c>
      <c r="O127" s="48" t="s">
        <v>890</v>
      </c>
      <c r="P127" s="13" t="s">
        <v>891</v>
      </c>
      <c r="Q127" s="55">
        <f t="shared" si="15"/>
        <v>2</v>
      </c>
    </row>
    <row r="128" spans="1:17" x14ac:dyDescent="0.2">
      <c r="A128" s="13">
        <v>147</v>
      </c>
      <c r="B128" s="13" t="s">
        <v>389</v>
      </c>
      <c r="C128" s="13" t="s">
        <v>1531</v>
      </c>
      <c r="D128" s="13" t="s">
        <v>142</v>
      </c>
      <c r="E128" s="33">
        <v>44827</v>
      </c>
      <c r="F128" s="13" t="str">
        <f t="shared" si="8"/>
        <v>+7</v>
      </c>
      <c r="G128" s="13" t="str">
        <f>_xlfn.XLOOKUP(F128,'коды стран'!$B$3:$B$8,'коды стран'!$A$2:$A$7,"Не найдено",0)</f>
        <v>Россия</v>
      </c>
      <c r="H128" s="33">
        <f t="shared" ca="1" si="9"/>
        <v>45807</v>
      </c>
      <c r="I128" s="13">
        <f t="shared" ca="1" si="10"/>
        <v>2</v>
      </c>
      <c r="J128" s="13">
        <f t="shared" ca="1" si="11"/>
        <v>8</v>
      </c>
      <c r="K128" s="13">
        <f t="shared" ca="1" si="12"/>
        <v>7</v>
      </c>
      <c r="L128" s="13">
        <f t="shared" ca="1" si="13"/>
        <v>32</v>
      </c>
      <c r="M128" s="13">
        <f t="shared" ca="1" si="14"/>
        <v>980</v>
      </c>
      <c r="N128" s="48" t="s">
        <v>1255</v>
      </c>
      <c r="O128" s="13" t="s">
        <v>923</v>
      </c>
      <c r="P128" s="13" t="s">
        <v>688</v>
      </c>
      <c r="Q128" s="55">
        <f t="shared" si="15"/>
        <v>2</v>
      </c>
    </row>
    <row r="129" spans="1:17" x14ac:dyDescent="0.2">
      <c r="A129" s="13">
        <v>148</v>
      </c>
      <c r="B129" s="13" t="s">
        <v>292</v>
      </c>
      <c r="C129" s="13" t="s">
        <v>1628</v>
      </c>
      <c r="D129" s="13" t="s">
        <v>142</v>
      </c>
      <c r="E129" s="33">
        <v>44700</v>
      </c>
      <c r="F129" s="13" t="str">
        <f t="shared" si="8"/>
        <v>+7</v>
      </c>
      <c r="G129" s="13" t="str">
        <f>_xlfn.XLOOKUP(F129,'коды стран'!$B$3:$B$8,'коды стран'!$A$2:$A$7,"Не найдено",0)</f>
        <v>Россия</v>
      </c>
      <c r="H129" s="33">
        <f t="shared" ca="1" si="9"/>
        <v>45807</v>
      </c>
      <c r="I129" s="13">
        <f t="shared" ca="1" si="10"/>
        <v>3</v>
      </c>
      <c r="J129" s="13">
        <f t="shared" ca="1" si="11"/>
        <v>0</v>
      </c>
      <c r="K129" s="13">
        <f t="shared" ca="1" si="12"/>
        <v>11</v>
      </c>
      <c r="L129" s="13">
        <f t="shared" ca="1" si="13"/>
        <v>36</v>
      </c>
      <c r="M129" s="13">
        <f t="shared" ca="1" si="14"/>
        <v>1107</v>
      </c>
      <c r="N129" s="13" t="s">
        <v>1018</v>
      </c>
      <c r="O129" s="48" t="s">
        <v>766</v>
      </c>
      <c r="P129" s="13" t="s">
        <v>939</v>
      </c>
      <c r="Q129" s="55">
        <f t="shared" si="15"/>
        <v>6</v>
      </c>
    </row>
    <row r="130" spans="1:17" x14ac:dyDescent="0.2">
      <c r="A130" s="13">
        <v>149</v>
      </c>
      <c r="B130" s="13" t="s">
        <v>464</v>
      </c>
      <c r="C130" s="13" t="s">
        <v>1458</v>
      </c>
      <c r="D130" s="13" t="s">
        <v>142</v>
      </c>
      <c r="E130" s="33">
        <v>44882</v>
      </c>
      <c r="F130" s="13" t="str">
        <f t="shared" ref="F130:F193" si="16">LEFT(B130,LEN(B130)-13)</f>
        <v>+992</v>
      </c>
      <c r="G130" s="13" t="str">
        <f>_xlfn.XLOOKUP(F130,'коды стран'!$B$3:$B$8,'коды стран'!$A$2:$A$7,"Не найдено",0)</f>
        <v>Узбекистан</v>
      </c>
      <c r="H130" s="33">
        <f t="shared" ref="H130:H193" ca="1" si="17">TODAY()</f>
        <v>45807</v>
      </c>
      <c r="I130" s="13">
        <f t="shared" ref="I130:I193" ca="1" si="18">DATEDIF(E130,H130,"y")</f>
        <v>2</v>
      </c>
      <c r="J130" s="13">
        <f t="shared" ref="J130:J193" ca="1" si="19">DATEDIF(E130,H130,"ym")</f>
        <v>6</v>
      </c>
      <c r="K130" s="13">
        <f t="shared" ref="K130:K193" ca="1" si="20">DATEDIF(E130,H130,"md")</f>
        <v>13</v>
      </c>
      <c r="L130" s="13">
        <f t="shared" ref="L130:L193" ca="1" si="21">DATEDIF(E130,H130,"m")</f>
        <v>30</v>
      </c>
      <c r="M130" s="13">
        <f t="shared" ref="M130:M193" ca="1" si="22">DATEDIF(E130,H130,"d")</f>
        <v>925</v>
      </c>
      <c r="N130" s="48" t="s">
        <v>814</v>
      </c>
      <c r="O130" s="13" t="s">
        <v>1209</v>
      </c>
      <c r="P130" s="13" t="s">
        <v>891</v>
      </c>
      <c r="Q130" s="55">
        <f t="shared" si="15"/>
        <v>2</v>
      </c>
    </row>
    <row r="131" spans="1:17" x14ac:dyDescent="0.2">
      <c r="A131" s="13">
        <v>150</v>
      </c>
      <c r="B131" s="13" t="s">
        <v>518</v>
      </c>
      <c r="C131" s="13" t="s">
        <v>1404</v>
      </c>
      <c r="D131" s="13" t="s">
        <v>140</v>
      </c>
      <c r="E131" s="33">
        <v>44622</v>
      </c>
      <c r="F131" s="13" t="str">
        <f t="shared" si="16"/>
        <v>+998</v>
      </c>
      <c r="G131" s="13" t="str">
        <f>_xlfn.XLOOKUP(F131,'коды стран'!$B$3:$B$8,'коды стран'!$A$2:$A$7,"Не найдено",0)</f>
        <v>Беларусь</v>
      </c>
      <c r="H131" s="33">
        <f t="shared" ca="1" si="17"/>
        <v>45807</v>
      </c>
      <c r="I131" s="13">
        <f t="shared" ca="1" si="18"/>
        <v>3</v>
      </c>
      <c r="J131" s="13">
        <f t="shared" ca="1" si="19"/>
        <v>2</v>
      </c>
      <c r="K131" s="13">
        <f t="shared" ca="1" si="20"/>
        <v>28</v>
      </c>
      <c r="L131" s="13">
        <f t="shared" ca="1" si="21"/>
        <v>38</v>
      </c>
      <c r="M131" s="13">
        <f t="shared" ca="1" si="22"/>
        <v>1185</v>
      </c>
      <c r="N131" s="48" t="s">
        <v>829</v>
      </c>
      <c r="O131" s="13" t="s">
        <v>830</v>
      </c>
      <c r="P131" s="13" t="s">
        <v>831</v>
      </c>
      <c r="Q131" s="55">
        <f t="shared" ref="Q131:Q194" si="23">COUNTIF($O$2:$O$435,O131)</f>
        <v>3</v>
      </c>
    </row>
    <row r="132" spans="1:17" x14ac:dyDescent="0.2">
      <c r="A132" s="13">
        <v>151</v>
      </c>
      <c r="B132" s="13" t="s">
        <v>267</v>
      </c>
      <c r="C132" s="13" t="s">
        <v>1653</v>
      </c>
      <c r="D132" s="13" t="s">
        <v>140</v>
      </c>
      <c r="E132" s="33">
        <v>44923</v>
      </c>
      <c r="F132" s="13" t="str">
        <f t="shared" si="16"/>
        <v>+375</v>
      </c>
      <c r="G132" s="13" t="str">
        <f>_xlfn.XLOOKUP(F132,'коды стран'!$B$3:$B$8,'коды стран'!$A$2:$A$7,"Не найдено",0)</f>
        <v>Казахстан</v>
      </c>
      <c r="H132" s="33">
        <f t="shared" ca="1" si="17"/>
        <v>45807</v>
      </c>
      <c r="I132" s="13">
        <f t="shared" ca="1" si="18"/>
        <v>2</v>
      </c>
      <c r="J132" s="13">
        <f t="shared" ca="1" si="19"/>
        <v>5</v>
      </c>
      <c r="K132" s="13">
        <f t="shared" ca="1" si="20"/>
        <v>2</v>
      </c>
      <c r="L132" s="13">
        <f t="shared" ca="1" si="21"/>
        <v>29</v>
      </c>
      <c r="M132" s="13">
        <f t="shared" ca="1" si="22"/>
        <v>884</v>
      </c>
      <c r="N132" s="13" t="s">
        <v>1155</v>
      </c>
      <c r="O132" s="48" t="s">
        <v>857</v>
      </c>
      <c r="P132" s="13" t="s">
        <v>1346</v>
      </c>
      <c r="Q132" s="55">
        <f t="shared" si="23"/>
        <v>3</v>
      </c>
    </row>
    <row r="133" spans="1:17" x14ac:dyDescent="0.2">
      <c r="A133" s="13">
        <v>152</v>
      </c>
      <c r="B133" s="13" t="s">
        <v>306</v>
      </c>
      <c r="C133" s="13" t="s">
        <v>1614</v>
      </c>
      <c r="D133" s="13" t="s">
        <v>140</v>
      </c>
      <c r="E133" s="33">
        <v>44791</v>
      </c>
      <c r="F133" s="13" t="str">
        <f t="shared" si="16"/>
        <v>+375</v>
      </c>
      <c r="G133" s="13" t="str">
        <f>_xlfn.XLOOKUP(F133,'коды стран'!$B$3:$B$8,'коды стран'!$A$2:$A$7,"Не найдено",0)</f>
        <v>Казахстан</v>
      </c>
      <c r="H133" s="33">
        <f t="shared" ca="1" si="17"/>
        <v>45807</v>
      </c>
      <c r="I133" s="13">
        <f t="shared" ca="1" si="18"/>
        <v>2</v>
      </c>
      <c r="J133" s="13">
        <f t="shared" ca="1" si="19"/>
        <v>9</v>
      </c>
      <c r="K133" s="13">
        <f t="shared" ca="1" si="20"/>
        <v>12</v>
      </c>
      <c r="L133" s="13">
        <f t="shared" ca="1" si="21"/>
        <v>33</v>
      </c>
      <c r="M133" s="13">
        <f t="shared" ca="1" si="22"/>
        <v>1016</v>
      </c>
      <c r="N133" s="13" t="s">
        <v>1192</v>
      </c>
      <c r="O133" s="48" t="s">
        <v>1011</v>
      </c>
      <c r="P133" s="13" t="s">
        <v>660</v>
      </c>
      <c r="Q133" s="55">
        <f t="shared" si="23"/>
        <v>4</v>
      </c>
    </row>
    <row r="134" spans="1:17" x14ac:dyDescent="0.2">
      <c r="A134" s="13">
        <v>153</v>
      </c>
      <c r="B134" s="13" t="s">
        <v>438</v>
      </c>
      <c r="C134" s="13" t="s">
        <v>1483</v>
      </c>
      <c r="D134" s="13" t="s">
        <v>140</v>
      </c>
      <c r="E134" s="33">
        <v>44802</v>
      </c>
      <c r="F134" s="13" t="str">
        <f t="shared" si="16"/>
        <v>+7</v>
      </c>
      <c r="G134" s="13" t="str">
        <f>_xlfn.XLOOKUP(F134,'коды стран'!$B$3:$B$8,'коды стран'!$A$2:$A$7,"Не найдено",0)</f>
        <v>Россия</v>
      </c>
      <c r="H134" s="33">
        <f t="shared" ca="1" si="17"/>
        <v>45807</v>
      </c>
      <c r="I134" s="13">
        <f t="shared" ca="1" si="18"/>
        <v>2</v>
      </c>
      <c r="J134" s="13">
        <f t="shared" ca="1" si="19"/>
        <v>9</v>
      </c>
      <c r="K134" s="13">
        <f t="shared" ca="1" si="20"/>
        <v>1</v>
      </c>
      <c r="L134" s="13">
        <f t="shared" ca="1" si="21"/>
        <v>33</v>
      </c>
      <c r="M134" s="13">
        <f t="shared" ca="1" si="22"/>
        <v>1005</v>
      </c>
      <c r="N134" s="48" t="s">
        <v>794</v>
      </c>
      <c r="O134" s="13" t="s">
        <v>1057</v>
      </c>
      <c r="P134" s="13" t="s">
        <v>843</v>
      </c>
      <c r="Q134" s="55">
        <f t="shared" si="23"/>
        <v>3</v>
      </c>
    </row>
    <row r="135" spans="1:17" x14ac:dyDescent="0.2">
      <c r="A135" s="13">
        <v>155</v>
      </c>
      <c r="B135" s="13" t="s">
        <v>158</v>
      </c>
      <c r="C135" s="13" t="s">
        <v>1761</v>
      </c>
      <c r="D135" s="13" t="s">
        <v>140</v>
      </c>
      <c r="E135" s="33">
        <v>44564</v>
      </c>
      <c r="F135" s="13" t="str">
        <f t="shared" si="16"/>
        <v>+380</v>
      </c>
      <c r="G135" s="13" t="str">
        <f>_xlfn.XLOOKUP(F135,'коды стран'!$B$3:$B$8,'коды стран'!$A$2:$A$7,"Не найдено",0)</f>
        <v>Таджикистан</v>
      </c>
      <c r="H135" s="33">
        <f t="shared" ca="1" si="17"/>
        <v>45807</v>
      </c>
      <c r="I135" s="13">
        <f t="shared" ca="1" si="18"/>
        <v>3</v>
      </c>
      <c r="J135" s="13">
        <f t="shared" ca="1" si="19"/>
        <v>4</v>
      </c>
      <c r="K135" s="13">
        <f t="shared" ca="1" si="20"/>
        <v>27</v>
      </c>
      <c r="L135" s="13">
        <f t="shared" ca="1" si="21"/>
        <v>40</v>
      </c>
      <c r="M135" s="13">
        <f t="shared" ca="1" si="22"/>
        <v>1243</v>
      </c>
      <c r="N135" s="48" t="s">
        <v>730</v>
      </c>
      <c r="O135" s="13" t="s">
        <v>731</v>
      </c>
      <c r="P135" s="13" t="s">
        <v>732</v>
      </c>
      <c r="Q135" s="55">
        <f t="shared" si="23"/>
        <v>1</v>
      </c>
    </row>
    <row r="136" spans="1:17" x14ac:dyDescent="0.2">
      <c r="A136" s="13">
        <v>156</v>
      </c>
      <c r="B136" s="13" t="s">
        <v>397</v>
      </c>
      <c r="C136" s="13" t="s">
        <v>1523</v>
      </c>
      <c r="D136" s="13" t="s">
        <v>142</v>
      </c>
      <c r="E136" s="33">
        <v>44905</v>
      </c>
      <c r="F136" s="13" t="str">
        <f t="shared" si="16"/>
        <v>+380</v>
      </c>
      <c r="G136" s="13" t="str">
        <f>_xlfn.XLOOKUP(F136,'коды стран'!$B$3:$B$8,'коды стран'!$A$2:$A$7,"Не найдено",0)</f>
        <v>Таджикистан</v>
      </c>
      <c r="H136" s="33">
        <f t="shared" ca="1" si="17"/>
        <v>45807</v>
      </c>
      <c r="I136" s="13">
        <f t="shared" ca="1" si="18"/>
        <v>2</v>
      </c>
      <c r="J136" s="13">
        <f t="shared" ca="1" si="19"/>
        <v>5</v>
      </c>
      <c r="K136" s="13">
        <f t="shared" ca="1" si="20"/>
        <v>20</v>
      </c>
      <c r="L136" s="13">
        <f t="shared" ca="1" si="21"/>
        <v>29</v>
      </c>
      <c r="M136" s="13">
        <f t="shared" ca="1" si="22"/>
        <v>902</v>
      </c>
      <c r="N136" s="48" t="s">
        <v>1316</v>
      </c>
      <c r="O136" s="13" t="s">
        <v>1317</v>
      </c>
      <c r="P136" s="13" t="s">
        <v>1236</v>
      </c>
      <c r="Q136" s="55">
        <f t="shared" si="23"/>
        <v>1</v>
      </c>
    </row>
    <row r="137" spans="1:17" x14ac:dyDescent="0.2">
      <c r="A137" s="13">
        <v>157</v>
      </c>
      <c r="B137" s="13" t="s">
        <v>326</v>
      </c>
      <c r="C137" s="13" t="s">
        <v>1594</v>
      </c>
      <c r="D137" s="13" t="s">
        <v>140</v>
      </c>
      <c r="E137" s="33">
        <v>44783</v>
      </c>
      <c r="F137" s="13" t="str">
        <f t="shared" si="16"/>
        <v>+7</v>
      </c>
      <c r="G137" s="13" t="str">
        <f>_xlfn.XLOOKUP(F137,'коды стран'!$B$3:$B$8,'коды стран'!$A$2:$A$7,"Не найдено",0)</f>
        <v>Россия</v>
      </c>
      <c r="H137" s="33">
        <f t="shared" ca="1" si="17"/>
        <v>45807</v>
      </c>
      <c r="I137" s="13">
        <f t="shared" ca="1" si="18"/>
        <v>2</v>
      </c>
      <c r="J137" s="13">
        <f t="shared" ca="1" si="19"/>
        <v>9</v>
      </c>
      <c r="K137" s="13">
        <f t="shared" ca="1" si="20"/>
        <v>20</v>
      </c>
      <c r="L137" s="13">
        <f t="shared" ca="1" si="21"/>
        <v>33</v>
      </c>
      <c r="M137" s="13">
        <f t="shared" ca="1" si="22"/>
        <v>1024</v>
      </c>
      <c r="N137" s="13" t="s">
        <v>840</v>
      </c>
      <c r="O137" s="48" t="s">
        <v>1081</v>
      </c>
      <c r="P137" s="13" t="s">
        <v>1028</v>
      </c>
      <c r="Q137" s="55">
        <f t="shared" si="23"/>
        <v>2</v>
      </c>
    </row>
    <row r="138" spans="1:17" x14ac:dyDescent="0.2">
      <c r="A138" s="13">
        <v>158</v>
      </c>
      <c r="B138" s="13" t="s">
        <v>279</v>
      </c>
      <c r="C138" s="13" t="s">
        <v>1641</v>
      </c>
      <c r="D138" s="13" t="s">
        <v>140</v>
      </c>
      <c r="E138" s="33">
        <v>44752</v>
      </c>
      <c r="F138" s="13" t="str">
        <f t="shared" si="16"/>
        <v>+998</v>
      </c>
      <c r="G138" s="13" t="str">
        <f>_xlfn.XLOOKUP(F138,'коды стран'!$B$3:$B$8,'коды стран'!$A$2:$A$7,"Не найдено",0)</f>
        <v>Беларусь</v>
      </c>
      <c r="H138" s="33">
        <f t="shared" ca="1" si="17"/>
        <v>45807</v>
      </c>
      <c r="I138" s="13">
        <f t="shared" ca="1" si="18"/>
        <v>2</v>
      </c>
      <c r="J138" s="13">
        <f t="shared" ca="1" si="19"/>
        <v>10</v>
      </c>
      <c r="K138" s="13">
        <f t="shared" ca="1" si="20"/>
        <v>20</v>
      </c>
      <c r="L138" s="13">
        <f t="shared" ca="1" si="21"/>
        <v>34</v>
      </c>
      <c r="M138" s="13">
        <f t="shared" ca="1" si="22"/>
        <v>1055</v>
      </c>
      <c r="N138" s="48" t="s">
        <v>1005</v>
      </c>
      <c r="O138" s="13" t="s">
        <v>1122</v>
      </c>
      <c r="P138" s="13" t="s">
        <v>1111</v>
      </c>
      <c r="Q138" s="55">
        <f t="shared" si="23"/>
        <v>3</v>
      </c>
    </row>
    <row r="139" spans="1:17" x14ac:dyDescent="0.2">
      <c r="A139" s="13">
        <v>159</v>
      </c>
      <c r="B139" s="13" t="s">
        <v>419</v>
      </c>
      <c r="C139" s="13" t="s">
        <v>1501</v>
      </c>
      <c r="D139" s="13" t="s">
        <v>140</v>
      </c>
      <c r="E139" s="33">
        <v>44686</v>
      </c>
      <c r="F139" s="13" t="str">
        <f t="shared" si="16"/>
        <v>+998</v>
      </c>
      <c r="G139" s="13" t="str">
        <f>_xlfn.XLOOKUP(F139,'коды стран'!$B$3:$B$8,'коды стран'!$A$2:$A$7,"Не найдено",0)</f>
        <v>Беларусь</v>
      </c>
      <c r="H139" s="33">
        <f t="shared" ca="1" si="17"/>
        <v>45807</v>
      </c>
      <c r="I139" s="13">
        <f t="shared" ca="1" si="18"/>
        <v>3</v>
      </c>
      <c r="J139" s="13">
        <f t="shared" ca="1" si="19"/>
        <v>0</v>
      </c>
      <c r="K139" s="13">
        <f t="shared" ca="1" si="20"/>
        <v>25</v>
      </c>
      <c r="L139" s="13">
        <f t="shared" ca="1" si="21"/>
        <v>36</v>
      </c>
      <c r="M139" s="13">
        <f t="shared" ca="1" si="22"/>
        <v>1121</v>
      </c>
      <c r="N139" s="13" t="s">
        <v>995</v>
      </c>
      <c r="O139" s="48" t="s">
        <v>993</v>
      </c>
      <c r="P139" s="13" t="s">
        <v>994</v>
      </c>
      <c r="Q139" s="55">
        <f t="shared" si="23"/>
        <v>1</v>
      </c>
    </row>
    <row r="140" spans="1:17" x14ac:dyDescent="0.2">
      <c r="A140" s="13">
        <v>160</v>
      </c>
      <c r="B140" s="13" t="s">
        <v>545</v>
      </c>
      <c r="C140" s="13" t="s">
        <v>1377</v>
      </c>
      <c r="D140" s="13" t="s">
        <v>142</v>
      </c>
      <c r="E140" s="33">
        <v>44649</v>
      </c>
      <c r="F140" s="13" t="str">
        <f t="shared" si="16"/>
        <v>+998</v>
      </c>
      <c r="G140" s="13" t="str">
        <f>_xlfn.XLOOKUP(F140,'коды стран'!$B$3:$B$8,'коды стран'!$A$2:$A$7,"Не найдено",0)</f>
        <v>Беларусь</v>
      </c>
      <c r="H140" s="33">
        <f t="shared" ca="1" si="17"/>
        <v>45807</v>
      </c>
      <c r="I140" s="13">
        <f t="shared" ca="1" si="18"/>
        <v>3</v>
      </c>
      <c r="J140" s="13">
        <f t="shared" ca="1" si="19"/>
        <v>2</v>
      </c>
      <c r="K140" s="13">
        <f t="shared" ca="1" si="20"/>
        <v>1</v>
      </c>
      <c r="L140" s="13">
        <f t="shared" ca="1" si="21"/>
        <v>38</v>
      </c>
      <c r="M140" s="13">
        <f t="shared" ca="1" si="22"/>
        <v>1158</v>
      </c>
      <c r="N140" s="13" t="s">
        <v>906</v>
      </c>
      <c r="O140" s="48" t="s">
        <v>884</v>
      </c>
      <c r="P140" s="13" t="s">
        <v>876</v>
      </c>
      <c r="Q140" s="55">
        <f t="shared" si="23"/>
        <v>4</v>
      </c>
    </row>
    <row r="141" spans="1:17" x14ac:dyDescent="0.2">
      <c r="A141" s="13">
        <v>162</v>
      </c>
      <c r="B141" s="13" t="s">
        <v>478</v>
      </c>
      <c r="C141" s="13" t="s">
        <v>1444</v>
      </c>
      <c r="D141" s="13" t="s">
        <v>140</v>
      </c>
      <c r="E141" s="33">
        <v>44639</v>
      </c>
      <c r="F141" s="13" t="str">
        <f t="shared" si="16"/>
        <v>+992</v>
      </c>
      <c r="G141" s="13" t="str">
        <f>_xlfn.XLOOKUP(F141,'коды стран'!$B$3:$B$8,'коды стран'!$A$2:$A$7,"Не найдено",0)</f>
        <v>Узбекистан</v>
      </c>
      <c r="H141" s="33">
        <f t="shared" ca="1" si="17"/>
        <v>45807</v>
      </c>
      <c r="I141" s="13">
        <f t="shared" ca="1" si="18"/>
        <v>3</v>
      </c>
      <c r="J141" s="13">
        <f t="shared" ca="1" si="19"/>
        <v>2</v>
      </c>
      <c r="K141" s="13">
        <f t="shared" ca="1" si="20"/>
        <v>11</v>
      </c>
      <c r="L141" s="13">
        <f t="shared" ca="1" si="21"/>
        <v>38</v>
      </c>
      <c r="M141" s="13">
        <f t="shared" ca="1" si="22"/>
        <v>1168</v>
      </c>
      <c r="N141" s="48" t="s">
        <v>837</v>
      </c>
      <c r="O141" s="13" t="s">
        <v>838</v>
      </c>
      <c r="P141" s="13" t="s">
        <v>839</v>
      </c>
      <c r="Q141" s="55">
        <f t="shared" si="23"/>
        <v>3</v>
      </c>
    </row>
    <row r="142" spans="1:17" x14ac:dyDescent="0.2">
      <c r="A142" s="13">
        <v>163</v>
      </c>
      <c r="B142" s="13" t="s">
        <v>225</v>
      </c>
      <c r="C142" s="13" t="s">
        <v>1695</v>
      </c>
      <c r="D142" s="13" t="s">
        <v>142</v>
      </c>
      <c r="E142" s="33">
        <v>44571</v>
      </c>
      <c r="F142" s="13" t="str">
        <f t="shared" si="16"/>
        <v>+998</v>
      </c>
      <c r="G142" s="13" t="str">
        <f>_xlfn.XLOOKUP(F142,'коды стран'!$B$3:$B$8,'коды стран'!$A$2:$A$7,"Не найдено",0)</f>
        <v>Беларусь</v>
      </c>
      <c r="H142" s="33">
        <f t="shared" ca="1" si="17"/>
        <v>45807</v>
      </c>
      <c r="I142" s="13">
        <f t="shared" ca="1" si="18"/>
        <v>3</v>
      </c>
      <c r="J142" s="13">
        <f t="shared" ca="1" si="19"/>
        <v>4</v>
      </c>
      <c r="K142" s="13">
        <f t="shared" ca="1" si="20"/>
        <v>20</v>
      </c>
      <c r="L142" s="13">
        <f t="shared" ca="1" si="21"/>
        <v>40</v>
      </c>
      <c r="M142" s="13">
        <f t="shared" ca="1" si="22"/>
        <v>1236</v>
      </c>
      <c r="N142" s="13" t="s">
        <v>722</v>
      </c>
      <c r="O142" s="48" t="s">
        <v>720</v>
      </c>
      <c r="P142" s="13" t="s">
        <v>721</v>
      </c>
      <c r="Q142" s="55">
        <f t="shared" si="23"/>
        <v>2</v>
      </c>
    </row>
    <row r="143" spans="1:17" x14ac:dyDescent="0.2">
      <c r="A143" s="13">
        <v>164</v>
      </c>
      <c r="B143" s="13" t="s">
        <v>560</v>
      </c>
      <c r="C143" s="13" t="s">
        <v>1363</v>
      </c>
      <c r="D143" s="13" t="s">
        <v>140</v>
      </c>
      <c r="E143" s="33">
        <v>44678</v>
      </c>
      <c r="F143" s="13" t="str">
        <f t="shared" si="16"/>
        <v>+7</v>
      </c>
      <c r="G143" s="13" t="str">
        <f>_xlfn.XLOOKUP(F143,'коды стран'!$B$3:$B$8,'коды стран'!$A$2:$A$7,"Не найдено",0)</f>
        <v>Россия</v>
      </c>
      <c r="H143" s="33">
        <f t="shared" ca="1" si="17"/>
        <v>45807</v>
      </c>
      <c r="I143" s="13">
        <f t="shared" ca="1" si="18"/>
        <v>3</v>
      </c>
      <c r="J143" s="13">
        <f t="shared" ca="1" si="19"/>
        <v>1</v>
      </c>
      <c r="K143" s="13">
        <f t="shared" ca="1" si="20"/>
        <v>3</v>
      </c>
      <c r="L143" s="13">
        <f t="shared" ca="1" si="21"/>
        <v>37</v>
      </c>
      <c r="M143" s="13">
        <f t="shared" ca="1" si="22"/>
        <v>1129</v>
      </c>
      <c r="N143" s="13" t="s">
        <v>967</v>
      </c>
      <c r="O143" s="48" t="s">
        <v>965</v>
      </c>
      <c r="P143" s="13" t="s">
        <v>966</v>
      </c>
      <c r="Q143" s="55">
        <f t="shared" si="23"/>
        <v>2</v>
      </c>
    </row>
    <row r="144" spans="1:17" x14ac:dyDescent="0.2">
      <c r="A144" s="13">
        <v>165</v>
      </c>
      <c r="B144" s="13" t="s">
        <v>236</v>
      </c>
      <c r="C144" s="13" t="s">
        <v>1684</v>
      </c>
      <c r="D144" s="13" t="s">
        <v>142</v>
      </c>
      <c r="E144" s="33">
        <v>44599</v>
      </c>
      <c r="F144" s="13" t="str">
        <f t="shared" si="16"/>
        <v>+992</v>
      </c>
      <c r="G144" s="13" t="str">
        <f>_xlfn.XLOOKUP(F144,'коды стран'!$B$3:$B$8,'коды стран'!$A$2:$A$7,"Не найдено",0)</f>
        <v>Узбекистан</v>
      </c>
      <c r="H144" s="33">
        <f t="shared" ca="1" si="17"/>
        <v>45807</v>
      </c>
      <c r="I144" s="13">
        <f t="shared" ca="1" si="18"/>
        <v>3</v>
      </c>
      <c r="J144" s="13">
        <f t="shared" ca="1" si="19"/>
        <v>3</v>
      </c>
      <c r="K144" s="13">
        <f t="shared" ca="1" si="20"/>
        <v>23</v>
      </c>
      <c r="L144" s="13">
        <f t="shared" ca="1" si="21"/>
        <v>39</v>
      </c>
      <c r="M144" s="13">
        <f t="shared" ca="1" si="22"/>
        <v>1208</v>
      </c>
      <c r="N144" s="13" t="s">
        <v>804</v>
      </c>
      <c r="O144" s="48" t="s">
        <v>802</v>
      </c>
      <c r="P144" s="13" t="s">
        <v>803</v>
      </c>
      <c r="Q144" s="55">
        <f t="shared" si="23"/>
        <v>2</v>
      </c>
    </row>
    <row r="145" spans="1:17" x14ac:dyDescent="0.2">
      <c r="A145" s="13">
        <v>166</v>
      </c>
      <c r="B145" s="13" t="s">
        <v>479</v>
      </c>
      <c r="C145" s="13" t="s">
        <v>1443</v>
      </c>
      <c r="D145" s="13" t="s">
        <v>142</v>
      </c>
      <c r="E145" s="33">
        <v>44796</v>
      </c>
      <c r="F145" s="13" t="str">
        <f t="shared" si="16"/>
        <v>+998</v>
      </c>
      <c r="G145" s="13" t="str">
        <f>_xlfn.XLOOKUP(F145,'коды стран'!$B$3:$B$8,'коды стран'!$A$2:$A$7,"Не найдено",0)</f>
        <v>Беларусь</v>
      </c>
      <c r="H145" s="33">
        <f t="shared" ca="1" si="17"/>
        <v>45807</v>
      </c>
      <c r="I145" s="13">
        <f t="shared" ca="1" si="18"/>
        <v>2</v>
      </c>
      <c r="J145" s="13">
        <f t="shared" ca="1" si="19"/>
        <v>9</v>
      </c>
      <c r="K145" s="13">
        <f t="shared" ca="1" si="20"/>
        <v>7</v>
      </c>
      <c r="L145" s="13">
        <f t="shared" ca="1" si="21"/>
        <v>33</v>
      </c>
      <c r="M145" s="13">
        <f t="shared" ca="1" si="22"/>
        <v>1011</v>
      </c>
      <c r="N145" s="48" t="s">
        <v>1215</v>
      </c>
      <c r="O145" s="13" t="s">
        <v>1216</v>
      </c>
      <c r="P145" s="13" t="s">
        <v>912</v>
      </c>
      <c r="Q145" s="55">
        <f t="shared" si="23"/>
        <v>1</v>
      </c>
    </row>
    <row r="146" spans="1:17" x14ac:dyDescent="0.2">
      <c r="A146" s="13">
        <v>167</v>
      </c>
      <c r="B146" s="13" t="s">
        <v>494</v>
      </c>
      <c r="C146" s="13" t="s">
        <v>1428</v>
      </c>
      <c r="D146" s="13" t="s">
        <v>142</v>
      </c>
      <c r="E146" s="33">
        <v>44563</v>
      </c>
      <c r="F146" s="13" t="str">
        <f t="shared" si="16"/>
        <v>+998</v>
      </c>
      <c r="G146" s="13" t="str">
        <f>_xlfn.XLOOKUP(F146,'коды стран'!$B$3:$B$8,'коды стран'!$A$2:$A$7,"Не найдено",0)</f>
        <v>Беларусь</v>
      </c>
      <c r="H146" s="33">
        <f t="shared" ca="1" si="17"/>
        <v>45807</v>
      </c>
      <c r="I146" s="13">
        <f t="shared" ca="1" si="18"/>
        <v>3</v>
      </c>
      <c r="J146" s="13">
        <f t="shared" ca="1" si="19"/>
        <v>4</v>
      </c>
      <c r="K146" s="13">
        <f t="shared" ca="1" si="20"/>
        <v>28</v>
      </c>
      <c r="L146" s="13">
        <f t="shared" ca="1" si="21"/>
        <v>40</v>
      </c>
      <c r="M146" s="13">
        <f t="shared" ca="1" si="22"/>
        <v>1244</v>
      </c>
      <c r="N146" s="48" t="s">
        <v>662</v>
      </c>
      <c r="O146" s="13" t="s">
        <v>663</v>
      </c>
      <c r="P146" s="13" t="s">
        <v>664</v>
      </c>
      <c r="Q146" s="55">
        <f t="shared" si="23"/>
        <v>1</v>
      </c>
    </row>
    <row r="147" spans="1:17" x14ac:dyDescent="0.2">
      <c r="A147" s="13">
        <v>168</v>
      </c>
      <c r="B147" s="13" t="s">
        <v>384</v>
      </c>
      <c r="C147" s="13" t="s">
        <v>1536</v>
      </c>
      <c r="D147" s="13" t="s">
        <v>142</v>
      </c>
      <c r="E147" s="33">
        <v>44706</v>
      </c>
      <c r="F147" s="13" t="str">
        <f t="shared" si="16"/>
        <v>+998</v>
      </c>
      <c r="G147" s="13" t="str">
        <f>_xlfn.XLOOKUP(F147,'коды стран'!$B$3:$B$8,'коды стран'!$A$2:$A$7,"Не найдено",0)</f>
        <v>Беларусь</v>
      </c>
      <c r="H147" s="33">
        <f t="shared" ca="1" si="17"/>
        <v>45807</v>
      </c>
      <c r="I147" s="13">
        <f t="shared" ca="1" si="18"/>
        <v>3</v>
      </c>
      <c r="J147" s="13">
        <f t="shared" ca="1" si="19"/>
        <v>0</v>
      </c>
      <c r="K147" s="13">
        <f t="shared" ca="1" si="20"/>
        <v>5</v>
      </c>
      <c r="L147" s="13">
        <f t="shared" ca="1" si="21"/>
        <v>36</v>
      </c>
      <c r="M147" s="13">
        <f t="shared" ca="1" si="22"/>
        <v>1101</v>
      </c>
      <c r="N147" s="48" t="s">
        <v>1074</v>
      </c>
      <c r="O147" s="13" t="s">
        <v>1075</v>
      </c>
      <c r="P147" s="13" t="s">
        <v>1076</v>
      </c>
      <c r="Q147" s="55">
        <f t="shared" si="23"/>
        <v>1</v>
      </c>
    </row>
    <row r="148" spans="1:17" x14ac:dyDescent="0.2">
      <c r="A148" s="13">
        <v>171</v>
      </c>
      <c r="B148" s="13" t="s">
        <v>514</v>
      </c>
      <c r="C148" s="13" t="s">
        <v>1408</v>
      </c>
      <c r="D148" s="13" t="s">
        <v>142</v>
      </c>
      <c r="E148" s="33">
        <v>44710</v>
      </c>
      <c r="F148" s="13" t="str">
        <f t="shared" si="16"/>
        <v>+7</v>
      </c>
      <c r="G148" s="13" t="str">
        <f>_xlfn.XLOOKUP(F148,'коды стран'!$B$3:$B$8,'коды стран'!$A$2:$A$7,"Не найдено",0)</f>
        <v>Россия</v>
      </c>
      <c r="H148" s="33">
        <f t="shared" ca="1" si="17"/>
        <v>45807</v>
      </c>
      <c r="I148" s="13">
        <f t="shared" ca="1" si="18"/>
        <v>3</v>
      </c>
      <c r="J148" s="13">
        <f t="shared" ca="1" si="19"/>
        <v>0</v>
      </c>
      <c r="K148" s="13">
        <f t="shared" ca="1" si="20"/>
        <v>1</v>
      </c>
      <c r="L148" s="13">
        <f t="shared" ca="1" si="21"/>
        <v>36</v>
      </c>
      <c r="M148" s="13">
        <f t="shared" ca="1" si="22"/>
        <v>1097</v>
      </c>
      <c r="N148" s="48" t="s">
        <v>1055</v>
      </c>
      <c r="O148" s="13" t="s">
        <v>1056</v>
      </c>
      <c r="P148" s="13" t="s">
        <v>1001</v>
      </c>
      <c r="Q148" s="55">
        <f t="shared" si="23"/>
        <v>1</v>
      </c>
    </row>
    <row r="149" spans="1:17" x14ac:dyDescent="0.2">
      <c r="A149" s="13">
        <v>172</v>
      </c>
      <c r="B149" s="13" t="s">
        <v>429</v>
      </c>
      <c r="C149" s="13" t="s">
        <v>1491</v>
      </c>
      <c r="D149" s="13" t="s">
        <v>140</v>
      </c>
      <c r="E149" s="33">
        <v>44737</v>
      </c>
      <c r="F149" s="13" t="str">
        <f t="shared" si="16"/>
        <v>+7</v>
      </c>
      <c r="G149" s="13" t="str">
        <f>_xlfn.XLOOKUP(F149,'коды стран'!$B$3:$B$8,'коды стран'!$A$2:$A$7,"Не найдено",0)</f>
        <v>Россия</v>
      </c>
      <c r="H149" s="33">
        <f t="shared" ca="1" si="17"/>
        <v>45807</v>
      </c>
      <c r="I149" s="13">
        <f t="shared" ca="1" si="18"/>
        <v>2</v>
      </c>
      <c r="J149" s="13">
        <f t="shared" ca="1" si="19"/>
        <v>11</v>
      </c>
      <c r="K149" s="13">
        <f t="shared" ca="1" si="20"/>
        <v>5</v>
      </c>
      <c r="L149" s="13">
        <f t="shared" ca="1" si="21"/>
        <v>35</v>
      </c>
      <c r="M149" s="13">
        <f t="shared" ca="1" si="22"/>
        <v>1070</v>
      </c>
      <c r="N149" s="48" t="s">
        <v>689</v>
      </c>
      <c r="O149" s="13" t="s">
        <v>851</v>
      </c>
      <c r="P149" s="13" t="s">
        <v>1145</v>
      </c>
      <c r="Q149" s="55">
        <f t="shared" si="23"/>
        <v>2</v>
      </c>
    </row>
    <row r="150" spans="1:17" x14ac:dyDescent="0.2">
      <c r="A150" s="13">
        <v>173</v>
      </c>
      <c r="B150" s="13" t="s">
        <v>223</v>
      </c>
      <c r="C150" s="13" t="s">
        <v>1697</v>
      </c>
      <c r="D150" s="13" t="s">
        <v>140</v>
      </c>
      <c r="E150" s="33">
        <v>44673</v>
      </c>
      <c r="F150" s="13" t="str">
        <f t="shared" si="16"/>
        <v>+7</v>
      </c>
      <c r="G150" s="13" t="str">
        <f>_xlfn.XLOOKUP(F150,'коды стран'!$B$3:$B$8,'коды стран'!$A$2:$A$7,"Не найдено",0)</f>
        <v>Россия</v>
      </c>
      <c r="H150" s="33">
        <f t="shared" ca="1" si="17"/>
        <v>45807</v>
      </c>
      <c r="I150" s="13">
        <f t="shared" ca="1" si="18"/>
        <v>3</v>
      </c>
      <c r="J150" s="13">
        <f t="shared" ca="1" si="19"/>
        <v>1</v>
      </c>
      <c r="K150" s="13">
        <f t="shared" ca="1" si="20"/>
        <v>8</v>
      </c>
      <c r="L150" s="13">
        <f t="shared" ca="1" si="21"/>
        <v>37</v>
      </c>
      <c r="M150" s="13">
        <f t="shared" ca="1" si="22"/>
        <v>1134</v>
      </c>
      <c r="N150" s="48" t="s">
        <v>1025</v>
      </c>
      <c r="O150" s="13" t="s">
        <v>1026</v>
      </c>
      <c r="P150" s="13" t="s">
        <v>1027</v>
      </c>
      <c r="Q150" s="55">
        <f t="shared" si="23"/>
        <v>2</v>
      </c>
    </row>
    <row r="151" spans="1:17" x14ac:dyDescent="0.2">
      <c r="A151" s="13">
        <v>174</v>
      </c>
      <c r="B151" s="13" t="s">
        <v>320</v>
      </c>
      <c r="C151" s="13" t="s">
        <v>1600</v>
      </c>
      <c r="D151" s="13" t="s">
        <v>142</v>
      </c>
      <c r="E151" s="33">
        <v>44779</v>
      </c>
      <c r="F151" s="13" t="str">
        <f t="shared" si="16"/>
        <v>+992</v>
      </c>
      <c r="G151" s="13" t="str">
        <f>_xlfn.XLOOKUP(F151,'коды стран'!$B$3:$B$8,'коды стран'!$A$2:$A$7,"Не найдено",0)</f>
        <v>Узбекистан</v>
      </c>
      <c r="H151" s="33">
        <f t="shared" ca="1" si="17"/>
        <v>45807</v>
      </c>
      <c r="I151" s="13">
        <f t="shared" ca="1" si="18"/>
        <v>2</v>
      </c>
      <c r="J151" s="13">
        <f t="shared" ca="1" si="19"/>
        <v>9</v>
      </c>
      <c r="K151" s="13">
        <f t="shared" ca="1" si="20"/>
        <v>24</v>
      </c>
      <c r="L151" s="13">
        <f t="shared" ca="1" si="21"/>
        <v>33</v>
      </c>
      <c r="M151" s="13">
        <f t="shared" ca="1" si="22"/>
        <v>1028</v>
      </c>
      <c r="N151" s="48" t="s">
        <v>756</v>
      </c>
      <c r="O151" s="13" t="s">
        <v>1190</v>
      </c>
      <c r="P151" s="13" t="s">
        <v>1191</v>
      </c>
      <c r="Q151" s="55">
        <f t="shared" si="23"/>
        <v>1</v>
      </c>
    </row>
    <row r="152" spans="1:17" x14ac:dyDescent="0.2">
      <c r="A152" s="13">
        <v>175</v>
      </c>
      <c r="B152" s="13" t="s">
        <v>413</v>
      </c>
      <c r="C152" s="13" t="s">
        <v>1507</v>
      </c>
      <c r="D152" s="13" t="s">
        <v>140</v>
      </c>
      <c r="E152" s="33">
        <v>44565</v>
      </c>
      <c r="F152" s="13" t="str">
        <f t="shared" si="16"/>
        <v>+7</v>
      </c>
      <c r="G152" s="13" t="str">
        <f>_xlfn.XLOOKUP(F152,'коды стран'!$B$3:$B$8,'коды стран'!$A$2:$A$7,"Не найдено",0)</f>
        <v>Россия</v>
      </c>
      <c r="H152" s="33">
        <f t="shared" ca="1" si="17"/>
        <v>45807</v>
      </c>
      <c r="I152" s="13">
        <f t="shared" ca="1" si="18"/>
        <v>3</v>
      </c>
      <c r="J152" s="13">
        <f t="shared" ca="1" si="19"/>
        <v>4</v>
      </c>
      <c r="K152" s="13">
        <f t="shared" ca="1" si="20"/>
        <v>26</v>
      </c>
      <c r="L152" s="13">
        <f t="shared" ca="1" si="21"/>
        <v>40</v>
      </c>
      <c r="M152" s="13">
        <f t="shared" ca="1" si="22"/>
        <v>1242</v>
      </c>
      <c r="N152" s="13" t="s">
        <v>685</v>
      </c>
      <c r="O152" s="48" t="s">
        <v>683</v>
      </c>
      <c r="P152" s="13" t="s">
        <v>684</v>
      </c>
      <c r="Q152" s="55">
        <f t="shared" si="23"/>
        <v>2</v>
      </c>
    </row>
    <row r="153" spans="1:17" x14ac:dyDescent="0.2">
      <c r="A153" s="13">
        <v>177</v>
      </c>
      <c r="B153" s="13" t="s">
        <v>394</v>
      </c>
      <c r="C153" s="13" t="s">
        <v>1526</v>
      </c>
      <c r="D153" s="13" t="s">
        <v>140</v>
      </c>
      <c r="E153" s="33">
        <v>44857</v>
      </c>
      <c r="F153" s="13" t="str">
        <f t="shared" si="16"/>
        <v>+992</v>
      </c>
      <c r="G153" s="13" t="str">
        <f>_xlfn.XLOOKUP(F153,'коды стран'!$B$3:$B$8,'коды стран'!$A$2:$A$7,"Не найдено",0)</f>
        <v>Узбекистан</v>
      </c>
      <c r="H153" s="33">
        <f t="shared" ca="1" si="17"/>
        <v>45807</v>
      </c>
      <c r="I153" s="13">
        <f t="shared" ca="1" si="18"/>
        <v>2</v>
      </c>
      <c r="J153" s="13">
        <f t="shared" ca="1" si="19"/>
        <v>7</v>
      </c>
      <c r="K153" s="13">
        <f t="shared" ca="1" si="20"/>
        <v>7</v>
      </c>
      <c r="L153" s="13">
        <f t="shared" ca="1" si="21"/>
        <v>31</v>
      </c>
      <c r="M153" s="13">
        <f t="shared" ca="1" si="22"/>
        <v>950</v>
      </c>
      <c r="N153" s="13" t="s">
        <v>1287</v>
      </c>
      <c r="O153" s="48" t="s">
        <v>934</v>
      </c>
      <c r="P153" s="13" t="s">
        <v>975</v>
      </c>
      <c r="Q153" s="55">
        <f t="shared" si="23"/>
        <v>4</v>
      </c>
    </row>
    <row r="154" spans="1:17" x14ac:dyDescent="0.2">
      <c r="A154" s="13">
        <v>179</v>
      </c>
      <c r="B154" s="13" t="s">
        <v>541</v>
      </c>
      <c r="C154" s="13" t="s">
        <v>1381</v>
      </c>
      <c r="D154" s="13" t="s">
        <v>142</v>
      </c>
      <c r="E154" s="33">
        <v>44833</v>
      </c>
      <c r="F154" s="13" t="str">
        <f t="shared" si="16"/>
        <v>+7</v>
      </c>
      <c r="G154" s="13" t="str">
        <f>_xlfn.XLOOKUP(F154,'коды стран'!$B$3:$B$8,'коды стран'!$A$2:$A$7,"Не найдено",0)</f>
        <v>Россия</v>
      </c>
      <c r="H154" s="33">
        <f t="shared" ca="1" si="17"/>
        <v>45807</v>
      </c>
      <c r="I154" s="13">
        <f t="shared" ca="1" si="18"/>
        <v>2</v>
      </c>
      <c r="J154" s="13">
        <f t="shared" ca="1" si="19"/>
        <v>8</v>
      </c>
      <c r="K154" s="13">
        <f t="shared" ca="1" si="20"/>
        <v>1</v>
      </c>
      <c r="L154" s="13">
        <f t="shared" ca="1" si="21"/>
        <v>32</v>
      </c>
      <c r="M154" s="13">
        <f t="shared" ca="1" si="22"/>
        <v>974</v>
      </c>
      <c r="N154" s="48" t="s">
        <v>702</v>
      </c>
      <c r="O154" s="13" t="s">
        <v>1245</v>
      </c>
      <c r="P154" s="13" t="s">
        <v>1082</v>
      </c>
      <c r="Q154" s="55">
        <f t="shared" si="23"/>
        <v>1</v>
      </c>
    </row>
    <row r="155" spans="1:17" x14ac:dyDescent="0.2">
      <c r="A155" s="13">
        <v>180</v>
      </c>
      <c r="B155" s="13" t="s">
        <v>420</v>
      </c>
      <c r="C155" s="13" t="s">
        <v>1500</v>
      </c>
      <c r="D155" s="13" t="s">
        <v>140</v>
      </c>
      <c r="E155" s="33">
        <v>44616</v>
      </c>
      <c r="F155" s="13" t="str">
        <f t="shared" si="16"/>
        <v>+375</v>
      </c>
      <c r="G155" s="13" t="str">
        <f>_xlfn.XLOOKUP(F155,'коды стран'!$B$3:$B$8,'коды стран'!$A$2:$A$7,"Не найдено",0)</f>
        <v>Казахстан</v>
      </c>
      <c r="H155" s="33">
        <f t="shared" ca="1" si="17"/>
        <v>45807</v>
      </c>
      <c r="I155" s="13">
        <f t="shared" ca="1" si="18"/>
        <v>3</v>
      </c>
      <c r="J155" s="13">
        <f t="shared" ca="1" si="19"/>
        <v>3</v>
      </c>
      <c r="K155" s="13">
        <f t="shared" ca="1" si="20"/>
        <v>6</v>
      </c>
      <c r="L155" s="13">
        <f t="shared" ca="1" si="21"/>
        <v>39</v>
      </c>
      <c r="M155" s="13">
        <f t="shared" ca="1" si="22"/>
        <v>1191</v>
      </c>
      <c r="N155" s="48" t="s">
        <v>850</v>
      </c>
      <c r="O155" s="13" t="s">
        <v>851</v>
      </c>
      <c r="P155" s="13" t="s">
        <v>772</v>
      </c>
      <c r="Q155" s="55">
        <f t="shared" si="23"/>
        <v>2</v>
      </c>
    </row>
    <row r="156" spans="1:17" x14ac:dyDescent="0.2">
      <c r="A156" s="13">
        <v>181</v>
      </c>
      <c r="B156" s="13" t="s">
        <v>393</v>
      </c>
      <c r="C156" s="13" t="s">
        <v>1527</v>
      </c>
      <c r="D156" s="13" t="s">
        <v>142</v>
      </c>
      <c r="E156" s="33">
        <v>44568</v>
      </c>
      <c r="F156" s="13" t="str">
        <f t="shared" si="16"/>
        <v>+380</v>
      </c>
      <c r="G156" s="13" t="str">
        <f>_xlfn.XLOOKUP(F156,'коды стран'!$B$3:$B$8,'коды стран'!$A$2:$A$7,"Не найдено",0)</f>
        <v>Таджикистан</v>
      </c>
      <c r="H156" s="33">
        <f t="shared" ca="1" si="17"/>
        <v>45807</v>
      </c>
      <c r="I156" s="13">
        <f t="shared" ca="1" si="18"/>
        <v>3</v>
      </c>
      <c r="J156" s="13">
        <f t="shared" ca="1" si="19"/>
        <v>4</v>
      </c>
      <c r="K156" s="13">
        <f t="shared" ca="1" si="20"/>
        <v>23</v>
      </c>
      <c r="L156" s="13">
        <f t="shared" ca="1" si="21"/>
        <v>40</v>
      </c>
      <c r="M156" s="13">
        <f t="shared" ca="1" si="22"/>
        <v>1239</v>
      </c>
      <c r="N156" s="48" t="s">
        <v>689</v>
      </c>
      <c r="O156" s="13" t="s">
        <v>690</v>
      </c>
      <c r="P156" s="13" t="s">
        <v>691</v>
      </c>
      <c r="Q156" s="55">
        <f t="shared" si="23"/>
        <v>1</v>
      </c>
    </row>
    <row r="157" spans="1:17" x14ac:dyDescent="0.2">
      <c r="A157" s="13">
        <v>182</v>
      </c>
      <c r="B157" s="13" t="s">
        <v>269</v>
      </c>
      <c r="C157" s="13" t="s">
        <v>1651</v>
      </c>
      <c r="D157" s="13" t="s">
        <v>142</v>
      </c>
      <c r="E157" s="33">
        <v>44856</v>
      </c>
      <c r="F157" s="13" t="str">
        <f t="shared" si="16"/>
        <v>+998</v>
      </c>
      <c r="G157" s="13" t="str">
        <f>_xlfn.XLOOKUP(F157,'коды стран'!$B$3:$B$8,'коды стран'!$A$2:$A$7,"Не найдено",0)</f>
        <v>Беларусь</v>
      </c>
      <c r="H157" s="33">
        <f t="shared" ca="1" si="17"/>
        <v>45807</v>
      </c>
      <c r="I157" s="13">
        <f t="shared" ca="1" si="18"/>
        <v>2</v>
      </c>
      <c r="J157" s="13">
        <f t="shared" ca="1" si="19"/>
        <v>7</v>
      </c>
      <c r="K157" s="13">
        <f t="shared" ca="1" si="20"/>
        <v>8</v>
      </c>
      <c r="L157" s="13">
        <f t="shared" ca="1" si="21"/>
        <v>31</v>
      </c>
      <c r="M157" s="13">
        <f t="shared" ca="1" si="22"/>
        <v>951</v>
      </c>
      <c r="N157" s="48" t="s">
        <v>850</v>
      </c>
      <c r="O157" s="13" t="s">
        <v>869</v>
      </c>
      <c r="P157" s="13" t="s">
        <v>1043</v>
      </c>
      <c r="Q157" s="55">
        <f t="shared" si="23"/>
        <v>3</v>
      </c>
    </row>
    <row r="158" spans="1:17" x14ac:dyDescent="0.2">
      <c r="A158" s="13">
        <v>183</v>
      </c>
      <c r="B158" s="13" t="s">
        <v>530</v>
      </c>
      <c r="C158" s="13" t="s">
        <v>1392</v>
      </c>
      <c r="D158" s="13" t="s">
        <v>142</v>
      </c>
      <c r="E158" s="33">
        <v>44900</v>
      </c>
      <c r="F158" s="13" t="str">
        <f t="shared" si="16"/>
        <v>+992</v>
      </c>
      <c r="G158" s="13" t="str">
        <f>_xlfn.XLOOKUP(F158,'коды стран'!$B$3:$B$8,'коды стран'!$A$2:$A$7,"Не найдено",0)</f>
        <v>Узбекистан</v>
      </c>
      <c r="H158" s="33">
        <f t="shared" ca="1" si="17"/>
        <v>45807</v>
      </c>
      <c r="I158" s="13">
        <f t="shared" ca="1" si="18"/>
        <v>2</v>
      </c>
      <c r="J158" s="13">
        <f t="shared" ca="1" si="19"/>
        <v>5</v>
      </c>
      <c r="K158" s="13">
        <f t="shared" ca="1" si="20"/>
        <v>25</v>
      </c>
      <c r="L158" s="13">
        <f t="shared" ca="1" si="21"/>
        <v>29</v>
      </c>
      <c r="M158" s="13">
        <f t="shared" ca="1" si="22"/>
        <v>907</v>
      </c>
      <c r="N158" s="13" t="s">
        <v>1186</v>
      </c>
      <c r="O158" s="48" t="s">
        <v>875</v>
      </c>
      <c r="P158" s="13" t="s">
        <v>879</v>
      </c>
      <c r="Q158" s="55">
        <f t="shared" si="23"/>
        <v>4</v>
      </c>
    </row>
    <row r="159" spans="1:17" x14ac:dyDescent="0.2">
      <c r="A159" s="13">
        <v>185</v>
      </c>
      <c r="B159" s="13" t="s">
        <v>304</v>
      </c>
      <c r="C159" s="13" t="s">
        <v>1616</v>
      </c>
      <c r="D159" s="13" t="s">
        <v>140</v>
      </c>
      <c r="E159" s="33">
        <v>44683</v>
      </c>
      <c r="F159" s="13" t="str">
        <f t="shared" si="16"/>
        <v>+998</v>
      </c>
      <c r="G159" s="13" t="str">
        <f>_xlfn.XLOOKUP(F159,'коды стран'!$B$3:$B$8,'коды стран'!$A$2:$A$7,"Не найдено",0)</f>
        <v>Беларусь</v>
      </c>
      <c r="H159" s="33">
        <f t="shared" ca="1" si="17"/>
        <v>45807</v>
      </c>
      <c r="I159" s="13">
        <f t="shared" ca="1" si="18"/>
        <v>3</v>
      </c>
      <c r="J159" s="13">
        <f t="shared" ca="1" si="19"/>
        <v>0</v>
      </c>
      <c r="K159" s="13">
        <f t="shared" ca="1" si="20"/>
        <v>28</v>
      </c>
      <c r="L159" s="13">
        <f t="shared" ca="1" si="21"/>
        <v>36</v>
      </c>
      <c r="M159" s="13">
        <f t="shared" ca="1" si="22"/>
        <v>1124</v>
      </c>
      <c r="N159" s="13" t="s">
        <v>1014</v>
      </c>
      <c r="O159" s="48" t="s">
        <v>838</v>
      </c>
      <c r="P159" s="13" t="s">
        <v>994</v>
      </c>
      <c r="Q159" s="55">
        <f t="shared" si="23"/>
        <v>3</v>
      </c>
    </row>
    <row r="160" spans="1:17" x14ac:dyDescent="0.2">
      <c r="A160" s="13">
        <v>186</v>
      </c>
      <c r="B160" s="13" t="s">
        <v>405</v>
      </c>
      <c r="C160" s="13" t="s">
        <v>1515</v>
      </c>
      <c r="D160" s="13" t="s">
        <v>140</v>
      </c>
      <c r="E160" s="33">
        <v>44914</v>
      </c>
      <c r="F160" s="13" t="str">
        <f t="shared" si="16"/>
        <v>+375</v>
      </c>
      <c r="G160" s="13" t="str">
        <f>_xlfn.XLOOKUP(F160,'коды стран'!$B$3:$B$8,'коды стран'!$A$2:$A$7,"Не найдено",0)</f>
        <v>Казахстан</v>
      </c>
      <c r="H160" s="33">
        <f t="shared" ca="1" si="17"/>
        <v>45807</v>
      </c>
      <c r="I160" s="13">
        <f t="shared" ca="1" si="18"/>
        <v>2</v>
      </c>
      <c r="J160" s="13">
        <f t="shared" ca="1" si="19"/>
        <v>5</v>
      </c>
      <c r="K160" s="13">
        <f t="shared" ca="1" si="20"/>
        <v>11</v>
      </c>
      <c r="L160" s="13">
        <f t="shared" ca="1" si="21"/>
        <v>29</v>
      </c>
      <c r="M160" s="13">
        <f t="shared" ca="1" si="22"/>
        <v>893</v>
      </c>
      <c r="N160" s="13" t="s">
        <v>834</v>
      </c>
      <c r="O160" s="48" t="s">
        <v>1314</v>
      </c>
      <c r="P160" s="13" t="s">
        <v>1232</v>
      </c>
      <c r="Q160" s="55">
        <f t="shared" si="23"/>
        <v>1</v>
      </c>
    </row>
    <row r="161" spans="1:17" x14ac:dyDescent="0.2">
      <c r="A161" s="13">
        <v>187</v>
      </c>
      <c r="B161" s="13" t="s">
        <v>343</v>
      </c>
      <c r="C161" s="13" t="s">
        <v>1577</v>
      </c>
      <c r="D161" s="13" t="s">
        <v>142</v>
      </c>
      <c r="E161" s="33">
        <v>44848</v>
      </c>
      <c r="F161" s="13" t="str">
        <f t="shared" si="16"/>
        <v>+7</v>
      </c>
      <c r="G161" s="13" t="str">
        <f>_xlfn.XLOOKUP(F161,'коды стран'!$B$3:$B$8,'коды стран'!$A$2:$A$7,"Не найдено",0)</f>
        <v>Россия</v>
      </c>
      <c r="H161" s="33">
        <f t="shared" ca="1" si="17"/>
        <v>45807</v>
      </c>
      <c r="I161" s="13">
        <f t="shared" ca="1" si="18"/>
        <v>2</v>
      </c>
      <c r="J161" s="13">
        <f t="shared" ca="1" si="19"/>
        <v>7</v>
      </c>
      <c r="K161" s="13">
        <f t="shared" ca="1" si="20"/>
        <v>16</v>
      </c>
      <c r="L161" s="13">
        <f t="shared" ca="1" si="21"/>
        <v>31</v>
      </c>
      <c r="M161" s="13">
        <f t="shared" ca="1" si="22"/>
        <v>959</v>
      </c>
      <c r="N161" s="13" t="s">
        <v>1198</v>
      </c>
      <c r="O161" s="48" t="s">
        <v>701</v>
      </c>
      <c r="P161" s="13" t="s">
        <v>728</v>
      </c>
      <c r="Q161" s="55">
        <f t="shared" si="23"/>
        <v>5</v>
      </c>
    </row>
    <row r="162" spans="1:17" x14ac:dyDescent="0.2">
      <c r="A162" s="13">
        <v>188</v>
      </c>
      <c r="B162" s="13" t="s">
        <v>189</v>
      </c>
      <c r="C162" s="13" t="s">
        <v>1730</v>
      </c>
      <c r="D162" s="13" t="s">
        <v>140</v>
      </c>
      <c r="E162" s="33">
        <v>44801</v>
      </c>
      <c r="F162" s="13" t="str">
        <f t="shared" si="16"/>
        <v>+992</v>
      </c>
      <c r="G162" s="13" t="str">
        <f>_xlfn.XLOOKUP(F162,'коды стран'!$B$3:$B$8,'коды стран'!$A$2:$A$7,"Не найдено",0)</f>
        <v>Узбекистан</v>
      </c>
      <c r="H162" s="33">
        <f t="shared" ca="1" si="17"/>
        <v>45807</v>
      </c>
      <c r="I162" s="13">
        <f t="shared" ca="1" si="18"/>
        <v>2</v>
      </c>
      <c r="J162" s="13">
        <f t="shared" ca="1" si="19"/>
        <v>9</v>
      </c>
      <c r="K162" s="13">
        <f t="shared" ca="1" si="20"/>
        <v>2</v>
      </c>
      <c r="L162" s="13">
        <f t="shared" ca="1" si="21"/>
        <v>33</v>
      </c>
      <c r="M162" s="13">
        <f t="shared" ca="1" si="22"/>
        <v>1006</v>
      </c>
      <c r="N162" s="13" t="s">
        <v>1133</v>
      </c>
      <c r="O162" s="48" t="s">
        <v>973</v>
      </c>
      <c r="P162" s="13" t="s">
        <v>1232</v>
      </c>
      <c r="Q162" s="55">
        <f t="shared" si="23"/>
        <v>2</v>
      </c>
    </row>
    <row r="163" spans="1:17" x14ac:dyDescent="0.2">
      <c r="A163" s="13">
        <v>190</v>
      </c>
      <c r="B163" s="13" t="s">
        <v>523</v>
      </c>
      <c r="C163" s="13" t="s">
        <v>1399</v>
      </c>
      <c r="D163" s="13" t="s">
        <v>140</v>
      </c>
      <c r="E163" s="33">
        <v>44689</v>
      </c>
      <c r="F163" s="13" t="str">
        <f t="shared" si="16"/>
        <v>+375</v>
      </c>
      <c r="G163" s="13" t="str">
        <f>_xlfn.XLOOKUP(F163,'коды стран'!$B$3:$B$8,'коды стран'!$A$2:$A$7,"Не найдено",0)</f>
        <v>Казахстан</v>
      </c>
      <c r="H163" s="33">
        <f t="shared" ca="1" si="17"/>
        <v>45807</v>
      </c>
      <c r="I163" s="13">
        <f t="shared" ca="1" si="18"/>
        <v>3</v>
      </c>
      <c r="J163" s="13">
        <f t="shared" ca="1" si="19"/>
        <v>0</v>
      </c>
      <c r="K163" s="13">
        <f t="shared" ca="1" si="20"/>
        <v>22</v>
      </c>
      <c r="L163" s="13">
        <f t="shared" ca="1" si="21"/>
        <v>36</v>
      </c>
      <c r="M163" s="13">
        <f t="shared" ca="1" si="22"/>
        <v>1118</v>
      </c>
      <c r="N163" s="13" t="s">
        <v>976</v>
      </c>
      <c r="O163" s="48" t="s">
        <v>974</v>
      </c>
      <c r="P163" s="13" t="s">
        <v>975</v>
      </c>
      <c r="Q163" s="55">
        <f t="shared" si="23"/>
        <v>4</v>
      </c>
    </row>
    <row r="164" spans="1:17" x14ac:dyDescent="0.2">
      <c r="A164" s="13">
        <v>191</v>
      </c>
      <c r="B164" s="13" t="s">
        <v>347</v>
      </c>
      <c r="C164" s="13" t="s">
        <v>1573</v>
      </c>
      <c r="D164" s="13" t="s">
        <v>142</v>
      </c>
      <c r="E164" s="33">
        <v>44866</v>
      </c>
      <c r="F164" s="13" t="str">
        <f t="shared" si="16"/>
        <v>+380</v>
      </c>
      <c r="G164" s="13" t="str">
        <f>_xlfn.XLOOKUP(F164,'коды стран'!$B$3:$B$8,'коды стран'!$A$2:$A$7,"Не найдено",0)</f>
        <v>Таджикистан</v>
      </c>
      <c r="H164" s="33">
        <f t="shared" ca="1" si="17"/>
        <v>45807</v>
      </c>
      <c r="I164" s="13">
        <f t="shared" ca="1" si="18"/>
        <v>2</v>
      </c>
      <c r="J164" s="13">
        <f t="shared" ca="1" si="19"/>
        <v>6</v>
      </c>
      <c r="K164" s="13">
        <f t="shared" ca="1" si="20"/>
        <v>29</v>
      </c>
      <c r="L164" s="13">
        <f t="shared" ca="1" si="21"/>
        <v>30</v>
      </c>
      <c r="M164" s="13">
        <f t="shared" ca="1" si="22"/>
        <v>941</v>
      </c>
      <c r="N164" s="13" t="s">
        <v>1293</v>
      </c>
      <c r="O164" s="48" t="s">
        <v>1026</v>
      </c>
      <c r="P164" s="13" t="s">
        <v>1292</v>
      </c>
      <c r="Q164" s="55">
        <f t="shared" si="23"/>
        <v>2</v>
      </c>
    </row>
    <row r="165" spans="1:17" x14ac:dyDescent="0.2">
      <c r="A165" s="13">
        <v>192</v>
      </c>
      <c r="B165" s="13" t="s">
        <v>371</v>
      </c>
      <c r="C165" s="13" t="s">
        <v>1549</v>
      </c>
      <c r="D165" s="13" t="s">
        <v>142</v>
      </c>
      <c r="E165" s="33">
        <v>44572</v>
      </c>
      <c r="F165" s="13" t="str">
        <f t="shared" si="16"/>
        <v>+7</v>
      </c>
      <c r="G165" s="13" t="str">
        <f>_xlfn.XLOOKUP(F165,'коды стран'!$B$3:$B$8,'коды стран'!$A$2:$A$7,"Не найдено",0)</f>
        <v>Россия</v>
      </c>
      <c r="H165" s="33">
        <f t="shared" ca="1" si="17"/>
        <v>45807</v>
      </c>
      <c r="I165" s="13">
        <f t="shared" ca="1" si="18"/>
        <v>3</v>
      </c>
      <c r="J165" s="13">
        <f t="shared" ca="1" si="19"/>
        <v>4</v>
      </c>
      <c r="K165" s="13">
        <f t="shared" ca="1" si="20"/>
        <v>19</v>
      </c>
      <c r="L165" s="13">
        <f t="shared" ca="1" si="21"/>
        <v>40</v>
      </c>
      <c r="M165" s="13">
        <f t="shared" ca="1" si="22"/>
        <v>1235</v>
      </c>
      <c r="N165" s="48" t="s">
        <v>695</v>
      </c>
      <c r="O165" s="13" t="s">
        <v>696</v>
      </c>
      <c r="P165" s="13" t="s">
        <v>697</v>
      </c>
      <c r="Q165" s="55">
        <f t="shared" si="23"/>
        <v>1</v>
      </c>
    </row>
    <row r="166" spans="1:17" x14ac:dyDescent="0.2">
      <c r="A166" s="13">
        <v>194</v>
      </c>
      <c r="B166" s="13" t="s">
        <v>537</v>
      </c>
      <c r="C166" s="13" t="s">
        <v>1385</v>
      </c>
      <c r="D166" s="13" t="s">
        <v>142</v>
      </c>
      <c r="E166" s="33">
        <v>44924</v>
      </c>
      <c r="F166" s="13" t="str">
        <f t="shared" si="16"/>
        <v>+7</v>
      </c>
      <c r="G166" s="13" t="str">
        <f>_xlfn.XLOOKUP(F166,'коды стран'!$B$3:$B$8,'коды стран'!$A$2:$A$7,"Не найдено",0)</f>
        <v>Россия</v>
      </c>
      <c r="H166" s="33">
        <f t="shared" ca="1" si="17"/>
        <v>45807</v>
      </c>
      <c r="I166" s="13">
        <f t="shared" ca="1" si="18"/>
        <v>2</v>
      </c>
      <c r="J166" s="13">
        <f t="shared" ca="1" si="19"/>
        <v>5</v>
      </c>
      <c r="K166" s="13">
        <f t="shared" ca="1" si="20"/>
        <v>1</v>
      </c>
      <c r="L166" s="13">
        <f t="shared" ca="1" si="21"/>
        <v>29</v>
      </c>
      <c r="M166" s="13">
        <f t="shared" ca="1" si="22"/>
        <v>883</v>
      </c>
      <c r="N166" s="13" t="s">
        <v>897</v>
      </c>
      <c r="O166" s="48" t="s">
        <v>1267</v>
      </c>
      <c r="P166" s="13" t="s">
        <v>1205</v>
      </c>
      <c r="Q166" s="55">
        <f t="shared" si="23"/>
        <v>2</v>
      </c>
    </row>
    <row r="167" spans="1:17" x14ac:dyDescent="0.2">
      <c r="A167" s="13">
        <v>196</v>
      </c>
      <c r="B167" s="13" t="s">
        <v>193</v>
      </c>
      <c r="C167" s="13" t="s">
        <v>1726</v>
      </c>
      <c r="D167" s="13" t="s">
        <v>142</v>
      </c>
      <c r="E167" s="33">
        <v>44835</v>
      </c>
      <c r="F167" s="13" t="str">
        <f t="shared" si="16"/>
        <v>+7</v>
      </c>
      <c r="G167" s="13" t="str">
        <f>_xlfn.XLOOKUP(F167,'коды стран'!$B$3:$B$8,'коды стран'!$A$2:$A$7,"Не найдено",0)</f>
        <v>Россия</v>
      </c>
      <c r="H167" s="33">
        <f t="shared" ca="1" si="17"/>
        <v>45807</v>
      </c>
      <c r="I167" s="13">
        <f t="shared" ca="1" si="18"/>
        <v>2</v>
      </c>
      <c r="J167" s="13">
        <f t="shared" ca="1" si="19"/>
        <v>7</v>
      </c>
      <c r="K167" s="13">
        <f t="shared" ca="1" si="20"/>
        <v>29</v>
      </c>
      <c r="L167" s="13">
        <f t="shared" ca="1" si="21"/>
        <v>31</v>
      </c>
      <c r="M167" s="13">
        <f t="shared" ca="1" si="22"/>
        <v>972</v>
      </c>
      <c r="N167" s="48" t="s">
        <v>1269</v>
      </c>
      <c r="O167" s="13" t="s">
        <v>903</v>
      </c>
      <c r="P167" s="13" t="s">
        <v>1030</v>
      </c>
      <c r="Q167" s="55">
        <f t="shared" si="23"/>
        <v>3</v>
      </c>
    </row>
    <row r="168" spans="1:17" x14ac:dyDescent="0.2">
      <c r="A168" s="13">
        <v>197</v>
      </c>
      <c r="B168" s="13" t="s">
        <v>213</v>
      </c>
      <c r="C168" s="13" t="s">
        <v>1707</v>
      </c>
      <c r="D168" s="13" t="s">
        <v>140</v>
      </c>
      <c r="E168" s="33">
        <v>44785</v>
      </c>
      <c r="F168" s="13" t="str">
        <f t="shared" si="16"/>
        <v>+380</v>
      </c>
      <c r="G168" s="13" t="str">
        <f>_xlfn.XLOOKUP(F168,'коды стран'!$B$3:$B$8,'коды стран'!$A$2:$A$7,"Не найдено",0)</f>
        <v>Таджикистан</v>
      </c>
      <c r="H168" s="33">
        <f t="shared" ca="1" si="17"/>
        <v>45807</v>
      </c>
      <c r="I168" s="13">
        <f t="shared" ca="1" si="18"/>
        <v>2</v>
      </c>
      <c r="J168" s="13">
        <f t="shared" ca="1" si="19"/>
        <v>9</v>
      </c>
      <c r="K168" s="13">
        <f t="shared" ca="1" si="20"/>
        <v>18</v>
      </c>
      <c r="L168" s="13">
        <f t="shared" ca="1" si="21"/>
        <v>33</v>
      </c>
      <c r="M168" s="13">
        <f t="shared" ca="1" si="22"/>
        <v>1022</v>
      </c>
      <c r="N168" s="13" t="s">
        <v>1201</v>
      </c>
      <c r="O168" s="13" t="s">
        <v>1036</v>
      </c>
      <c r="P168" s="13" t="s">
        <v>672</v>
      </c>
      <c r="Q168" s="55">
        <f t="shared" si="23"/>
        <v>4</v>
      </c>
    </row>
    <row r="169" spans="1:17" x14ac:dyDescent="0.2">
      <c r="A169" s="13">
        <v>199</v>
      </c>
      <c r="B169" s="13" t="s">
        <v>227</v>
      </c>
      <c r="C169" s="13" t="s">
        <v>1693</v>
      </c>
      <c r="D169" s="13" t="s">
        <v>142</v>
      </c>
      <c r="E169" s="33">
        <v>44715</v>
      </c>
      <c r="F169" s="13" t="str">
        <f t="shared" si="16"/>
        <v>+998</v>
      </c>
      <c r="G169" s="13" t="str">
        <f>_xlfn.XLOOKUP(F169,'коды стран'!$B$3:$B$8,'коды стран'!$A$2:$A$7,"Не найдено",0)</f>
        <v>Беларусь</v>
      </c>
      <c r="H169" s="33">
        <f t="shared" ca="1" si="17"/>
        <v>45807</v>
      </c>
      <c r="I169" s="13">
        <f t="shared" ca="1" si="18"/>
        <v>2</v>
      </c>
      <c r="J169" s="13">
        <f t="shared" ca="1" si="19"/>
        <v>11</v>
      </c>
      <c r="K169" s="13">
        <f t="shared" ca="1" si="20"/>
        <v>27</v>
      </c>
      <c r="L169" s="13">
        <f t="shared" ca="1" si="21"/>
        <v>35</v>
      </c>
      <c r="M169" s="13">
        <f t="shared" ca="1" si="22"/>
        <v>1092</v>
      </c>
      <c r="N169" s="48" t="s">
        <v>759</v>
      </c>
      <c r="O169" s="13" t="s">
        <v>760</v>
      </c>
      <c r="P169" s="13" t="s">
        <v>734</v>
      </c>
      <c r="Q169" s="55">
        <f t="shared" si="23"/>
        <v>2</v>
      </c>
    </row>
    <row r="170" spans="1:17" x14ac:dyDescent="0.2">
      <c r="A170" s="13">
        <v>200</v>
      </c>
      <c r="B170" s="13" t="s">
        <v>146</v>
      </c>
      <c r="C170" s="13" t="s">
        <v>1773</v>
      </c>
      <c r="D170" s="13" t="s">
        <v>142</v>
      </c>
      <c r="E170" s="33">
        <v>44783</v>
      </c>
      <c r="F170" s="13" t="str">
        <f t="shared" si="16"/>
        <v>+998</v>
      </c>
      <c r="G170" s="13" t="str">
        <f>_xlfn.XLOOKUP(F170,'коды стран'!$B$3:$B$8,'коды стран'!$A$2:$A$7,"Не найдено",0)</f>
        <v>Беларусь</v>
      </c>
      <c r="H170" s="33">
        <f t="shared" ca="1" si="17"/>
        <v>45807</v>
      </c>
      <c r="I170" s="13">
        <f t="shared" ca="1" si="18"/>
        <v>2</v>
      </c>
      <c r="J170" s="13">
        <f t="shared" ca="1" si="19"/>
        <v>9</v>
      </c>
      <c r="K170" s="13">
        <f t="shared" ca="1" si="20"/>
        <v>20</v>
      </c>
      <c r="L170" s="13">
        <f t="shared" ca="1" si="21"/>
        <v>33</v>
      </c>
      <c r="M170" s="13">
        <f t="shared" ca="1" si="22"/>
        <v>1024</v>
      </c>
      <c r="N170" s="48" t="s">
        <v>1202</v>
      </c>
      <c r="O170" s="13" t="s">
        <v>744</v>
      </c>
      <c r="P170" s="13" t="s">
        <v>705</v>
      </c>
      <c r="Q170" s="55">
        <f t="shared" si="23"/>
        <v>4</v>
      </c>
    </row>
    <row r="171" spans="1:17" x14ac:dyDescent="0.2">
      <c r="A171" s="13">
        <v>201</v>
      </c>
      <c r="B171" s="13" t="s">
        <v>219</v>
      </c>
      <c r="C171" s="13" t="s">
        <v>1701</v>
      </c>
      <c r="D171" s="13" t="s">
        <v>142</v>
      </c>
      <c r="E171" s="33">
        <v>44843</v>
      </c>
      <c r="F171" s="13" t="str">
        <f t="shared" si="16"/>
        <v>+992</v>
      </c>
      <c r="G171" s="13" t="str">
        <f>_xlfn.XLOOKUP(F171,'коды стран'!$B$3:$B$8,'коды стран'!$A$2:$A$7,"Не найдено",0)</f>
        <v>Узбекистан</v>
      </c>
      <c r="H171" s="33">
        <f t="shared" ca="1" si="17"/>
        <v>45807</v>
      </c>
      <c r="I171" s="13">
        <f t="shared" ca="1" si="18"/>
        <v>2</v>
      </c>
      <c r="J171" s="13">
        <f t="shared" ca="1" si="19"/>
        <v>7</v>
      </c>
      <c r="K171" s="13">
        <f t="shared" ca="1" si="20"/>
        <v>21</v>
      </c>
      <c r="L171" s="13">
        <f t="shared" ca="1" si="21"/>
        <v>31</v>
      </c>
      <c r="M171" s="13">
        <f t="shared" ca="1" si="22"/>
        <v>964</v>
      </c>
      <c r="N171" s="48" t="s">
        <v>1103</v>
      </c>
      <c r="O171" s="13" t="s">
        <v>1268</v>
      </c>
      <c r="P171" s="13" t="s">
        <v>788</v>
      </c>
      <c r="Q171" s="55">
        <f t="shared" si="23"/>
        <v>1</v>
      </c>
    </row>
    <row r="172" spans="1:17" x14ac:dyDescent="0.2">
      <c r="A172" s="13">
        <v>202</v>
      </c>
      <c r="B172" s="13" t="s">
        <v>433</v>
      </c>
      <c r="C172" s="13" t="s">
        <v>1487</v>
      </c>
      <c r="D172" s="13" t="s">
        <v>140</v>
      </c>
      <c r="E172" s="33">
        <v>44766</v>
      </c>
      <c r="F172" s="13" t="str">
        <f t="shared" si="16"/>
        <v>+375</v>
      </c>
      <c r="G172" s="13" t="str">
        <f>_xlfn.XLOOKUP(F172,'коды стран'!$B$3:$B$8,'коды стран'!$A$2:$A$7,"Не найдено",0)</f>
        <v>Казахстан</v>
      </c>
      <c r="H172" s="33">
        <f t="shared" ca="1" si="17"/>
        <v>45807</v>
      </c>
      <c r="I172" s="13">
        <f t="shared" ca="1" si="18"/>
        <v>2</v>
      </c>
      <c r="J172" s="13">
        <f t="shared" ca="1" si="19"/>
        <v>10</v>
      </c>
      <c r="K172" s="13">
        <f t="shared" ca="1" si="20"/>
        <v>6</v>
      </c>
      <c r="L172" s="13">
        <f t="shared" ca="1" si="21"/>
        <v>34</v>
      </c>
      <c r="M172" s="13">
        <f t="shared" ca="1" si="22"/>
        <v>1041</v>
      </c>
      <c r="N172" s="48" t="s">
        <v>1178</v>
      </c>
      <c r="O172" s="13" t="s">
        <v>1179</v>
      </c>
      <c r="P172" s="13" t="s">
        <v>849</v>
      </c>
      <c r="Q172" s="55">
        <f t="shared" si="23"/>
        <v>1</v>
      </c>
    </row>
    <row r="173" spans="1:17" x14ac:dyDescent="0.2">
      <c r="A173" s="13">
        <v>203</v>
      </c>
      <c r="B173" s="13" t="s">
        <v>367</v>
      </c>
      <c r="C173" s="13" t="s">
        <v>1553</v>
      </c>
      <c r="D173" s="13" t="s">
        <v>140</v>
      </c>
      <c r="E173" s="33">
        <v>44685</v>
      </c>
      <c r="F173" s="13" t="str">
        <f t="shared" si="16"/>
        <v>+7</v>
      </c>
      <c r="G173" s="13" t="str">
        <f>_xlfn.XLOOKUP(F173,'коды стран'!$B$3:$B$8,'коды стран'!$A$2:$A$7,"Не найдено",0)</f>
        <v>Россия</v>
      </c>
      <c r="H173" s="33">
        <f t="shared" ca="1" si="17"/>
        <v>45807</v>
      </c>
      <c r="I173" s="13">
        <f t="shared" ca="1" si="18"/>
        <v>3</v>
      </c>
      <c r="J173" s="13">
        <f t="shared" ca="1" si="19"/>
        <v>0</v>
      </c>
      <c r="K173" s="13">
        <f t="shared" ca="1" si="20"/>
        <v>26</v>
      </c>
      <c r="L173" s="13">
        <f t="shared" ca="1" si="21"/>
        <v>36</v>
      </c>
      <c r="M173" s="13">
        <f t="shared" ca="1" si="22"/>
        <v>1122</v>
      </c>
      <c r="N173" s="48" t="s">
        <v>1002</v>
      </c>
      <c r="O173" s="13" t="s">
        <v>797</v>
      </c>
      <c r="P173" s="13" t="s">
        <v>783</v>
      </c>
      <c r="Q173" s="55">
        <f t="shared" si="23"/>
        <v>2</v>
      </c>
    </row>
    <row r="174" spans="1:17" x14ac:dyDescent="0.2">
      <c r="A174" s="13">
        <v>204</v>
      </c>
      <c r="B174" s="13" t="s">
        <v>557</v>
      </c>
      <c r="C174" s="13" t="s">
        <v>1366</v>
      </c>
      <c r="D174" s="13" t="s">
        <v>142</v>
      </c>
      <c r="E174" s="33">
        <v>44867</v>
      </c>
      <c r="F174" s="13" t="str">
        <f t="shared" si="16"/>
        <v>+7</v>
      </c>
      <c r="G174" s="13" t="str">
        <f>_xlfn.XLOOKUP(F174,'коды стран'!$B$3:$B$8,'коды стран'!$A$2:$A$7,"Не найдено",0)</f>
        <v>Россия</v>
      </c>
      <c r="H174" s="33">
        <f t="shared" ca="1" si="17"/>
        <v>45807</v>
      </c>
      <c r="I174" s="13">
        <f t="shared" ca="1" si="18"/>
        <v>2</v>
      </c>
      <c r="J174" s="13">
        <f t="shared" ca="1" si="19"/>
        <v>6</v>
      </c>
      <c r="K174" s="13">
        <f t="shared" ca="1" si="20"/>
        <v>28</v>
      </c>
      <c r="L174" s="13">
        <f t="shared" ca="1" si="21"/>
        <v>30</v>
      </c>
      <c r="M174" s="13">
        <f t="shared" ca="1" si="22"/>
        <v>940</v>
      </c>
      <c r="N174" s="48" t="s">
        <v>1274</v>
      </c>
      <c r="O174" s="13" t="s">
        <v>890</v>
      </c>
      <c r="P174" s="13" t="s">
        <v>1113</v>
      </c>
      <c r="Q174" s="55">
        <f t="shared" si="23"/>
        <v>2</v>
      </c>
    </row>
    <row r="175" spans="1:17" x14ac:dyDescent="0.2">
      <c r="A175" s="13">
        <v>205</v>
      </c>
      <c r="B175" s="13" t="s">
        <v>308</v>
      </c>
      <c r="C175" s="13" t="s">
        <v>1612</v>
      </c>
      <c r="D175" s="13" t="s">
        <v>142</v>
      </c>
      <c r="E175" s="33">
        <v>44918</v>
      </c>
      <c r="F175" s="13" t="str">
        <f t="shared" si="16"/>
        <v>+7</v>
      </c>
      <c r="G175" s="13" t="str">
        <f>_xlfn.XLOOKUP(F175,'коды стран'!$B$3:$B$8,'коды стран'!$A$2:$A$7,"Не найдено",0)</f>
        <v>Россия</v>
      </c>
      <c r="H175" s="33">
        <f t="shared" ca="1" si="17"/>
        <v>45807</v>
      </c>
      <c r="I175" s="13">
        <f t="shared" ca="1" si="18"/>
        <v>2</v>
      </c>
      <c r="J175" s="13">
        <f t="shared" ca="1" si="19"/>
        <v>5</v>
      </c>
      <c r="K175" s="13">
        <f t="shared" ca="1" si="20"/>
        <v>7</v>
      </c>
      <c r="L175" s="13">
        <f t="shared" ca="1" si="21"/>
        <v>29</v>
      </c>
      <c r="M175" s="13">
        <f t="shared" ca="1" si="22"/>
        <v>889</v>
      </c>
      <c r="N175" s="48" t="s">
        <v>1140</v>
      </c>
      <c r="O175" s="13" t="s">
        <v>1343</v>
      </c>
      <c r="P175" s="13" t="s">
        <v>1344</v>
      </c>
      <c r="Q175" s="55">
        <f t="shared" si="23"/>
        <v>1</v>
      </c>
    </row>
    <row r="176" spans="1:17" x14ac:dyDescent="0.2">
      <c r="A176" s="13">
        <v>206</v>
      </c>
      <c r="B176" s="13" t="s">
        <v>255</v>
      </c>
      <c r="C176" s="13" t="s">
        <v>1665</v>
      </c>
      <c r="D176" s="13" t="s">
        <v>140</v>
      </c>
      <c r="E176" s="33">
        <v>44568</v>
      </c>
      <c r="F176" s="13" t="str">
        <f t="shared" si="16"/>
        <v>+7</v>
      </c>
      <c r="G176" s="13" t="str">
        <f>_xlfn.XLOOKUP(F176,'коды стран'!$B$3:$B$8,'коды стран'!$A$2:$A$7,"Не найдено",0)</f>
        <v>Россия</v>
      </c>
      <c r="H176" s="33">
        <f t="shared" ca="1" si="17"/>
        <v>45807</v>
      </c>
      <c r="I176" s="13">
        <f t="shared" ca="1" si="18"/>
        <v>3</v>
      </c>
      <c r="J176" s="13">
        <f t="shared" ca="1" si="19"/>
        <v>4</v>
      </c>
      <c r="K176" s="13">
        <f t="shared" ca="1" si="20"/>
        <v>23</v>
      </c>
      <c r="L176" s="13">
        <f t="shared" ca="1" si="21"/>
        <v>40</v>
      </c>
      <c r="M176" s="13">
        <f t="shared" ca="1" si="22"/>
        <v>1239</v>
      </c>
      <c r="N176" s="13" t="s">
        <v>716</v>
      </c>
      <c r="O176" s="48" t="s">
        <v>714</v>
      </c>
      <c r="P176" s="13" t="s">
        <v>715</v>
      </c>
      <c r="Q176" s="55">
        <f t="shared" si="23"/>
        <v>2</v>
      </c>
    </row>
    <row r="177" spans="1:17" x14ac:dyDescent="0.2">
      <c r="A177" s="13">
        <v>208</v>
      </c>
      <c r="B177" s="13" t="s">
        <v>173</v>
      </c>
      <c r="C177" s="13" t="s">
        <v>1746</v>
      </c>
      <c r="D177" s="13" t="s">
        <v>140</v>
      </c>
      <c r="E177" s="33">
        <v>44736</v>
      </c>
      <c r="F177" s="13" t="str">
        <f t="shared" si="16"/>
        <v>+380</v>
      </c>
      <c r="G177" s="13" t="str">
        <f>_xlfn.XLOOKUP(F177,'коды стран'!$B$3:$B$8,'коды стран'!$A$2:$A$7,"Не найдено",0)</f>
        <v>Таджикистан</v>
      </c>
      <c r="H177" s="33">
        <f t="shared" ca="1" si="17"/>
        <v>45807</v>
      </c>
      <c r="I177" s="13">
        <f t="shared" ca="1" si="18"/>
        <v>2</v>
      </c>
      <c r="J177" s="13">
        <f t="shared" ca="1" si="19"/>
        <v>11</v>
      </c>
      <c r="K177" s="13">
        <f t="shared" ca="1" si="20"/>
        <v>6</v>
      </c>
      <c r="L177" s="13">
        <f t="shared" ca="1" si="21"/>
        <v>35</v>
      </c>
      <c r="M177" s="13">
        <f t="shared" ca="1" si="22"/>
        <v>1071</v>
      </c>
      <c r="N177" s="13" t="s">
        <v>1163</v>
      </c>
      <c r="O177" s="48" t="s">
        <v>812</v>
      </c>
      <c r="P177" s="13" t="s">
        <v>1162</v>
      </c>
      <c r="Q177" s="55">
        <f t="shared" si="23"/>
        <v>3</v>
      </c>
    </row>
    <row r="178" spans="1:17" x14ac:dyDescent="0.2">
      <c r="A178" s="13">
        <v>209</v>
      </c>
      <c r="B178" s="13" t="s">
        <v>291</v>
      </c>
      <c r="C178" s="13" t="s">
        <v>1629</v>
      </c>
      <c r="D178" s="13" t="s">
        <v>140</v>
      </c>
      <c r="E178" s="33">
        <v>44628</v>
      </c>
      <c r="F178" s="13" t="str">
        <f t="shared" si="16"/>
        <v>+7</v>
      </c>
      <c r="G178" s="13" t="str">
        <f>_xlfn.XLOOKUP(F178,'коды стран'!$B$3:$B$8,'коды стран'!$A$2:$A$7,"Не найдено",0)</f>
        <v>Россия</v>
      </c>
      <c r="H178" s="33">
        <f t="shared" ca="1" si="17"/>
        <v>45807</v>
      </c>
      <c r="I178" s="13">
        <f t="shared" ca="1" si="18"/>
        <v>3</v>
      </c>
      <c r="J178" s="13">
        <f t="shared" ca="1" si="19"/>
        <v>2</v>
      </c>
      <c r="K178" s="13">
        <f t="shared" ca="1" si="20"/>
        <v>22</v>
      </c>
      <c r="L178" s="13">
        <f t="shared" ca="1" si="21"/>
        <v>38</v>
      </c>
      <c r="M178" s="13">
        <f t="shared" ca="1" si="22"/>
        <v>1179</v>
      </c>
      <c r="N178" s="48" t="s">
        <v>881</v>
      </c>
      <c r="O178" s="13" t="s">
        <v>882</v>
      </c>
      <c r="P178" s="13" t="s">
        <v>667</v>
      </c>
      <c r="Q178" s="55">
        <f t="shared" si="23"/>
        <v>2</v>
      </c>
    </row>
    <row r="179" spans="1:17" x14ac:dyDescent="0.2">
      <c r="A179" s="13">
        <v>210</v>
      </c>
      <c r="B179" s="13" t="s">
        <v>254</v>
      </c>
      <c r="C179" s="13" t="s">
        <v>1666</v>
      </c>
      <c r="D179" s="13" t="s">
        <v>140</v>
      </c>
      <c r="E179" s="33">
        <v>44602</v>
      </c>
      <c r="F179" s="13" t="str">
        <f t="shared" si="16"/>
        <v>+998</v>
      </c>
      <c r="G179" s="13" t="str">
        <f>_xlfn.XLOOKUP(F179,'коды стран'!$B$3:$B$8,'коды стран'!$A$2:$A$7,"Не найдено",0)</f>
        <v>Беларусь</v>
      </c>
      <c r="H179" s="33">
        <f t="shared" ca="1" si="17"/>
        <v>45807</v>
      </c>
      <c r="I179" s="13">
        <f t="shared" ca="1" si="18"/>
        <v>3</v>
      </c>
      <c r="J179" s="13">
        <f t="shared" ca="1" si="19"/>
        <v>3</v>
      </c>
      <c r="K179" s="13">
        <f t="shared" ca="1" si="20"/>
        <v>20</v>
      </c>
      <c r="L179" s="13">
        <f t="shared" ca="1" si="21"/>
        <v>39</v>
      </c>
      <c r="M179" s="13">
        <f t="shared" ca="1" si="22"/>
        <v>1205</v>
      </c>
      <c r="N179" s="13" t="s">
        <v>789</v>
      </c>
      <c r="O179" s="48" t="s">
        <v>787</v>
      </c>
      <c r="P179" s="13" t="s">
        <v>788</v>
      </c>
      <c r="Q179" s="55">
        <f t="shared" si="23"/>
        <v>1</v>
      </c>
    </row>
    <row r="180" spans="1:17" x14ac:dyDescent="0.2">
      <c r="A180" s="13">
        <v>211</v>
      </c>
      <c r="B180" s="13" t="s">
        <v>476</v>
      </c>
      <c r="C180" s="13" t="s">
        <v>1446</v>
      </c>
      <c r="D180" s="13" t="s">
        <v>140</v>
      </c>
      <c r="E180" s="33">
        <v>44621</v>
      </c>
      <c r="F180" s="13" t="str">
        <f t="shared" si="16"/>
        <v>+380</v>
      </c>
      <c r="G180" s="13" t="str">
        <f>_xlfn.XLOOKUP(F180,'коды стран'!$B$3:$B$8,'коды стран'!$A$2:$A$7,"Не найдено",0)</f>
        <v>Таджикистан</v>
      </c>
      <c r="H180" s="33">
        <f t="shared" ca="1" si="17"/>
        <v>45807</v>
      </c>
      <c r="I180" s="13">
        <f t="shared" ca="1" si="18"/>
        <v>3</v>
      </c>
      <c r="J180" s="13">
        <f t="shared" ca="1" si="19"/>
        <v>2</v>
      </c>
      <c r="K180" s="13">
        <f t="shared" ca="1" si="20"/>
        <v>29</v>
      </c>
      <c r="L180" s="13">
        <f t="shared" ca="1" si="21"/>
        <v>38</v>
      </c>
      <c r="M180" s="13">
        <f t="shared" ca="1" si="22"/>
        <v>1186</v>
      </c>
      <c r="N180" s="48" t="s">
        <v>840</v>
      </c>
      <c r="O180" s="13" t="s">
        <v>704</v>
      </c>
      <c r="P180" s="13" t="s">
        <v>841</v>
      </c>
      <c r="Q180" s="55">
        <f t="shared" si="23"/>
        <v>6</v>
      </c>
    </row>
    <row r="181" spans="1:17" x14ac:dyDescent="0.2">
      <c r="A181" s="13">
        <v>212</v>
      </c>
      <c r="B181" s="13" t="s">
        <v>151</v>
      </c>
      <c r="C181" s="13" t="s">
        <v>1768</v>
      </c>
      <c r="D181" s="13" t="s">
        <v>140</v>
      </c>
      <c r="E181" s="33">
        <v>44815</v>
      </c>
      <c r="F181" s="13" t="str">
        <f t="shared" si="16"/>
        <v>+998</v>
      </c>
      <c r="G181" s="13" t="str">
        <f>_xlfn.XLOOKUP(F181,'коды стран'!$B$3:$B$8,'коды стран'!$A$2:$A$7,"Не найдено",0)</f>
        <v>Беларусь</v>
      </c>
      <c r="H181" s="33">
        <f t="shared" ca="1" si="17"/>
        <v>45807</v>
      </c>
      <c r="I181" s="13">
        <f t="shared" ca="1" si="18"/>
        <v>2</v>
      </c>
      <c r="J181" s="13">
        <f t="shared" ca="1" si="19"/>
        <v>8</v>
      </c>
      <c r="K181" s="13">
        <f t="shared" ca="1" si="20"/>
        <v>19</v>
      </c>
      <c r="L181" s="13">
        <f t="shared" ca="1" si="21"/>
        <v>32</v>
      </c>
      <c r="M181" s="13">
        <f t="shared" ca="1" si="22"/>
        <v>992</v>
      </c>
      <c r="N181" s="13" t="s">
        <v>1239</v>
      </c>
      <c r="O181" s="48" t="s">
        <v>1238</v>
      </c>
      <c r="P181" s="13" t="s">
        <v>1231</v>
      </c>
      <c r="Q181" s="55">
        <f t="shared" si="23"/>
        <v>2</v>
      </c>
    </row>
    <row r="182" spans="1:17" x14ac:dyDescent="0.2">
      <c r="A182" s="13">
        <v>213</v>
      </c>
      <c r="B182" s="13" t="s">
        <v>251</v>
      </c>
      <c r="C182" s="13" t="s">
        <v>1669</v>
      </c>
      <c r="D182" s="13" t="s">
        <v>140</v>
      </c>
      <c r="E182" s="33">
        <v>44733</v>
      </c>
      <c r="F182" s="13" t="str">
        <f t="shared" si="16"/>
        <v>+998</v>
      </c>
      <c r="G182" s="13" t="str">
        <f>_xlfn.XLOOKUP(F182,'коды стран'!$B$3:$B$8,'коды стран'!$A$2:$A$7,"Не найдено",0)</f>
        <v>Беларусь</v>
      </c>
      <c r="H182" s="33">
        <f t="shared" ca="1" si="17"/>
        <v>45807</v>
      </c>
      <c r="I182" s="13">
        <f t="shared" ca="1" si="18"/>
        <v>2</v>
      </c>
      <c r="J182" s="13">
        <f t="shared" ca="1" si="19"/>
        <v>11</v>
      </c>
      <c r="K182" s="13">
        <f t="shared" ca="1" si="20"/>
        <v>9</v>
      </c>
      <c r="L182" s="13">
        <f t="shared" ca="1" si="21"/>
        <v>35</v>
      </c>
      <c r="M182" s="13">
        <f t="shared" ca="1" si="22"/>
        <v>1074</v>
      </c>
      <c r="N182" s="48" t="s">
        <v>1155</v>
      </c>
      <c r="O182" s="13" t="s">
        <v>1156</v>
      </c>
      <c r="P182" s="13" t="s">
        <v>990</v>
      </c>
      <c r="Q182" s="55">
        <f t="shared" si="23"/>
        <v>2</v>
      </c>
    </row>
    <row r="183" spans="1:17" x14ac:dyDescent="0.2">
      <c r="A183" s="13">
        <v>214</v>
      </c>
      <c r="B183" s="13" t="s">
        <v>235</v>
      </c>
      <c r="C183" s="13" t="s">
        <v>1685</v>
      </c>
      <c r="D183" s="13" t="s">
        <v>142</v>
      </c>
      <c r="E183" s="33">
        <v>44601</v>
      </c>
      <c r="F183" s="13" t="str">
        <f t="shared" si="16"/>
        <v>+7</v>
      </c>
      <c r="G183" s="13" t="str">
        <f>_xlfn.XLOOKUP(F183,'коды стран'!$B$3:$B$8,'коды стран'!$A$2:$A$7,"Не найдено",0)</f>
        <v>Россия</v>
      </c>
      <c r="H183" s="33">
        <f t="shared" ca="1" si="17"/>
        <v>45807</v>
      </c>
      <c r="I183" s="13">
        <f t="shared" ca="1" si="18"/>
        <v>3</v>
      </c>
      <c r="J183" s="13">
        <f t="shared" ca="1" si="19"/>
        <v>3</v>
      </c>
      <c r="K183" s="13">
        <f t="shared" ca="1" si="20"/>
        <v>21</v>
      </c>
      <c r="L183" s="13">
        <f t="shared" ca="1" si="21"/>
        <v>39</v>
      </c>
      <c r="M183" s="13">
        <f t="shared" ca="1" si="22"/>
        <v>1206</v>
      </c>
      <c r="N183" s="48" t="s">
        <v>805</v>
      </c>
      <c r="O183" s="13" t="s">
        <v>806</v>
      </c>
      <c r="P183" s="13" t="s">
        <v>807</v>
      </c>
      <c r="Q183" s="55">
        <f t="shared" si="23"/>
        <v>1</v>
      </c>
    </row>
    <row r="184" spans="1:17" x14ac:dyDescent="0.2">
      <c r="A184" s="13">
        <v>215</v>
      </c>
      <c r="B184" s="13" t="s">
        <v>263</v>
      </c>
      <c r="C184" s="13" t="s">
        <v>1657</v>
      </c>
      <c r="D184" s="13" t="s">
        <v>140</v>
      </c>
      <c r="E184" s="33">
        <v>44799</v>
      </c>
      <c r="F184" s="13" t="str">
        <f t="shared" si="16"/>
        <v>+7</v>
      </c>
      <c r="G184" s="13" t="str">
        <f>_xlfn.XLOOKUP(F184,'коды стран'!$B$3:$B$8,'коды стран'!$A$2:$A$7,"Не найдено",0)</f>
        <v>Россия</v>
      </c>
      <c r="H184" s="33">
        <f t="shared" ca="1" si="17"/>
        <v>45807</v>
      </c>
      <c r="I184" s="13">
        <f t="shared" ca="1" si="18"/>
        <v>2</v>
      </c>
      <c r="J184" s="13">
        <f t="shared" ca="1" si="19"/>
        <v>9</v>
      </c>
      <c r="K184" s="13">
        <f t="shared" ca="1" si="20"/>
        <v>4</v>
      </c>
      <c r="L184" s="13">
        <f t="shared" ca="1" si="21"/>
        <v>33</v>
      </c>
      <c r="M184" s="13">
        <f t="shared" ca="1" si="22"/>
        <v>1008</v>
      </c>
      <c r="N184" s="13" t="s">
        <v>1228</v>
      </c>
      <c r="O184" s="48" t="s">
        <v>1226</v>
      </c>
      <c r="P184" s="13" t="s">
        <v>1227</v>
      </c>
      <c r="Q184" s="55">
        <f t="shared" si="23"/>
        <v>1</v>
      </c>
    </row>
    <row r="185" spans="1:17" x14ac:dyDescent="0.2">
      <c r="A185" s="13">
        <v>216</v>
      </c>
      <c r="B185" s="13" t="s">
        <v>373</v>
      </c>
      <c r="C185" s="13" t="s">
        <v>1547</v>
      </c>
      <c r="D185" s="13" t="s">
        <v>140</v>
      </c>
      <c r="E185" s="33">
        <v>44655</v>
      </c>
      <c r="F185" s="13" t="str">
        <f t="shared" si="16"/>
        <v>+992</v>
      </c>
      <c r="G185" s="13" t="str">
        <f>_xlfn.XLOOKUP(F185,'коды стран'!$B$3:$B$8,'коды стран'!$A$2:$A$7,"Не найдено",0)</f>
        <v>Узбекистан</v>
      </c>
      <c r="H185" s="33">
        <f t="shared" ca="1" si="17"/>
        <v>45807</v>
      </c>
      <c r="I185" s="13">
        <f t="shared" ca="1" si="18"/>
        <v>3</v>
      </c>
      <c r="J185" s="13">
        <f t="shared" ca="1" si="19"/>
        <v>1</v>
      </c>
      <c r="K185" s="13">
        <f t="shared" ca="1" si="20"/>
        <v>26</v>
      </c>
      <c r="L185" s="13">
        <f t="shared" ca="1" si="21"/>
        <v>37</v>
      </c>
      <c r="M185" s="13">
        <f t="shared" ca="1" si="22"/>
        <v>1152</v>
      </c>
      <c r="N185" s="48" t="s">
        <v>927</v>
      </c>
      <c r="O185" s="13" t="s">
        <v>757</v>
      </c>
      <c r="P185" s="13" t="s">
        <v>928</v>
      </c>
      <c r="Q185" s="55">
        <f t="shared" si="23"/>
        <v>2</v>
      </c>
    </row>
    <row r="186" spans="1:17" x14ac:dyDescent="0.2">
      <c r="A186" s="13">
        <v>217</v>
      </c>
      <c r="B186" s="13" t="s">
        <v>278</v>
      </c>
      <c r="C186" s="13" t="s">
        <v>1642</v>
      </c>
      <c r="D186" s="13" t="s">
        <v>140</v>
      </c>
      <c r="E186" s="33">
        <v>44826</v>
      </c>
      <c r="F186" s="13" t="str">
        <f t="shared" si="16"/>
        <v>+7</v>
      </c>
      <c r="G186" s="13" t="str">
        <f>_xlfn.XLOOKUP(F186,'коды стран'!$B$3:$B$8,'коды стран'!$A$2:$A$7,"Не найдено",0)</f>
        <v>Россия</v>
      </c>
      <c r="H186" s="33">
        <f t="shared" ca="1" si="17"/>
        <v>45807</v>
      </c>
      <c r="I186" s="13">
        <f t="shared" ca="1" si="18"/>
        <v>2</v>
      </c>
      <c r="J186" s="13">
        <f t="shared" ca="1" si="19"/>
        <v>8</v>
      </c>
      <c r="K186" s="13">
        <f t="shared" ca="1" si="20"/>
        <v>8</v>
      </c>
      <c r="L186" s="13">
        <f t="shared" ca="1" si="21"/>
        <v>32</v>
      </c>
      <c r="M186" s="13">
        <f t="shared" ca="1" si="22"/>
        <v>981</v>
      </c>
      <c r="N186" s="48" t="s">
        <v>828</v>
      </c>
      <c r="O186" s="13" t="s">
        <v>1261</v>
      </c>
      <c r="P186" s="13" t="s">
        <v>1043</v>
      </c>
      <c r="Q186" s="55">
        <f t="shared" si="23"/>
        <v>2</v>
      </c>
    </row>
    <row r="187" spans="1:17" x14ac:dyDescent="0.2">
      <c r="A187" s="13">
        <v>218</v>
      </c>
      <c r="B187" s="13" t="s">
        <v>195</v>
      </c>
      <c r="C187" s="13" t="s">
        <v>1724</v>
      </c>
      <c r="D187" s="13" t="s">
        <v>140</v>
      </c>
      <c r="E187" s="33">
        <v>44721</v>
      </c>
      <c r="F187" s="13" t="str">
        <f t="shared" si="16"/>
        <v>+998</v>
      </c>
      <c r="G187" s="13" t="str">
        <f>_xlfn.XLOOKUP(F187,'коды стран'!$B$3:$B$8,'коды стран'!$A$2:$A$7,"Не найдено",0)</f>
        <v>Беларусь</v>
      </c>
      <c r="H187" s="33">
        <f t="shared" ca="1" si="17"/>
        <v>45807</v>
      </c>
      <c r="I187" s="13">
        <f t="shared" ca="1" si="18"/>
        <v>2</v>
      </c>
      <c r="J187" s="13">
        <f t="shared" ca="1" si="19"/>
        <v>11</v>
      </c>
      <c r="K187" s="13">
        <f t="shared" ca="1" si="20"/>
        <v>21</v>
      </c>
      <c r="L187" s="13">
        <f t="shared" ca="1" si="21"/>
        <v>35</v>
      </c>
      <c r="M187" s="13">
        <f t="shared" ca="1" si="22"/>
        <v>1086</v>
      </c>
      <c r="N187" s="13" t="s">
        <v>1119</v>
      </c>
      <c r="O187" s="48" t="s">
        <v>1071</v>
      </c>
      <c r="P187" s="13" t="s">
        <v>667</v>
      </c>
      <c r="Q187" s="55">
        <f t="shared" si="23"/>
        <v>6</v>
      </c>
    </row>
    <row r="188" spans="1:17" x14ac:dyDescent="0.2">
      <c r="A188" s="13">
        <v>219</v>
      </c>
      <c r="B188" s="13" t="s">
        <v>297</v>
      </c>
      <c r="C188" s="13" t="s">
        <v>1623</v>
      </c>
      <c r="D188" s="13" t="s">
        <v>142</v>
      </c>
      <c r="E188" s="33">
        <v>44585</v>
      </c>
      <c r="F188" s="13" t="str">
        <f t="shared" si="16"/>
        <v>+992</v>
      </c>
      <c r="G188" s="13" t="str">
        <f>_xlfn.XLOOKUP(F188,'коды стран'!$B$3:$B$8,'коды стран'!$A$2:$A$7,"Не найдено",0)</f>
        <v>Узбекистан</v>
      </c>
      <c r="H188" s="33">
        <f t="shared" ca="1" si="17"/>
        <v>45807</v>
      </c>
      <c r="I188" s="13">
        <f t="shared" ca="1" si="18"/>
        <v>3</v>
      </c>
      <c r="J188" s="13">
        <f t="shared" ca="1" si="19"/>
        <v>4</v>
      </c>
      <c r="K188" s="13">
        <f t="shared" ca="1" si="20"/>
        <v>6</v>
      </c>
      <c r="L188" s="13">
        <f t="shared" ca="1" si="21"/>
        <v>40</v>
      </c>
      <c r="M188" s="13">
        <f t="shared" ca="1" si="22"/>
        <v>1222</v>
      </c>
      <c r="N188" s="13" t="s">
        <v>730</v>
      </c>
      <c r="O188" s="48" t="s">
        <v>785</v>
      </c>
      <c r="P188" s="13" t="s">
        <v>786</v>
      </c>
      <c r="Q188" s="55">
        <f t="shared" si="23"/>
        <v>2</v>
      </c>
    </row>
    <row r="189" spans="1:17" x14ac:dyDescent="0.2">
      <c r="A189" s="13">
        <v>220</v>
      </c>
      <c r="B189" s="13" t="s">
        <v>256</v>
      </c>
      <c r="C189" s="13" t="s">
        <v>1664</v>
      </c>
      <c r="D189" s="13" t="s">
        <v>140</v>
      </c>
      <c r="E189" s="33">
        <v>44570</v>
      </c>
      <c r="F189" s="13" t="str">
        <f t="shared" si="16"/>
        <v>+380</v>
      </c>
      <c r="G189" s="13" t="str">
        <f>_xlfn.XLOOKUP(F189,'коды стран'!$B$3:$B$8,'коды стран'!$A$2:$A$7,"Не найдено",0)</f>
        <v>Таджикистан</v>
      </c>
      <c r="H189" s="33">
        <f t="shared" ca="1" si="17"/>
        <v>45807</v>
      </c>
      <c r="I189" s="13">
        <f t="shared" ca="1" si="18"/>
        <v>3</v>
      </c>
      <c r="J189" s="13">
        <f t="shared" ca="1" si="19"/>
        <v>4</v>
      </c>
      <c r="K189" s="13">
        <f t="shared" ca="1" si="20"/>
        <v>21</v>
      </c>
      <c r="L189" s="13">
        <f t="shared" ca="1" si="21"/>
        <v>40</v>
      </c>
      <c r="M189" s="13">
        <f t="shared" ca="1" si="22"/>
        <v>1237</v>
      </c>
      <c r="N189" s="13" t="s">
        <v>713</v>
      </c>
      <c r="O189" s="48" t="s">
        <v>712</v>
      </c>
      <c r="P189" s="13" t="s">
        <v>682</v>
      </c>
      <c r="Q189" s="55">
        <f t="shared" si="23"/>
        <v>2</v>
      </c>
    </row>
    <row r="190" spans="1:17" x14ac:dyDescent="0.2">
      <c r="A190" s="13">
        <v>221</v>
      </c>
      <c r="B190" s="13" t="s">
        <v>293</v>
      </c>
      <c r="C190" s="13" t="s">
        <v>1627</v>
      </c>
      <c r="D190" s="13" t="s">
        <v>142</v>
      </c>
      <c r="E190" s="33">
        <v>44820</v>
      </c>
      <c r="F190" s="13" t="str">
        <f t="shared" si="16"/>
        <v>+992</v>
      </c>
      <c r="G190" s="13" t="str">
        <f>_xlfn.XLOOKUP(F190,'коды стран'!$B$3:$B$8,'коды стран'!$A$2:$A$7,"Не найдено",0)</f>
        <v>Узбекистан</v>
      </c>
      <c r="H190" s="33">
        <f t="shared" ca="1" si="17"/>
        <v>45807</v>
      </c>
      <c r="I190" s="13">
        <f t="shared" ca="1" si="18"/>
        <v>2</v>
      </c>
      <c r="J190" s="13">
        <f t="shared" ca="1" si="19"/>
        <v>8</v>
      </c>
      <c r="K190" s="13">
        <f t="shared" ca="1" si="20"/>
        <v>14</v>
      </c>
      <c r="L190" s="13">
        <f t="shared" ca="1" si="21"/>
        <v>32</v>
      </c>
      <c r="M190" s="13">
        <f t="shared" ca="1" si="22"/>
        <v>987</v>
      </c>
      <c r="N190" s="13" t="s">
        <v>859</v>
      </c>
      <c r="O190" s="48" t="s">
        <v>736</v>
      </c>
      <c r="P190" s="13" t="s">
        <v>658</v>
      </c>
      <c r="Q190" s="55">
        <f t="shared" si="23"/>
        <v>2</v>
      </c>
    </row>
    <row r="191" spans="1:17" x14ac:dyDescent="0.2">
      <c r="A191" s="13">
        <v>222</v>
      </c>
      <c r="B191" s="13" t="s">
        <v>521</v>
      </c>
      <c r="C191" s="13" t="s">
        <v>1401</v>
      </c>
      <c r="D191" s="13" t="s">
        <v>142</v>
      </c>
      <c r="E191" s="33">
        <v>44694</v>
      </c>
      <c r="F191" s="13" t="str">
        <f t="shared" si="16"/>
        <v>+380</v>
      </c>
      <c r="G191" s="13" t="str">
        <f>_xlfn.XLOOKUP(F191,'коды стран'!$B$3:$B$8,'коды стран'!$A$2:$A$7,"Не найдено",0)</f>
        <v>Таджикистан</v>
      </c>
      <c r="H191" s="33">
        <f t="shared" ca="1" si="17"/>
        <v>45807</v>
      </c>
      <c r="I191" s="13">
        <f t="shared" ca="1" si="18"/>
        <v>3</v>
      </c>
      <c r="J191" s="13">
        <f t="shared" ca="1" si="19"/>
        <v>0</v>
      </c>
      <c r="K191" s="13">
        <f t="shared" ca="1" si="20"/>
        <v>17</v>
      </c>
      <c r="L191" s="13">
        <f t="shared" ca="1" si="21"/>
        <v>36</v>
      </c>
      <c r="M191" s="13">
        <f t="shared" ca="1" si="22"/>
        <v>1113</v>
      </c>
      <c r="N191" s="13" t="s">
        <v>979</v>
      </c>
      <c r="O191" s="48" t="s">
        <v>977</v>
      </c>
      <c r="P191" s="13" t="s">
        <v>978</v>
      </c>
      <c r="Q191" s="55">
        <f t="shared" si="23"/>
        <v>5</v>
      </c>
    </row>
    <row r="192" spans="1:17" x14ac:dyDescent="0.2">
      <c r="A192" s="13">
        <v>223</v>
      </c>
      <c r="B192" s="13" t="s">
        <v>558</v>
      </c>
      <c r="C192" s="13" t="s">
        <v>1365</v>
      </c>
      <c r="D192" s="13" t="s">
        <v>142</v>
      </c>
      <c r="E192" s="33">
        <v>44893</v>
      </c>
      <c r="F192" s="13" t="str">
        <f t="shared" si="16"/>
        <v>+380</v>
      </c>
      <c r="G192" s="13" t="str">
        <f>_xlfn.XLOOKUP(F192,'коды стран'!$B$3:$B$8,'коды стран'!$A$2:$A$7,"Не найдено",0)</f>
        <v>Таджикистан</v>
      </c>
      <c r="H192" s="33">
        <f t="shared" ca="1" si="17"/>
        <v>45807</v>
      </c>
      <c r="I192" s="13">
        <f t="shared" ca="1" si="18"/>
        <v>2</v>
      </c>
      <c r="J192" s="13">
        <f t="shared" ca="1" si="19"/>
        <v>6</v>
      </c>
      <c r="K192" s="13">
        <f t="shared" ca="1" si="20"/>
        <v>2</v>
      </c>
      <c r="L192" s="13">
        <f t="shared" ca="1" si="21"/>
        <v>30</v>
      </c>
      <c r="M192" s="13">
        <f t="shared" ca="1" si="22"/>
        <v>914</v>
      </c>
      <c r="N192" s="13" t="s">
        <v>703</v>
      </c>
      <c r="O192" s="48" t="s">
        <v>1011</v>
      </c>
      <c r="P192" s="13" t="s">
        <v>1181</v>
      </c>
      <c r="Q192" s="55">
        <f t="shared" si="23"/>
        <v>4</v>
      </c>
    </row>
    <row r="193" spans="1:17" x14ac:dyDescent="0.2">
      <c r="A193" s="13">
        <v>225</v>
      </c>
      <c r="B193" s="13" t="s">
        <v>268</v>
      </c>
      <c r="C193" s="13" t="s">
        <v>1652</v>
      </c>
      <c r="D193" s="13" t="s">
        <v>142</v>
      </c>
      <c r="E193" s="33">
        <v>44827</v>
      </c>
      <c r="F193" s="13" t="str">
        <f t="shared" si="16"/>
        <v>+375</v>
      </c>
      <c r="G193" s="13" t="str">
        <f>_xlfn.XLOOKUP(F193,'коды стран'!$B$3:$B$8,'коды стран'!$A$2:$A$7,"Не найдено",0)</f>
        <v>Казахстан</v>
      </c>
      <c r="H193" s="33">
        <f t="shared" ca="1" si="17"/>
        <v>45807</v>
      </c>
      <c r="I193" s="13">
        <f t="shared" ca="1" si="18"/>
        <v>2</v>
      </c>
      <c r="J193" s="13">
        <f t="shared" ca="1" si="19"/>
        <v>8</v>
      </c>
      <c r="K193" s="13">
        <f t="shared" ca="1" si="20"/>
        <v>7</v>
      </c>
      <c r="L193" s="13">
        <f t="shared" ca="1" si="21"/>
        <v>32</v>
      </c>
      <c r="M193" s="13">
        <f t="shared" ca="1" si="22"/>
        <v>980</v>
      </c>
      <c r="N193" s="13" t="s">
        <v>829</v>
      </c>
      <c r="O193" s="48" t="s">
        <v>983</v>
      </c>
      <c r="P193" s="13" t="s">
        <v>820</v>
      </c>
      <c r="Q193" s="55">
        <f t="shared" si="23"/>
        <v>4</v>
      </c>
    </row>
    <row r="194" spans="1:17" x14ac:dyDescent="0.2">
      <c r="A194" s="13">
        <v>226</v>
      </c>
      <c r="B194" s="13" t="s">
        <v>352</v>
      </c>
      <c r="C194" s="13" t="s">
        <v>1568</v>
      </c>
      <c r="D194" s="13" t="s">
        <v>142</v>
      </c>
      <c r="E194" s="33">
        <v>44702</v>
      </c>
      <c r="F194" s="13" t="str">
        <f t="shared" ref="F194:F257" si="24">LEFT(B194,LEN(B194)-13)</f>
        <v>+7</v>
      </c>
      <c r="G194" s="13" t="str">
        <f>_xlfn.XLOOKUP(F194,'коды стран'!$B$3:$B$8,'коды стран'!$A$2:$A$7,"Не найдено",0)</f>
        <v>Россия</v>
      </c>
      <c r="H194" s="33">
        <f t="shared" ref="H194:H257" ca="1" si="25">TODAY()</f>
        <v>45807</v>
      </c>
      <c r="I194" s="13">
        <f t="shared" ref="I194:I257" ca="1" si="26">DATEDIF(E194,H194,"y")</f>
        <v>3</v>
      </c>
      <c r="J194" s="13">
        <f t="shared" ref="J194:J257" ca="1" si="27">DATEDIF(E194,H194,"ym")</f>
        <v>0</v>
      </c>
      <c r="K194" s="13">
        <f t="shared" ref="K194:K257" ca="1" si="28">DATEDIF(E194,H194,"md")</f>
        <v>9</v>
      </c>
      <c r="L194" s="13">
        <f t="shared" ref="L194:L257" ca="1" si="29">DATEDIF(E194,H194,"m")</f>
        <v>36</v>
      </c>
      <c r="M194" s="13">
        <f t="shared" ref="M194:M257" ca="1" si="30">DATEDIF(E194,H194,"d")</f>
        <v>1105</v>
      </c>
      <c r="N194" s="13" t="s">
        <v>1084</v>
      </c>
      <c r="O194" s="48" t="s">
        <v>1083</v>
      </c>
      <c r="P194" s="13" t="s">
        <v>813</v>
      </c>
      <c r="Q194" s="55">
        <f t="shared" si="23"/>
        <v>1</v>
      </c>
    </row>
    <row r="195" spans="1:17" x14ac:dyDescent="0.2">
      <c r="A195" s="13">
        <v>229</v>
      </c>
      <c r="B195" s="13" t="s">
        <v>528</v>
      </c>
      <c r="C195" s="13" t="s">
        <v>1394</v>
      </c>
      <c r="D195" s="13" t="s">
        <v>140</v>
      </c>
      <c r="E195" s="33">
        <v>44766</v>
      </c>
      <c r="F195" s="13" t="str">
        <f t="shared" si="24"/>
        <v>+375</v>
      </c>
      <c r="G195" s="13" t="str">
        <f>_xlfn.XLOOKUP(F195,'коды стран'!$B$3:$B$8,'коды стран'!$A$2:$A$7,"Не найдено",0)</f>
        <v>Казахстан</v>
      </c>
      <c r="H195" s="33">
        <f t="shared" ca="1" si="25"/>
        <v>45807</v>
      </c>
      <c r="I195" s="13">
        <f t="shared" ca="1" si="26"/>
        <v>2</v>
      </c>
      <c r="J195" s="13">
        <f t="shared" ca="1" si="27"/>
        <v>10</v>
      </c>
      <c r="K195" s="13">
        <f t="shared" ca="1" si="28"/>
        <v>6</v>
      </c>
      <c r="L195" s="13">
        <f t="shared" ca="1" si="29"/>
        <v>34</v>
      </c>
      <c r="M195" s="13">
        <f t="shared" ca="1" si="30"/>
        <v>1041</v>
      </c>
      <c r="N195" s="48" t="s">
        <v>852</v>
      </c>
      <c r="O195" s="13" t="s">
        <v>709</v>
      </c>
      <c r="P195" s="13" t="s">
        <v>1169</v>
      </c>
      <c r="Q195" s="55">
        <f t="shared" ref="Q195:Q258" si="31">COUNTIF($O$2:$O$435,O195)</f>
        <v>4</v>
      </c>
    </row>
    <row r="196" spans="1:17" x14ac:dyDescent="0.2">
      <c r="A196" s="13">
        <v>231</v>
      </c>
      <c r="B196" s="13" t="s">
        <v>342</v>
      </c>
      <c r="C196" s="13" t="s">
        <v>1578</v>
      </c>
      <c r="D196" s="13" t="s">
        <v>140</v>
      </c>
      <c r="E196" s="33">
        <v>44752</v>
      </c>
      <c r="F196" s="13" t="str">
        <f t="shared" si="24"/>
        <v>+7</v>
      </c>
      <c r="G196" s="13" t="str">
        <f>_xlfn.XLOOKUP(F196,'коды стран'!$B$3:$B$8,'коды стран'!$A$2:$A$7,"Не найдено",0)</f>
        <v>Россия</v>
      </c>
      <c r="H196" s="33">
        <f t="shared" ca="1" si="25"/>
        <v>45807</v>
      </c>
      <c r="I196" s="13">
        <f t="shared" ca="1" si="26"/>
        <v>2</v>
      </c>
      <c r="J196" s="13">
        <f t="shared" ca="1" si="27"/>
        <v>10</v>
      </c>
      <c r="K196" s="13">
        <f t="shared" ca="1" si="28"/>
        <v>20</v>
      </c>
      <c r="L196" s="13">
        <f t="shared" ca="1" si="29"/>
        <v>34</v>
      </c>
      <c r="M196" s="13">
        <f t="shared" ca="1" si="30"/>
        <v>1055</v>
      </c>
      <c r="N196" s="48" t="s">
        <v>815</v>
      </c>
      <c r="O196" s="13" t="s">
        <v>1086</v>
      </c>
      <c r="P196" s="13" t="s">
        <v>1147</v>
      </c>
      <c r="Q196" s="55">
        <f t="shared" si="31"/>
        <v>2</v>
      </c>
    </row>
    <row r="197" spans="1:17" x14ac:dyDescent="0.2">
      <c r="A197" s="13">
        <v>232</v>
      </c>
      <c r="B197" s="13" t="s">
        <v>296</v>
      </c>
      <c r="C197" s="13" t="s">
        <v>1624</v>
      </c>
      <c r="D197" s="13" t="s">
        <v>142</v>
      </c>
      <c r="E197" s="33">
        <v>44923</v>
      </c>
      <c r="F197" s="13" t="str">
        <f t="shared" si="24"/>
        <v>+992</v>
      </c>
      <c r="G197" s="13" t="str">
        <f>_xlfn.XLOOKUP(F197,'коды стран'!$B$3:$B$8,'коды стран'!$A$2:$A$7,"Не найдено",0)</f>
        <v>Узбекистан</v>
      </c>
      <c r="H197" s="33">
        <f t="shared" ca="1" si="25"/>
        <v>45807</v>
      </c>
      <c r="I197" s="13">
        <f t="shared" ca="1" si="26"/>
        <v>2</v>
      </c>
      <c r="J197" s="13">
        <f t="shared" ca="1" si="27"/>
        <v>5</v>
      </c>
      <c r="K197" s="13">
        <f t="shared" ca="1" si="28"/>
        <v>2</v>
      </c>
      <c r="L197" s="13">
        <f t="shared" ca="1" si="29"/>
        <v>29</v>
      </c>
      <c r="M197" s="13">
        <f t="shared" ca="1" si="30"/>
        <v>884</v>
      </c>
      <c r="N197" s="13" t="s">
        <v>1345</v>
      </c>
      <c r="O197" s="48" t="s">
        <v>677</v>
      </c>
      <c r="P197" s="13" t="s">
        <v>699</v>
      </c>
      <c r="Q197" s="55">
        <f t="shared" si="31"/>
        <v>2</v>
      </c>
    </row>
    <row r="198" spans="1:17" x14ac:dyDescent="0.2">
      <c r="A198" s="13">
        <v>233</v>
      </c>
      <c r="B198" s="13" t="s">
        <v>300</v>
      </c>
      <c r="C198" s="13" t="s">
        <v>1620</v>
      </c>
      <c r="D198" s="13" t="s">
        <v>142</v>
      </c>
      <c r="E198" s="33">
        <v>44616</v>
      </c>
      <c r="F198" s="13" t="str">
        <f t="shared" si="24"/>
        <v>+992</v>
      </c>
      <c r="G198" s="13" t="str">
        <f>_xlfn.XLOOKUP(F198,'коды стран'!$B$3:$B$8,'коды стран'!$A$2:$A$7,"Не найдено",0)</f>
        <v>Узбекистан</v>
      </c>
      <c r="H198" s="33">
        <f t="shared" ca="1" si="25"/>
        <v>45807</v>
      </c>
      <c r="I198" s="13">
        <f t="shared" ca="1" si="26"/>
        <v>3</v>
      </c>
      <c r="J198" s="13">
        <f t="shared" ca="1" si="27"/>
        <v>3</v>
      </c>
      <c r="K198" s="13">
        <f t="shared" ca="1" si="28"/>
        <v>6</v>
      </c>
      <c r="L198" s="13">
        <f t="shared" ca="1" si="29"/>
        <v>39</v>
      </c>
      <c r="M198" s="13">
        <f t="shared" ca="1" si="30"/>
        <v>1191</v>
      </c>
      <c r="N198" s="13" t="s">
        <v>880</v>
      </c>
      <c r="O198" s="48" t="s">
        <v>848</v>
      </c>
      <c r="P198" s="13" t="s">
        <v>879</v>
      </c>
      <c r="Q198" s="55">
        <f t="shared" si="31"/>
        <v>2</v>
      </c>
    </row>
    <row r="199" spans="1:17" x14ac:dyDescent="0.2">
      <c r="A199" s="13">
        <v>235</v>
      </c>
      <c r="B199" s="13" t="s">
        <v>398</v>
      </c>
      <c r="C199" s="13" t="s">
        <v>1522</v>
      </c>
      <c r="D199" s="13" t="s">
        <v>140</v>
      </c>
      <c r="E199" s="33">
        <v>44635</v>
      </c>
      <c r="F199" s="13" t="str">
        <f t="shared" si="24"/>
        <v>+998</v>
      </c>
      <c r="G199" s="13" t="str">
        <f>_xlfn.XLOOKUP(F199,'коды стран'!$B$3:$B$8,'коды стран'!$A$2:$A$7,"Не найдено",0)</f>
        <v>Беларусь</v>
      </c>
      <c r="H199" s="33">
        <f t="shared" ca="1" si="25"/>
        <v>45807</v>
      </c>
      <c r="I199" s="13">
        <f t="shared" ca="1" si="26"/>
        <v>3</v>
      </c>
      <c r="J199" s="13">
        <f t="shared" ca="1" si="27"/>
        <v>2</v>
      </c>
      <c r="K199" s="13">
        <f t="shared" ca="1" si="28"/>
        <v>15</v>
      </c>
      <c r="L199" s="13">
        <f t="shared" ca="1" si="29"/>
        <v>38</v>
      </c>
      <c r="M199" s="13">
        <f t="shared" ca="1" si="30"/>
        <v>1172</v>
      </c>
      <c r="N199" s="13" t="s">
        <v>855</v>
      </c>
      <c r="O199" s="48" t="s">
        <v>853</v>
      </c>
      <c r="P199" s="13" t="s">
        <v>854</v>
      </c>
      <c r="Q199" s="55">
        <f t="shared" si="31"/>
        <v>1</v>
      </c>
    </row>
    <row r="200" spans="1:17" x14ac:dyDescent="0.2">
      <c r="A200" s="13">
        <v>236</v>
      </c>
      <c r="B200" s="13" t="s">
        <v>561</v>
      </c>
      <c r="C200" s="13" t="s">
        <v>1362</v>
      </c>
      <c r="D200" s="13" t="s">
        <v>142</v>
      </c>
      <c r="E200" s="33">
        <v>44820</v>
      </c>
      <c r="F200" s="13" t="str">
        <f t="shared" si="24"/>
        <v>+998</v>
      </c>
      <c r="G200" s="13" t="str">
        <f>_xlfn.XLOOKUP(F200,'коды стран'!$B$3:$B$8,'коды стран'!$A$2:$A$7,"Не найдено",0)</f>
        <v>Беларусь</v>
      </c>
      <c r="H200" s="33">
        <f t="shared" ca="1" si="25"/>
        <v>45807</v>
      </c>
      <c r="I200" s="13">
        <f t="shared" ca="1" si="26"/>
        <v>2</v>
      </c>
      <c r="J200" s="13">
        <f t="shared" ca="1" si="27"/>
        <v>8</v>
      </c>
      <c r="K200" s="13">
        <f t="shared" ca="1" si="28"/>
        <v>14</v>
      </c>
      <c r="L200" s="13">
        <f t="shared" ca="1" si="29"/>
        <v>32</v>
      </c>
      <c r="M200" s="13">
        <f t="shared" ca="1" si="30"/>
        <v>987</v>
      </c>
      <c r="N200" s="13" t="s">
        <v>927</v>
      </c>
      <c r="O200" s="48" t="s">
        <v>1207</v>
      </c>
      <c r="P200" s="13" t="s">
        <v>1208</v>
      </c>
      <c r="Q200" s="55">
        <f t="shared" si="31"/>
        <v>1</v>
      </c>
    </row>
    <row r="201" spans="1:17" x14ac:dyDescent="0.2">
      <c r="A201" s="13">
        <v>237</v>
      </c>
      <c r="B201" s="13" t="s">
        <v>217</v>
      </c>
      <c r="C201" s="13" t="s">
        <v>1703</v>
      </c>
      <c r="D201" s="13" t="s">
        <v>142</v>
      </c>
      <c r="E201" s="33">
        <v>44886</v>
      </c>
      <c r="F201" s="13" t="str">
        <f t="shared" si="24"/>
        <v>+7</v>
      </c>
      <c r="G201" s="13" t="str">
        <f>_xlfn.XLOOKUP(F201,'коды стран'!$B$3:$B$8,'коды стран'!$A$2:$A$7,"Не найдено",0)</f>
        <v>Россия</v>
      </c>
      <c r="H201" s="33">
        <f t="shared" ca="1" si="25"/>
        <v>45807</v>
      </c>
      <c r="I201" s="13">
        <f t="shared" ca="1" si="26"/>
        <v>2</v>
      </c>
      <c r="J201" s="13">
        <f t="shared" ca="1" si="27"/>
        <v>6</v>
      </c>
      <c r="K201" s="13">
        <f t="shared" ca="1" si="28"/>
        <v>9</v>
      </c>
      <c r="L201" s="13">
        <f t="shared" ca="1" si="29"/>
        <v>30</v>
      </c>
      <c r="M201" s="13">
        <f t="shared" ca="1" si="30"/>
        <v>921</v>
      </c>
      <c r="N201" s="13" t="s">
        <v>1165</v>
      </c>
      <c r="O201" s="48" t="s">
        <v>1185</v>
      </c>
      <c r="P201" s="13" t="s">
        <v>688</v>
      </c>
      <c r="Q201" s="55">
        <f t="shared" si="31"/>
        <v>3</v>
      </c>
    </row>
    <row r="202" spans="1:17" x14ac:dyDescent="0.2">
      <c r="A202" s="13">
        <v>238</v>
      </c>
      <c r="B202" s="13" t="s">
        <v>187</v>
      </c>
      <c r="C202" s="13" t="s">
        <v>1732</v>
      </c>
      <c r="D202" s="13" t="s">
        <v>142</v>
      </c>
      <c r="E202" s="33">
        <v>44909</v>
      </c>
      <c r="F202" s="13" t="str">
        <f t="shared" si="24"/>
        <v>+380</v>
      </c>
      <c r="G202" s="13" t="str">
        <f>_xlfn.XLOOKUP(F202,'коды стран'!$B$3:$B$8,'коды стран'!$A$2:$A$7,"Не найдено",0)</f>
        <v>Таджикистан</v>
      </c>
      <c r="H202" s="33">
        <f t="shared" ca="1" si="25"/>
        <v>45807</v>
      </c>
      <c r="I202" s="13">
        <f t="shared" ca="1" si="26"/>
        <v>2</v>
      </c>
      <c r="J202" s="13">
        <f t="shared" ca="1" si="27"/>
        <v>5</v>
      </c>
      <c r="K202" s="13">
        <f t="shared" ca="1" si="28"/>
        <v>16</v>
      </c>
      <c r="L202" s="13">
        <f t="shared" ca="1" si="29"/>
        <v>29</v>
      </c>
      <c r="M202" s="13">
        <f t="shared" ca="1" si="30"/>
        <v>898</v>
      </c>
      <c r="N202" s="48" t="s">
        <v>1331</v>
      </c>
      <c r="O202" s="13" t="s">
        <v>1057</v>
      </c>
      <c r="P202" s="13" t="s">
        <v>1332</v>
      </c>
      <c r="Q202" s="55">
        <f t="shared" si="31"/>
        <v>3</v>
      </c>
    </row>
    <row r="203" spans="1:17" x14ac:dyDescent="0.2">
      <c r="A203" s="13">
        <v>239</v>
      </c>
      <c r="B203" s="13" t="s">
        <v>538</v>
      </c>
      <c r="C203" s="13" t="s">
        <v>1384</v>
      </c>
      <c r="D203" s="13" t="s">
        <v>140</v>
      </c>
      <c r="E203" s="33">
        <v>44767</v>
      </c>
      <c r="F203" s="13" t="str">
        <f t="shared" si="24"/>
        <v>+998</v>
      </c>
      <c r="G203" s="13" t="str">
        <f>_xlfn.XLOOKUP(F203,'коды стран'!$B$3:$B$8,'коды стран'!$A$2:$A$7,"Не найдено",0)</f>
        <v>Беларусь</v>
      </c>
      <c r="H203" s="33">
        <f t="shared" ca="1" si="25"/>
        <v>45807</v>
      </c>
      <c r="I203" s="13">
        <f t="shared" ca="1" si="26"/>
        <v>2</v>
      </c>
      <c r="J203" s="13">
        <f t="shared" ca="1" si="27"/>
        <v>10</v>
      </c>
      <c r="K203" s="13">
        <f t="shared" ca="1" si="28"/>
        <v>5</v>
      </c>
      <c r="L203" s="13">
        <f t="shared" ca="1" si="29"/>
        <v>34</v>
      </c>
      <c r="M203" s="13">
        <f t="shared" ca="1" si="30"/>
        <v>1040</v>
      </c>
      <c r="N203" s="48" t="s">
        <v>967</v>
      </c>
      <c r="O203" s="13" t="s">
        <v>1065</v>
      </c>
      <c r="P203" s="13" t="s">
        <v>798</v>
      </c>
      <c r="Q203" s="55">
        <f t="shared" si="31"/>
        <v>2</v>
      </c>
    </row>
    <row r="204" spans="1:17" x14ac:dyDescent="0.2">
      <c r="A204" s="13">
        <v>242</v>
      </c>
      <c r="B204" s="13" t="s">
        <v>210</v>
      </c>
      <c r="C204" s="13" t="s">
        <v>1710</v>
      </c>
      <c r="D204" s="13" t="s">
        <v>140</v>
      </c>
      <c r="E204" s="33">
        <v>44747</v>
      </c>
      <c r="F204" s="13" t="str">
        <f t="shared" si="24"/>
        <v>+7</v>
      </c>
      <c r="G204" s="13" t="str">
        <f>_xlfn.XLOOKUP(F204,'коды стран'!$B$3:$B$8,'коды стран'!$A$2:$A$7,"Не найдено",0)</f>
        <v>Россия</v>
      </c>
      <c r="H204" s="33">
        <f t="shared" ca="1" si="25"/>
        <v>45807</v>
      </c>
      <c r="I204" s="13">
        <f t="shared" ca="1" si="26"/>
        <v>2</v>
      </c>
      <c r="J204" s="13">
        <f t="shared" ca="1" si="27"/>
        <v>10</v>
      </c>
      <c r="K204" s="13">
        <f t="shared" ca="1" si="28"/>
        <v>25</v>
      </c>
      <c r="L204" s="13">
        <f t="shared" ca="1" si="29"/>
        <v>34</v>
      </c>
      <c r="M204" s="13">
        <f t="shared" ca="1" si="30"/>
        <v>1060</v>
      </c>
      <c r="N204" s="13" t="s">
        <v>1158</v>
      </c>
      <c r="O204" s="48" t="s">
        <v>1157</v>
      </c>
      <c r="P204" s="13" t="s">
        <v>710</v>
      </c>
      <c r="Q204" s="55">
        <f t="shared" si="31"/>
        <v>1</v>
      </c>
    </row>
    <row r="205" spans="1:17" x14ac:dyDescent="0.2">
      <c r="A205" s="13">
        <v>243</v>
      </c>
      <c r="B205" s="13" t="s">
        <v>212</v>
      </c>
      <c r="C205" s="13" t="s">
        <v>1708</v>
      </c>
      <c r="D205" s="13" t="s">
        <v>140</v>
      </c>
      <c r="E205" s="33">
        <v>44681</v>
      </c>
      <c r="F205" s="13" t="str">
        <f t="shared" si="24"/>
        <v>+7</v>
      </c>
      <c r="G205" s="13" t="str">
        <f>_xlfn.XLOOKUP(F205,'коды стран'!$B$3:$B$8,'коды стран'!$A$2:$A$7,"Не найдено",0)</f>
        <v>Россия</v>
      </c>
      <c r="H205" s="33">
        <f t="shared" ca="1" si="25"/>
        <v>45807</v>
      </c>
      <c r="I205" s="13">
        <f t="shared" ca="1" si="26"/>
        <v>3</v>
      </c>
      <c r="J205" s="13">
        <f t="shared" ca="1" si="27"/>
        <v>1</v>
      </c>
      <c r="K205" s="13">
        <f t="shared" ca="1" si="28"/>
        <v>0</v>
      </c>
      <c r="L205" s="13">
        <f t="shared" ca="1" si="29"/>
        <v>37</v>
      </c>
      <c r="M205" s="13">
        <f t="shared" ca="1" si="30"/>
        <v>1126</v>
      </c>
      <c r="N205" s="13" t="s">
        <v>1029</v>
      </c>
      <c r="O205" s="48" t="s">
        <v>669</v>
      </c>
      <c r="P205" s="13" t="s">
        <v>1028</v>
      </c>
      <c r="Q205" s="55">
        <f t="shared" si="31"/>
        <v>5</v>
      </c>
    </row>
    <row r="206" spans="1:17" x14ac:dyDescent="0.2">
      <c r="A206" s="13">
        <v>245</v>
      </c>
      <c r="B206" s="13" t="s">
        <v>230</v>
      </c>
      <c r="C206" s="13" t="s">
        <v>1690</v>
      </c>
      <c r="D206" s="13" t="s">
        <v>140</v>
      </c>
      <c r="E206" s="33">
        <v>44695</v>
      </c>
      <c r="F206" s="13" t="str">
        <f t="shared" si="24"/>
        <v>+998</v>
      </c>
      <c r="G206" s="13" t="str">
        <f>_xlfn.XLOOKUP(F206,'коды стран'!$B$3:$B$8,'коды стран'!$A$2:$A$7,"Не найдено",0)</f>
        <v>Беларусь</v>
      </c>
      <c r="H206" s="33">
        <f t="shared" ca="1" si="25"/>
        <v>45807</v>
      </c>
      <c r="I206" s="13">
        <f t="shared" ca="1" si="26"/>
        <v>3</v>
      </c>
      <c r="J206" s="13">
        <f t="shared" ca="1" si="27"/>
        <v>0</v>
      </c>
      <c r="K206" s="13">
        <f t="shared" ca="1" si="28"/>
        <v>16</v>
      </c>
      <c r="L206" s="13">
        <f t="shared" ca="1" si="29"/>
        <v>36</v>
      </c>
      <c r="M206" s="13">
        <f t="shared" ca="1" si="30"/>
        <v>1112</v>
      </c>
      <c r="N206" s="13" t="s">
        <v>1022</v>
      </c>
      <c r="O206" s="48" t="s">
        <v>766</v>
      </c>
      <c r="P206" s="13" t="s">
        <v>924</v>
      </c>
      <c r="Q206" s="55">
        <f t="shared" si="31"/>
        <v>6</v>
      </c>
    </row>
    <row r="207" spans="1:17" x14ac:dyDescent="0.2">
      <c r="A207" s="13">
        <v>246</v>
      </c>
      <c r="B207" s="13" t="s">
        <v>309</v>
      </c>
      <c r="C207" s="13" t="s">
        <v>1611</v>
      </c>
      <c r="D207" s="13" t="s">
        <v>140</v>
      </c>
      <c r="E207" s="33">
        <v>44805</v>
      </c>
      <c r="F207" s="13" t="str">
        <f t="shared" si="24"/>
        <v>+998</v>
      </c>
      <c r="G207" s="13" t="str">
        <f>_xlfn.XLOOKUP(F207,'коды стран'!$B$3:$B$8,'коды стран'!$A$2:$A$7,"Не найдено",0)</f>
        <v>Беларусь</v>
      </c>
      <c r="H207" s="33">
        <f t="shared" ca="1" si="25"/>
        <v>45807</v>
      </c>
      <c r="I207" s="13">
        <f t="shared" ca="1" si="26"/>
        <v>2</v>
      </c>
      <c r="J207" s="13">
        <f t="shared" ca="1" si="27"/>
        <v>8</v>
      </c>
      <c r="K207" s="13">
        <f t="shared" ca="1" si="28"/>
        <v>29</v>
      </c>
      <c r="L207" s="13">
        <f t="shared" ca="1" si="29"/>
        <v>32</v>
      </c>
      <c r="M207" s="13">
        <f t="shared" ca="1" si="30"/>
        <v>1002</v>
      </c>
      <c r="N207" s="13" t="s">
        <v>1201</v>
      </c>
      <c r="O207" s="48" t="s">
        <v>992</v>
      </c>
      <c r="P207" s="13" t="s">
        <v>1223</v>
      </c>
      <c r="Q207" s="55">
        <f t="shared" si="31"/>
        <v>3</v>
      </c>
    </row>
    <row r="208" spans="1:17" x14ac:dyDescent="0.2">
      <c r="A208" s="13">
        <v>247</v>
      </c>
      <c r="B208" s="13" t="s">
        <v>445</v>
      </c>
      <c r="C208" s="13" t="s">
        <v>1477</v>
      </c>
      <c r="D208" s="13" t="s">
        <v>142</v>
      </c>
      <c r="E208" s="33">
        <v>44762</v>
      </c>
      <c r="F208" s="13" t="str">
        <f t="shared" si="24"/>
        <v>+998</v>
      </c>
      <c r="G208" s="13" t="str">
        <f>_xlfn.XLOOKUP(F208,'коды стран'!$B$3:$B$8,'коды стран'!$A$2:$A$7,"Не найдено",0)</f>
        <v>Беларусь</v>
      </c>
      <c r="H208" s="33">
        <f t="shared" ca="1" si="25"/>
        <v>45807</v>
      </c>
      <c r="I208" s="13">
        <f t="shared" ca="1" si="26"/>
        <v>2</v>
      </c>
      <c r="J208" s="13">
        <f t="shared" ca="1" si="27"/>
        <v>10</v>
      </c>
      <c r="K208" s="13">
        <f t="shared" ca="1" si="28"/>
        <v>10</v>
      </c>
      <c r="L208" s="13">
        <f t="shared" ca="1" si="29"/>
        <v>34</v>
      </c>
      <c r="M208" s="13">
        <f t="shared" ca="1" si="30"/>
        <v>1045</v>
      </c>
      <c r="N208" s="48" t="s">
        <v>1177</v>
      </c>
      <c r="O208" s="13" t="s">
        <v>865</v>
      </c>
      <c r="P208" s="13" t="s">
        <v>854</v>
      </c>
      <c r="Q208" s="55">
        <f t="shared" si="31"/>
        <v>2</v>
      </c>
    </row>
    <row r="209" spans="1:17" x14ac:dyDescent="0.2">
      <c r="A209" s="13">
        <v>248</v>
      </c>
      <c r="B209" s="13" t="s">
        <v>183</v>
      </c>
      <c r="C209" s="13" t="s">
        <v>1736</v>
      </c>
      <c r="D209" s="13" t="s">
        <v>140</v>
      </c>
      <c r="E209" s="33">
        <v>44694</v>
      </c>
      <c r="F209" s="13" t="str">
        <f t="shared" si="24"/>
        <v>+7</v>
      </c>
      <c r="G209" s="13" t="str">
        <f>_xlfn.XLOOKUP(F209,'коды стран'!$B$3:$B$8,'коды стран'!$A$2:$A$7,"Не найдено",0)</f>
        <v>Россия</v>
      </c>
      <c r="H209" s="33">
        <f t="shared" ca="1" si="25"/>
        <v>45807</v>
      </c>
      <c r="I209" s="13">
        <f t="shared" ca="1" si="26"/>
        <v>3</v>
      </c>
      <c r="J209" s="13">
        <f t="shared" ca="1" si="27"/>
        <v>0</v>
      </c>
      <c r="K209" s="13">
        <f t="shared" ca="1" si="28"/>
        <v>17</v>
      </c>
      <c r="L209" s="13">
        <f t="shared" ca="1" si="29"/>
        <v>36</v>
      </c>
      <c r="M209" s="13">
        <f t="shared" ca="1" si="30"/>
        <v>1113</v>
      </c>
      <c r="N209" s="48" t="s">
        <v>1037</v>
      </c>
      <c r="O209" s="13" t="s">
        <v>945</v>
      </c>
      <c r="P209" s="13" t="s">
        <v>1038</v>
      </c>
      <c r="Q209" s="55">
        <f t="shared" si="31"/>
        <v>2</v>
      </c>
    </row>
    <row r="210" spans="1:17" x14ac:dyDescent="0.2">
      <c r="A210" s="13">
        <v>249</v>
      </c>
      <c r="B210" s="13" t="s">
        <v>385</v>
      </c>
      <c r="C210" s="13" t="s">
        <v>1535</v>
      </c>
      <c r="D210" s="13" t="s">
        <v>142</v>
      </c>
      <c r="E210" s="33">
        <v>44781</v>
      </c>
      <c r="F210" s="13" t="str">
        <f t="shared" si="24"/>
        <v>+7</v>
      </c>
      <c r="G210" s="13" t="str">
        <f>_xlfn.XLOOKUP(F210,'коды стран'!$B$3:$B$8,'коды стран'!$A$2:$A$7,"Не найдено",0)</f>
        <v>Россия</v>
      </c>
      <c r="H210" s="33">
        <f t="shared" ca="1" si="25"/>
        <v>45807</v>
      </c>
      <c r="I210" s="13">
        <f t="shared" ca="1" si="26"/>
        <v>2</v>
      </c>
      <c r="J210" s="13">
        <f t="shared" ca="1" si="27"/>
        <v>9</v>
      </c>
      <c r="K210" s="13">
        <f t="shared" ca="1" si="28"/>
        <v>22</v>
      </c>
      <c r="L210" s="13">
        <f t="shared" ca="1" si="29"/>
        <v>33</v>
      </c>
      <c r="M210" s="13">
        <f t="shared" ca="1" si="30"/>
        <v>1026</v>
      </c>
      <c r="N210" s="48" t="s">
        <v>991</v>
      </c>
      <c r="O210" s="13" t="s">
        <v>1156</v>
      </c>
      <c r="P210" s="13" t="s">
        <v>1076</v>
      </c>
      <c r="Q210" s="55">
        <f t="shared" si="31"/>
        <v>2</v>
      </c>
    </row>
    <row r="211" spans="1:17" x14ac:dyDescent="0.2">
      <c r="A211" s="13">
        <v>250</v>
      </c>
      <c r="B211" s="13" t="s">
        <v>439</v>
      </c>
      <c r="C211" s="13" t="s">
        <v>1781</v>
      </c>
      <c r="D211" s="13" t="s">
        <v>142</v>
      </c>
      <c r="E211" s="33">
        <v>44856</v>
      </c>
      <c r="F211" s="13" t="str">
        <f t="shared" si="24"/>
        <v>+7</v>
      </c>
      <c r="G211" s="13" t="str">
        <f>_xlfn.XLOOKUP(F211,'коды стран'!$B$3:$B$8,'коды стран'!$A$2:$A$7,"Не найдено",0)</f>
        <v>Россия</v>
      </c>
      <c r="H211" s="33">
        <f t="shared" ca="1" si="25"/>
        <v>45807</v>
      </c>
      <c r="I211" s="13">
        <f t="shared" ca="1" si="26"/>
        <v>2</v>
      </c>
      <c r="J211" s="13">
        <f t="shared" ca="1" si="27"/>
        <v>7</v>
      </c>
      <c r="K211" s="13">
        <f t="shared" ca="1" si="28"/>
        <v>8</v>
      </c>
      <c r="L211" s="13">
        <f t="shared" ca="1" si="29"/>
        <v>31</v>
      </c>
      <c r="M211" s="13">
        <f t="shared" ca="1" si="30"/>
        <v>951</v>
      </c>
      <c r="N211" s="48" t="s">
        <v>1264</v>
      </c>
      <c r="O211" s="13" t="s">
        <v>1286</v>
      </c>
      <c r="P211" s="13" t="s">
        <v>947</v>
      </c>
      <c r="Q211" s="55">
        <f t="shared" si="31"/>
        <v>1</v>
      </c>
    </row>
    <row r="212" spans="1:17" x14ac:dyDescent="0.2">
      <c r="A212" s="13">
        <v>252</v>
      </c>
      <c r="B212" s="13" t="s">
        <v>502</v>
      </c>
      <c r="C212" s="13" t="s">
        <v>1420</v>
      </c>
      <c r="D212" s="13" t="s">
        <v>140</v>
      </c>
      <c r="E212" s="33">
        <v>44643</v>
      </c>
      <c r="F212" s="13" t="str">
        <f t="shared" si="24"/>
        <v>+7</v>
      </c>
      <c r="G212" s="13" t="str">
        <f>_xlfn.XLOOKUP(F212,'коды стран'!$B$3:$B$8,'коды стран'!$A$2:$A$7,"Не найдено",0)</f>
        <v>Россия</v>
      </c>
      <c r="H212" s="33">
        <f t="shared" ca="1" si="25"/>
        <v>45807</v>
      </c>
      <c r="I212" s="13">
        <f t="shared" ca="1" si="26"/>
        <v>3</v>
      </c>
      <c r="J212" s="13">
        <f t="shared" ca="1" si="27"/>
        <v>2</v>
      </c>
      <c r="K212" s="13">
        <f t="shared" ca="1" si="28"/>
        <v>7</v>
      </c>
      <c r="L212" s="13">
        <f t="shared" ca="1" si="29"/>
        <v>38</v>
      </c>
      <c r="M212" s="13">
        <f t="shared" ca="1" si="30"/>
        <v>1164</v>
      </c>
      <c r="N212" s="13" t="s">
        <v>917</v>
      </c>
      <c r="O212" s="48" t="s">
        <v>915</v>
      </c>
      <c r="P212" s="13" t="s">
        <v>916</v>
      </c>
      <c r="Q212" s="55">
        <f t="shared" si="31"/>
        <v>1</v>
      </c>
    </row>
    <row r="213" spans="1:17" x14ac:dyDescent="0.2">
      <c r="A213" s="13">
        <v>253</v>
      </c>
      <c r="B213" s="13" t="s">
        <v>574</v>
      </c>
      <c r="C213" s="13" t="s">
        <v>1349</v>
      </c>
      <c r="D213" s="13" t="s">
        <v>142</v>
      </c>
      <c r="E213" s="33">
        <f>DATE("2022",7,8)</f>
        <v>44750</v>
      </c>
      <c r="F213" s="13" t="str">
        <f t="shared" si="24"/>
        <v>+375</v>
      </c>
      <c r="G213" s="13" t="str">
        <f>_xlfn.XLOOKUP(F213,'коды стран'!$B$3:$B$8,'коды стран'!$A$2:$A$7,"Не найдено",0)</f>
        <v>Казахстан</v>
      </c>
      <c r="H213" s="33">
        <f t="shared" ca="1" si="25"/>
        <v>45807</v>
      </c>
      <c r="I213" s="13">
        <f t="shared" ca="1" si="26"/>
        <v>2</v>
      </c>
      <c r="J213" s="13">
        <f t="shared" ca="1" si="27"/>
        <v>10</v>
      </c>
      <c r="K213" s="13">
        <f t="shared" ca="1" si="28"/>
        <v>22</v>
      </c>
      <c r="L213" s="13">
        <f t="shared" ca="1" si="29"/>
        <v>34</v>
      </c>
      <c r="M213" s="13">
        <f t="shared" ca="1" si="30"/>
        <v>1057</v>
      </c>
      <c r="N213" s="13" t="s">
        <v>1129</v>
      </c>
      <c r="O213" s="48" t="s">
        <v>819</v>
      </c>
      <c r="P213" s="13" t="s">
        <v>800</v>
      </c>
      <c r="Q213" s="55">
        <f t="shared" si="31"/>
        <v>5</v>
      </c>
    </row>
    <row r="214" spans="1:17" x14ac:dyDescent="0.2">
      <c r="A214" s="13">
        <v>254</v>
      </c>
      <c r="B214" s="13" t="s">
        <v>298</v>
      </c>
      <c r="C214" s="13" t="s">
        <v>1622</v>
      </c>
      <c r="D214" s="13" t="s">
        <v>142</v>
      </c>
      <c r="E214" s="33">
        <v>44862</v>
      </c>
      <c r="F214" s="13" t="str">
        <f t="shared" si="24"/>
        <v>+375</v>
      </c>
      <c r="G214" s="13" t="str">
        <f>_xlfn.XLOOKUP(F214,'коды стран'!$B$3:$B$8,'коды стран'!$A$2:$A$7,"Не найдено",0)</f>
        <v>Казахстан</v>
      </c>
      <c r="H214" s="33">
        <f t="shared" ca="1" si="25"/>
        <v>45807</v>
      </c>
      <c r="I214" s="13">
        <f t="shared" ca="1" si="26"/>
        <v>2</v>
      </c>
      <c r="J214" s="13">
        <f t="shared" ca="1" si="27"/>
        <v>7</v>
      </c>
      <c r="K214" s="13">
        <f t="shared" ca="1" si="28"/>
        <v>2</v>
      </c>
      <c r="L214" s="13">
        <f t="shared" ca="1" si="29"/>
        <v>31</v>
      </c>
      <c r="M214" s="13">
        <f t="shared" ca="1" si="30"/>
        <v>945</v>
      </c>
      <c r="N214" s="13" t="s">
        <v>702</v>
      </c>
      <c r="O214" s="48" t="s">
        <v>961</v>
      </c>
      <c r="P214" s="13" t="s">
        <v>710</v>
      </c>
      <c r="Q214" s="55">
        <f t="shared" si="31"/>
        <v>5</v>
      </c>
    </row>
    <row r="215" spans="1:17" x14ac:dyDescent="0.2">
      <c r="A215" s="13">
        <v>255</v>
      </c>
      <c r="B215" s="13" t="s">
        <v>415</v>
      </c>
      <c r="C215" s="13" t="s">
        <v>1505</v>
      </c>
      <c r="D215" s="13" t="s">
        <v>142</v>
      </c>
      <c r="E215" s="33">
        <v>44793</v>
      </c>
      <c r="F215" s="13" t="str">
        <f t="shared" si="24"/>
        <v>+380</v>
      </c>
      <c r="G215" s="13" t="str">
        <f>_xlfn.XLOOKUP(F215,'коды стран'!$B$3:$B$8,'коды стран'!$A$2:$A$7,"Не найдено",0)</f>
        <v>Таджикистан</v>
      </c>
      <c r="H215" s="33">
        <f t="shared" ca="1" si="25"/>
        <v>45807</v>
      </c>
      <c r="I215" s="13">
        <f t="shared" ca="1" si="26"/>
        <v>2</v>
      </c>
      <c r="J215" s="13">
        <f t="shared" ca="1" si="27"/>
        <v>9</v>
      </c>
      <c r="K215" s="13">
        <f t="shared" ca="1" si="28"/>
        <v>10</v>
      </c>
      <c r="L215" s="13">
        <f t="shared" ca="1" si="29"/>
        <v>33</v>
      </c>
      <c r="M215" s="13">
        <f t="shared" ca="1" si="30"/>
        <v>1014</v>
      </c>
      <c r="N215" s="13" t="s">
        <v>1218</v>
      </c>
      <c r="O215" s="48" t="s">
        <v>965</v>
      </c>
      <c r="P215" s="13" t="s">
        <v>807</v>
      </c>
      <c r="Q215" s="55">
        <f t="shared" si="31"/>
        <v>2</v>
      </c>
    </row>
    <row r="216" spans="1:17" x14ac:dyDescent="0.2">
      <c r="A216" s="13">
        <v>257</v>
      </c>
      <c r="B216" s="13" t="s">
        <v>287</v>
      </c>
      <c r="C216" s="13" t="s">
        <v>1633</v>
      </c>
      <c r="D216" s="13" t="s">
        <v>140</v>
      </c>
      <c r="E216" s="33">
        <v>44701</v>
      </c>
      <c r="F216" s="13" t="str">
        <f t="shared" si="24"/>
        <v>+7</v>
      </c>
      <c r="G216" s="13" t="str">
        <f>_xlfn.XLOOKUP(F216,'коды стран'!$B$3:$B$8,'коды стран'!$A$2:$A$7,"Не найдено",0)</f>
        <v>Россия</v>
      </c>
      <c r="H216" s="33">
        <f t="shared" ca="1" si="25"/>
        <v>45807</v>
      </c>
      <c r="I216" s="13">
        <f t="shared" ca="1" si="26"/>
        <v>3</v>
      </c>
      <c r="J216" s="13">
        <f t="shared" ca="1" si="27"/>
        <v>0</v>
      </c>
      <c r="K216" s="13">
        <f t="shared" ca="1" si="28"/>
        <v>10</v>
      </c>
      <c r="L216" s="13">
        <f t="shared" ca="1" si="29"/>
        <v>36</v>
      </c>
      <c r="M216" s="13">
        <f t="shared" ca="1" si="30"/>
        <v>1106</v>
      </c>
      <c r="N216" s="48" t="s">
        <v>1097</v>
      </c>
      <c r="O216" s="13" t="s">
        <v>1019</v>
      </c>
      <c r="P216" s="13" t="s">
        <v>710</v>
      </c>
      <c r="Q216" s="55">
        <f t="shared" si="31"/>
        <v>3</v>
      </c>
    </row>
    <row r="217" spans="1:17" x14ac:dyDescent="0.2">
      <c r="A217" s="13">
        <v>258</v>
      </c>
      <c r="B217" s="13" t="s">
        <v>442</v>
      </c>
      <c r="C217" s="13" t="s">
        <v>1480</v>
      </c>
      <c r="D217" s="13" t="s">
        <v>142</v>
      </c>
      <c r="E217" s="33">
        <v>44717</v>
      </c>
      <c r="F217" s="13" t="str">
        <f t="shared" si="24"/>
        <v>+380</v>
      </c>
      <c r="G217" s="13" t="str">
        <f>_xlfn.XLOOKUP(F217,'коды стран'!$B$3:$B$8,'коды стран'!$A$2:$A$7,"Не найдено",0)</f>
        <v>Таджикистан</v>
      </c>
      <c r="H217" s="33">
        <f t="shared" ca="1" si="25"/>
        <v>45807</v>
      </c>
      <c r="I217" s="13">
        <f t="shared" ca="1" si="26"/>
        <v>2</v>
      </c>
      <c r="J217" s="13">
        <f t="shared" ca="1" si="27"/>
        <v>11</v>
      </c>
      <c r="K217" s="13">
        <f t="shared" ca="1" si="28"/>
        <v>25</v>
      </c>
      <c r="L217" s="13">
        <f t="shared" ca="1" si="29"/>
        <v>35</v>
      </c>
      <c r="M217" s="13">
        <f t="shared" ca="1" si="30"/>
        <v>1090</v>
      </c>
      <c r="N217" s="13" t="s">
        <v>874</v>
      </c>
      <c r="O217" s="48" t="s">
        <v>704</v>
      </c>
      <c r="P217" s="13" t="s">
        <v>908</v>
      </c>
      <c r="Q217" s="55">
        <f t="shared" si="31"/>
        <v>6</v>
      </c>
    </row>
    <row r="218" spans="1:17" x14ac:dyDescent="0.2">
      <c r="A218" s="13">
        <v>259</v>
      </c>
      <c r="B218" s="13" t="s">
        <v>409</v>
      </c>
      <c r="C218" s="13" t="s">
        <v>1511</v>
      </c>
      <c r="D218" s="13" t="s">
        <v>142</v>
      </c>
      <c r="E218" s="33">
        <v>44707</v>
      </c>
      <c r="F218" s="13" t="str">
        <f t="shared" si="24"/>
        <v>+375</v>
      </c>
      <c r="G218" s="13" t="str">
        <f>_xlfn.XLOOKUP(F218,'коды стран'!$B$3:$B$8,'коды стран'!$A$2:$A$7,"Не найдено",0)</f>
        <v>Казахстан</v>
      </c>
      <c r="H218" s="33">
        <f t="shared" ca="1" si="25"/>
        <v>45807</v>
      </c>
      <c r="I218" s="13">
        <f t="shared" ca="1" si="26"/>
        <v>3</v>
      </c>
      <c r="J218" s="13">
        <f t="shared" ca="1" si="27"/>
        <v>0</v>
      </c>
      <c r="K218" s="13">
        <f t="shared" ca="1" si="28"/>
        <v>4</v>
      </c>
      <c r="L218" s="13">
        <f t="shared" ca="1" si="29"/>
        <v>36</v>
      </c>
      <c r="M218" s="13">
        <f t="shared" ca="1" si="30"/>
        <v>1100</v>
      </c>
      <c r="N218" s="13" t="s">
        <v>920</v>
      </c>
      <c r="O218" s="48" t="s">
        <v>1071</v>
      </c>
      <c r="P218" s="13" t="s">
        <v>835</v>
      </c>
      <c r="Q218" s="55">
        <f t="shared" si="31"/>
        <v>6</v>
      </c>
    </row>
    <row r="219" spans="1:17" x14ac:dyDescent="0.2">
      <c r="A219" s="13">
        <v>260</v>
      </c>
      <c r="B219" s="13" t="s">
        <v>185</v>
      </c>
      <c r="C219" s="13" t="s">
        <v>1734</v>
      </c>
      <c r="D219" s="13" t="s">
        <v>142</v>
      </c>
      <c r="E219" s="33">
        <v>44729</v>
      </c>
      <c r="F219" s="13" t="str">
        <f t="shared" si="24"/>
        <v>+380</v>
      </c>
      <c r="G219" s="13" t="str">
        <f>_xlfn.XLOOKUP(F219,'коды стран'!$B$3:$B$8,'коды стран'!$A$2:$A$7,"Не найдено",0)</f>
        <v>Таджикистан</v>
      </c>
      <c r="H219" s="33">
        <f t="shared" ca="1" si="25"/>
        <v>45807</v>
      </c>
      <c r="I219" s="13">
        <f t="shared" ca="1" si="26"/>
        <v>2</v>
      </c>
      <c r="J219" s="13">
        <f t="shared" ca="1" si="27"/>
        <v>11</v>
      </c>
      <c r="K219" s="13">
        <f t="shared" ca="1" si="28"/>
        <v>13</v>
      </c>
      <c r="L219" s="13">
        <f t="shared" ca="1" si="29"/>
        <v>35</v>
      </c>
      <c r="M219" s="13">
        <f t="shared" ca="1" si="30"/>
        <v>1078</v>
      </c>
      <c r="N219" s="48" t="s">
        <v>801</v>
      </c>
      <c r="O219" s="13" t="s">
        <v>1122</v>
      </c>
      <c r="P219" s="13" t="s">
        <v>808</v>
      </c>
      <c r="Q219" s="55">
        <f t="shared" si="31"/>
        <v>3</v>
      </c>
    </row>
    <row r="220" spans="1:17" x14ac:dyDescent="0.2">
      <c r="A220" s="13">
        <v>261</v>
      </c>
      <c r="B220" s="13" t="s">
        <v>332</v>
      </c>
      <c r="C220" s="13" t="s">
        <v>1588</v>
      </c>
      <c r="D220" s="13" t="s">
        <v>142</v>
      </c>
      <c r="E220" s="33">
        <v>44848</v>
      </c>
      <c r="F220" s="13" t="str">
        <f t="shared" si="24"/>
        <v>+7</v>
      </c>
      <c r="G220" s="13" t="str">
        <f>_xlfn.XLOOKUP(F220,'коды стран'!$B$3:$B$8,'коды стран'!$A$2:$A$7,"Не найдено",0)</f>
        <v>Россия</v>
      </c>
      <c r="H220" s="33">
        <f t="shared" ca="1" si="25"/>
        <v>45807</v>
      </c>
      <c r="I220" s="13">
        <f t="shared" ca="1" si="26"/>
        <v>2</v>
      </c>
      <c r="J220" s="13">
        <f t="shared" ca="1" si="27"/>
        <v>7</v>
      </c>
      <c r="K220" s="13">
        <f t="shared" ca="1" si="28"/>
        <v>16</v>
      </c>
      <c r="L220" s="13">
        <f t="shared" ca="1" si="29"/>
        <v>31</v>
      </c>
      <c r="M220" s="13">
        <f t="shared" ca="1" si="30"/>
        <v>959</v>
      </c>
      <c r="N220" s="48" t="s">
        <v>1239</v>
      </c>
      <c r="O220" s="13" t="s">
        <v>1259</v>
      </c>
      <c r="P220" s="13" t="s">
        <v>947</v>
      </c>
      <c r="Q220" s="55">
        <f t="shared" si="31"/>
        <v>1</v>
      </c>
    </row>
    <row r="221" spans="1:17" x14ac:dyDescent="0.2">
      <c r="A221" s="13">
        <v>262</v>
      </c>
      <c r="B221" s="13" t="s">
        <v>180</v>
      </c>
      <c r="C221" s="13" t="s">
        <v>1739</v>
      </c>
      <c r="D221" s="13" t="s">
        <v>142</v>
      </c>
      <c r="E221" s="33">
        <v>44778</v>
      </c>
      <c r="F221" s="13" t="str">
        <f t="shared" si="24"/>
        <v>+992</v>
      </c>
      <c r="G221" s="13" t="str">
        <f>_xlfn.XLOOKUP(F221,'коды стран'!$B$3:$B$8,'коды стран'!$A$2:$A$7,"Не найдено",0)</f>
        <v>Узбекистан</v>
      </c>
      <c r="H221" s="33">
        <f t="shared" ca="1" si="25"/>
        <v>45807</v>
      </c>
      <c r="I221" s="13">
        <f t="shared" ca="1" si="26"/>
        <v>2</v>
      </c>
      <c r="J221" s="13">
        <f t="shared" ca="1" si="27"/>
        <v>9</v>
      </c>
      <c r="K221" s="13">
        <f t="shared" ca="1" si="28"/>
        <v>25</v>
      </c>
      <c r="L221" s="13">
        <f t="shared" ca="1" si="29"/>
        <v>33</v>
      </c>
      <c r="M221" s="13">
        <f t="shared" ca="1" si="30"/>
        <v>1029</v>
      </c>
      <c r="N221" s="13" t="s">
        <v>1202</v>
      </c>
      <c r="O221" s="13" t="s">
        <v>934</v>
      </c>
      <c r="P221" s="13" t="s">
        <v>924</v>
      </c>
      <c r="Q221" s="55">
        <f t="shared" si="31"/>
        <v>4</v>
      </c>
    </row>
    <row r="222" spans="1:17" x14ac:dyDescent="0.2">
      <c r="A222" s="13">
        <v>263</v>
      </c>
      <c r="B222" s="13" t="s">
        <v>290</v>
      </c>
      <c r="C222" s="13" t="s">
        <v>1630</v>
      </c>
      <c r="D222" s="13" t="s">
        <v>142</v>
      </c>
      <c r="E222" s="33">
        <v>44612</v>
      </c>
      <c r="F222" s="13" t="str">
        <f t="shared" si="24"/>
        <v>+992</v>
      </c>
      <c r="G222" s="13" t="str">
        <f>_xlfn.XLOOKUP(F222,'коды стран'!$B$3:$B$8,'коды стран'!$A$2:$A$7,"Не найдено",0)</f>
        <v>Узбекистан</v>
      </c>
      <c r="H222" s="33">
        <f t="shared" ca="1" si="25"/>
        <v>45807</v>
      </c>
      <c r="I222" s="13">
        <f t="shared" ca="1" si="26"/>
        <v>3</v>
      </c>
      <c r="J222" s="13">
        <f t="shared" ca="1" si="27"/>
        <v>3</v>
      </c>
      <c r="K222" s="13">
        <f t="shared" ca="1" si="28"/>
        <v>10</v>
      </c>
      <c r="L222" s="13">
        <f t="shared" ca="1" si="29"/>
        <v>39</v>
      </c>
      <c r="M222" s="13">
        <f t="shared" ca="1" si="30"/>
        <v>1195</v>
      </c>
      <c r="N222" s="48" t="s">
        <v>883</v>
      </c>
      <c r="O222" s="13" t="s">
        <v>884</v>
      </c>
      <c r="P222" s="13" t="s">
        <v>808</v>
      </c>
      <c r="Q222" s="55">
        <f t="shared" si="31"/>
        <v>4</v>
      </c>
    </row>
    <row r="223" spans="1:17" x14ac:dyDescent="0.2">
      <c r="A223" s="13">
        <v>264</v>
      </c>
      <c r="B223" s="13" t="s">
        <v>179</v>
      </c>
      <c r="C223" s="13" t="s">
        <v>1740</v>
      </c>
      <c r="D223" s="13" t="s">
        <v>140</v>
      </c>
      <c r="E223" s="33">
        <v>44907</v>
      </c>
      <c r="F223" s="13" t="str">
        <f t="shared" si="24"/>
        <v>+375</v>
      </c>
      <c r="G223" s="13" t="str">
        <f>_xlfn.XLOOKUP(F223,'коды стран'!$B$3:$B$8,'коды стран'!$A$2:$A$7,"Не найдено",0)</f>
        <v>Казахстан</v>
      </c>
      <c r="H223" s="33">
        <f t="shared" ca="1" si="25"/>
        <v>45807</v>
      </c>
      <c r="I223" s="13">
        <f t="shared" ca="1" si="26"/>
        <v>2</v>
      </c>
      <c r="J223" s="13">
        <f t="shared" ca="1" si="27"/>
        <v>5</v>
      </c>
      <c r="K223" s="13">
        <f t="shared" ca="1" si="28"/>
        <v>18</v>
      </c>
      <c r="L223" s="13">
        <f t="shared" ca="1" si="29"/>
        <v>29</v>
      </c>
      <c r="M223" s="13">
        <f t="shared" ca="1" si="30"/>
        <v>900</v>
      </c>
      <c r="N223" s="13" t="s">
        <v>1135</v>
      </c>
      <c r="O223" s="48" t="s">
        <v>675</v>
      </c>
      <c r="P223" s="13" t="s">
        <v>786</v>
      </c>
      <c r="Q223" s="55">
        <f t="shared" si="31"/>
        <v>4</v>
      </c>
    </row>
    <row r="224" spans="1:17" x14ac:dyDescent="0.2">
      <c r="A224" s="13">
        <v>265</v>
      </c>
      <c r="B224" s="13" t="s">
        <v>341</v>
      </c>
      <c r="C224" s="13" t="s">
        <v>1579</v>
      </c>
      <c r="D224" s="13" t="s">
        <v>140</v>
      </c>
      <c r="E224" s="33">
        <v>44756</v>
      </c>
      <c r="F224" s="13" t="str">
        <f t="shared" si="24"/>
        <v>+998</v>
      </c>
      <c r="G224" s="13" t="str">
        <f>_xlfn.XLOOKUP(F224,'коды стран'!$B$3:$B$8,'коды стран'!$A$2:$A$7,"Не найдено",0)</f>
        <v>Беларусь</v>
      </c>
      <c r="H224" s="33">
        <f t="shared" ca="1" si="25"/>
        <v>45807</v>
      </c>
      <c r="I224" s="13">
        <f t="shared" ca="1" si="26"/>
        <v>2</v>
      </c>
      <c r="J224" s="13">
        <f t="shared" ca="1" si="27"/>
        <v>10</v>
      </c>
      <c r="K224" s="13">
        <f t="shared" ca="1" si="28"/>
        <v>16</v>
      </c>
      <c r="L224" s="13">
        <f t="shared" ca="1" si="29"/>
        <v>34</v>
      </c>
      <c r="M224" s="13">
        <f t="shared" ca="1" si="30"/>
        <v>1051</v>
      </c>
      <c r="N224" s="48" t="s">
        <v>789</v>
      </c>
      <c r="O224" s="13" t="s">
        <v>1149</v>
      </c>
      <c r="P224" s="13" t="s">
        <v>746</v>
      </c>
      <c r="Q224" s="55">
        <f t="shared" si="31"/>
        <v>1</v>
      </c>
    </row>
    <row r="225" spans="1:17" x14ac:dyDescent="0.2">
      <c r="A225" s="13">
        <v>266</v>
      </c>
      <c r="B225" s="13" t="s">
        <v>522</v>
      </c>
      <c r="C225" s="13" t="s">
        <v>1400</v>
      </c>
      <c r="D225" s="13" t="s">
        <v>140</v>
      </c>
      <c r="E225" s="33">
        <v>44795</v>
      </c>
      <c r="F225" s="13" t="str">
        <f t="shared" si="24"/>
        <v>+7</v>
      </c>
      <c r="G225" s="13" t="str">
        <f>_xlfn.XLOOKUP(F225,'коды стран'!$B$3:$B$8,'коды стран'!$A$2:$A$7,"Не найдено",0)</f>
        <v>Россия</v>
      </c>
      <c r="H225" s="33">
        <f t="shared" ca="1" si="25"/>
        <v>45807</v>
      </c>
      <c r="I225" s="13">
        <f t="shared" ca="1" si="26"/>
        <v>2</v>
      </c>
      <c r="J225" s="13">
        <f t="shared" ca="1" si="27"/>
        <v>9</v>
      </c>
      <c r="K225" s="13">
        <f t="shared" ca="1" si="28"/>
        <v>8</v>
      </c>
      <c r="L225" s="13">
        <f t="shared" ca="1" si="29"/>
        <v>33</v>
      </c>
      <c r="M225" s="13">
        <f t="shared" ca="1" si="30"/>
        <v>1012</v>
      </c>
      <c r="N225" s="48" t="s">
        <v>1035</v>
      </c>
      <c r="O225" s="13" t="s">
        <v>704</v>
      </c>
      <c r="P225" s="13" t="s">
        <v>1210</v>
      </c>
      <c r="Q225" s="55">
        <f t="shared" si="31"/>
        <v>6</v>
      </c>
    </row>
    <row r="226" spans="1:17" x14ac:dyDescent="0.2">
      <c r="A226" s="13">
        <v>267</v>
      </c>
      <c r="B226" s="13" t="s">
        <v>536</v>
      </c>
      <c r="C226" s="13" t="s">
        <v>1386</v>
      </c>
      <c r="D226" s="13" t="s">
        <v>142</v>
      </c>
      <c r="E226" s="33">
        <v>44910</v>
      </c>
      <c r="F226" s="13" t="str">
        <f t="shared" si="24"/>
        <v>+7</v>
      </c>
      <c r="G226" s="13" t="str">
        <f>_xlfn.XLOOKUP(F226,'коды стран'!$B$3:$B$8,'коды стран'!$A$2:$A$7,"Не найдено",0)</f>
        <v>Россия</v>
      </c>
      <c r="H226" s="33">
        <f t="shared" ca="1" si="25"/>
        <v>45807</v>
      </c>
      <c r="I226" s="13">
        <f t="shared" ca="1" si="26"/>
        <v>2</v>
      </c>
      <c r="J226" s="13">
        <f t="shared" ca="1" si="27"/>
        <v>5</v>
      </c>
      <c r="K226" s="13">
        <f t="shared" ca="1" si="28"/>
        <v>15</v>
      </c>
      <c r="L226" s="13">
        <f t="shared" ca="1" si="29"/>
        <v>29</v>
      </c>
      <c r="M226" s="13">
        <f t="shared" ca="1" si="30"/>
        <v>897</v>
      </c>
      <c r="N226" s="13" t="s">
        <v>685</v>
      </c>
      <c r="O226" s="48" t="s">
        <v>1009</v>
      </c>
      <c r="P226" s="13" t="s">
        <v>841</v>
      </c>
      <c r="Q226" s="55">
        <f t="shared" si="31"/>
        <v>4</v>
      </c>
    </row>
    <row r="227" spans="1:17" x14ac:dyDescent="0.2">
      <c r="A227" s="13">
        <v>269</v>
      </c>
      <c r="B227" s="13" t="s">
        <v>467</v>
      </c>
      <c r="C227" s="13" t="s">
        <v>1455</v>
      </c>
      <c r="D227" s="13" t="s">
        <v>140</v>
      </c>
      <c r="E227" s="33">
        <v>44720</v>
      </c>
      <c r="F227" s="13" t="str">
        <f t="shared" si="24"/>
        <v>+7</v>
      </c>
      <c r="G227" s="13" t="str">
        <f>_xlfn.XLOOKUP(F227,'коды стран'!$B$3:$B$8,'коды стран'!$A$2:$A$7,"Не найдено",0)</f>
        <v>Россия</v>
      </c>
      <c r="H227" s="33">
        <f t="shared" ca="1" si="25"/>
        <v>45807</v>
      </c>
      <c r="I227" s="13">
        <f t="shared" ca="1" si="26"/>
        <v>2</v>
      </c>
      <c r="J227" s="13">
        <f t="shared" ca="1" si="27"/>
        <v>11</v>
      </c>
      <c r="K227" s="13">
        <f t="shared" ca="1" si="28"/>
        <v>22</v>
      </c>
      <c r="L227" s="13">
        <f t="shared" ca="1" si="29"/>
        <v>35</v>
      </c>
      <c r="M227" s="13">
        <f t="shared" ca="1" si="30"/>
        <v>1087</v>
      </c>
      <c r="N227" s="13" t="s">
        <v>836</v>
      </c>
      <c r="O227" s="48" t="s">
        <v>744</v>
      </c>
      <c r="P227" s="13" t="s">
        <v>734</v>
      </c>
      <c r="Q227" s="55">
        <f t="shared" si="31"/>
        <v>4</v>
      </c>
    </row>
    <row r="228" spans="1:17" x14ac:dyDescent="0.2">
      <c r="A228" s="13">
        <v>270</v>
      </c>
      <c r="B228" s="13" t="s">
        <v>531</v>
      </c>
      <c r="C228" s="13" t="s">
        <v>1391</v>
      </c>
      <c r="D228" s="13" t="s">
        <v>142</v>
      </c>
      <c r="E228" s="33">
        <v>44827</v>
      </c>
      <c r="F228" s="13" t="str">
        <f t="shared" si="24"/>
        <v>+992</v>
      </c>
      <c r="G228" s="13" t="str">
        <f>_xlfn.XLOOKUP(F228,'коды стран'!$B$3:$B$8,'коды стран'!$A$2:$A$7,"Не найдено",0)</f>
        <v>Узбекистан</v>
      </c>
      <c r="H228" s="33">
        <f t="shared" ca="1" si="25"/>
        <v>45807</v>
      </c>
      <c r="I228" s="13">
        <f t="shared" ca="1" si="26"/>
        <v>2</v>
      </c>
      <c r="J228" s="13">
        <f t="shared" ca="1" si="27"/>
        <v>8</v>
      </c>
      <c r="K228" s="13">
        <f t="shared" ca="1" si="28"/>
        <v>7</v>
      </c>
      <c r="L228" s="13">
        <f t="shared" ca="1" si="29"/>
        <v>32</v>
      </c>
      <c r="M228" s="13">
        <f t="shared" ca="1" si="30"/>
        <v>980</v>
      </c>
      <c r="N228" s="13" t="s">
        <v>1247</v>
      </c>
      <c r="O228" s="48" t="s">
        <v>1246</v>
      </c>
      <c r="P228" s="13" t="s">
        <v>919</v>
      </c>
      <c r="Q228" s="55">
        <f t="shared" si="31"/>
        <v>1</v>
      </c>
    </row>
    <row r="229" spans="1:17" x14ac:dyDescent="0.2">
      <c r="A229" s="13">
        <v>271</v>
      </c>
      <c r="B229" s="13" t="s">
        <v>243</v>
      </c>
      <c r="C229" s="13" t="s">
        <v>1677</v>
      </c>
      <c r="D229" s="13" t="s">
        <v>140</v>
      </c>
      <c r="E229" s="33">
        <v>44892</v>
      </c>
      <c r="F229" s="13" t="str">
        <f t="shared" si="24"/>
        <v>+375</v>
      </c>
      <c r="G229" s="13" t="str">
        <f>_xlfn.XLOOKUP(F229,'коды стран'!$B$3:$B$8,'коды стран'!$A$2:$A$7,"Не найдено",0)</f>
        <v>Казахстан</v>
      </c>
      <c r="H229" s="33">
        <f t="shared" ca="1" si="25"/>
        <v>45807</v>
      </c>
      <c r="I229" s="13">
        <f t="shared" ca="1" si="26"/>
        <v>2</v>
      </c>
      <c r="J229" s="13">
        <f t="shared" ca="1" si="27"/>
        <v>6</v>
      </c>
      <c r="K229" s="13">
        <f t="shared" ca="1" si="28"/>
        <v>3</v>
      </c>
      <c r="L229" s="13">
        <f t="shared" ca="1" si="29"/>
        <v>30</v>
      </c>
      <c r="M229" s="13">
        <f t="shared" ca="1" si="30"/>
        <v>915</v>
      </c>
      <c r="N229" s="48" t="s">
        <v>815</v>
      </c>
      <c r="O229" s="13" t="s">
        <v>1329</v>
      </c>
      <c r="P229" s="13" t="s">
        <v>780</v>
      </c>
      <c r="Q229" s="55">
        <f t="shared" si="31"/>
        <v>1</v>
      </c>
    </row>
    <row r="230" spans="1:17" x14ac:dyDescent="0.2">
      <c r="A230" s="13">
        <v>272</v>
      </c>
      <c r="B230" s="13" t="s">
        <v>237</v>
      </c>
      <c r="C230" s="13" t="s">
        <v>1683</v>
      </c>
      <c r="D230" s="13" t="s">
        <v>140</v>
      </c>
      <c r="E230" s="33">
        <v>44668</v>
      </c>
      <c r="F230" s="13" t="str">
        <f t="shared" si="24"/>
        <v>+992</v>
      </c>
      <c r="G230" s="13" t="str">
        <f>_xlfn.XLOOKUP(F230,'коды стран'!$B$3:$B$8,'коды стран'!$A$2:$A$7,"Не найдено",0)</f>
        <v>Узбекистан</v>
      </c>
      <c r="H230" s="33">
        <f t="shared" ca="1" si="25"/>
        <v>45807</v>
      </c>
      <c r="I230" s="13">
        <f t="shared" ca="1" si="26"/>
        <v>3</v>
      </c>
      <c r="J230" s="13">
        <f t="shared" ca="1" si="27"/>
        <v>1</v>
      </c>
      <c r="K230" s="13">
        <f t="shared" ca="1" si="28"/>
        <v>13</v>
      </c>
      <c r="L230" s="13">
        <f t="shared" ca="1" si="29"/>
        <v>37</v>
      </c>
      <c r="M230" s="13">
        <f t="shared" ca="1" si="30"/>
        <v>1139</v>
      </c>
      <c r="N230" s="13" t="s">
        <v>896</v>
      </c>
      <c r="O230" s="48" t="s">
        <v>795</v>
      </c>
      <c r="P230" s="13" t="s">
        <v>947</v>
      </c>
      <c r="Q230" s="55">
        <f t="shared" si="31"/>
        <v>2</v>
      </c>
    </row>
    <row r="231" spans="1:17" x14ac:dyDescent="0.2">
      <c r="A231" s="13">
        <v>273</v>
      </c>
      <c r="B231" s="13" t="s">
        <v>472</v>
      </c>
      <c r="C231" s="13" t="s">
        <v>1450</v>
      </c>
      <c r="D231" s="13" t="s">
        <v>140</v>
      </c>
      <c r="E231" s="33">
        <v>44599</v>
      </c>
      <c r="F231" s="13" t="str">
        <f t="shared" si="24"/>
        <v>+998</v>
      </c>
      <c r="G231" s="13" t="str">
        <f>_xlfn.XLOOKUP(F231,'коды стран'!$B$3:$B$8,'коды стран'!$A$2:$A$7,"Не найдено",0)</f>
        <v>Беларусь</v>
      </c>
      <c r="H231" s="33">
        <f t="shared" ca="1" si="25"/>
        <v>45807</v>
      </c>
      <c r="I231" s="13">
        <f t="shared" ca="1" si="26"/>
        <v>3</v>
      </c>
      <c r="J231" s="13">
        <f t="shared" ca="1" si="27"/>
        <v>3</v>
      </c>
      <c r="K231" s="13">
        <f t="shared" ca="1" si="28"/>
        <v>23</v>
      </c>
      <c r="L231" s="13">
        <f t="shared" ca="1" si="29"/>
        <v>39</v>
      </c>
      <c r="M231" s="13">
        <f t="shared" ca="1" si="30"/>
        <v>1208</v>
      </c>
      <c r="N231" s="48" t="s">
        <v>759</v>
      </c>
      <c r="O231" s="13" t="s">
        <v>1071</v>
      </c>
      <c r="P231" s="13" t="s">
        <v>1111</v>
      </c>
      <c r="Q231" s="55">
        <f t="shared" si="31"/>
        <v>6</v>
      </c>
    </row>
    <row r="232" spans="1:17" x14ac:dyDescent="0.2">
      <c r="A232" s="13">
        <v>274</v>
      </c>
      <c r="B232" s="13" t="s">
        <v>412</v>
      </c>
      <c r="C232" s="13" t="s">
        <v>1508</v>
      </c>
      <c r="D232" s="13" t="s">
        <v>142</v>
      </c>
      <c r="E232" s="33">
        <v>44607</v>
      </c>
      <c r="F232" s="13" t="str">
        <f t="shared" si="24"/>
        <v>+7</v>
      </c>
      <c r="G232" s="13" t="str">
        <f>_xlfn.XLOOKUP(F232,'коды стран'!$B$3:$B$8,'коды стран'!$A$2:$A$7,"Не найдено",0)</f>
        <v>Россия</v>
      </c>
      <c r="H232" s="33">
        <f t="shared" ca="1" si="25"/>
        <v>45807</v>
      </c>
      <c r="I232" s="13">
        <f t="shared" ca="1" si="26"/>
        <v>3</v>
      </c>
      <c r="J232" s="13">
        <f t="shared" ca="1" si="27"/>
        <v>3</v>
      </c>
      <c r="K232" s="13">
        <f t="shared" ca="1" si="28"/>
        <v>15</v>
      </c>
      <c r="L232" s="13">
        <f t="shared" ca="1" si="29"/>
        <v>39</v>
      </c>
      <c r="M232" s="13">
        <f t="shared" ca="1" si="30"/>
        <v>1200</v>
      </c>
      <c r="N232" s="48" t="s">
        <v>765</v>
      </c>
      <c r="O232" s="13" t="s">
        <v>766</v>
      </c>
      <c r="P232" s="13" t="s">
        <v>728</v>
      </c>
      <c r="Q232" s="55">
        <f t="shared" si="31"/>
        <v>6</v>
      </c>
    </row>
    <row r="233" spans="1:17" x14ac:dyDescent="0.2">
      <c r="A233" s="13">
        <v>275</v>
      </c>
      <c r="B233" s="13" t="s">
        <v>395</v>
      </c>
      <c r="C233" s="13" t="s">
        <v>1525</v>
      </c>
      <c r="D233" s="13" t="s">
        <v>140</v>
      </c>
      <c r="E233" s="33">
        <v>44651</v>
      </c>
      <c r="F233" s="13" t="str">
        <f t="shared" si="24"/>
        <v>+992</v>
      </c>
      <c r="G233" s="13" t="str">
        <f>_xlfn.XLOOKUP(F233,'коды стран'!$B$3:$B$8,'коды стран'!$A$2:$A$7,"Не найдено",0)</f>
        <v>Узбекистан</v>
      </c>
      <c r="H233" s="33">
        <f t="shared" ca="1" si="25"/>
        <v>45807</v>
      </c>
      <c r="I233" s="13">
        <f t="shared" ca="1" si="26"/>
        <v>3</v>
      </c>
      <c r="J233" s="13">
        <f t="shared" ca="1" si="27"/>
        <v>1</v>
      </c>
      <c r="K233" s="13">
        <f t="shared" ca="1" si="28"/>
        <v>29</v>
      </c>
      <c r="L233" s="13">
        <f t="shared" ca="1" si="29"/>
        <v>37</v>
      </c>
      <c r="M233" s="13">
        <f t="shared" ca="1" si="30"/>
        <v>1156</v>
      </c>
      <c r="N233" s="13" t="s">
        <v>926</v>
      </c>
      <c r="O233" s="48" t="s">
        <v>925</v>
      </c>
      <c r="P233" s="13" t="s">
        <v>813</v>
      </c>
      <c r="Q233" s="55">
        <f t="shared" si="31"/>
        <v>1</v>
      </c>
    </row>
    <row r="234" spans="1:17" x14ac:dyDescent="0.2">
      <c r="A234" s="13">
        <v>276</v>
      </c>
      <c r="B234" s="13" t="s">
        <v>459</v>
      </c>
      <c r="C234" s="13" t="s">
        <v>1463</v>
      </c>
      <c r="D234" s="13" t="s">
        <v>140</v>
      </c>
      <c r="E234" s="33">
        <v>44632</v>
      </c>
      <c r="F234" s="13" t="str">
        <f t="shared" si="24"/>
        <v>+992</v>
      </c>
      <c r="G234" s="13" t="str">
        <f>_xlfn.XLOOKUP(F234,'коды стран'!$B$3:$B$8,'коды стран'!$A$2:$A$7,"Не найдено",0)</f>
        <v>Узбекистан</v>
      </c>
      <c r="H234" s="33">
        <f t="shared" ca="1" si="25"/>
        <v>45807</v>
      </c>
      <c r="I234" s="13">
        <f t="shared" ca="1" si="26"/>
        <v>3</v>
      </c>
      <c r="J234" s="13">
        <f t="shared" ca="1" si="27"/>
        <v>2</v>
      </c>
      <c r="K234" s="13">
        <f t="shared" ca="1" si="28"/>
        <v>18</v>
      </c>
      <c r="L234" s="13">
        <f t="shared" ca="1" si="29"/>
        <v>38</v>
      </c>
      <c r="M234" s="13">
        <f t="shared" ca="1" si="30"/>
        <v>1175</v>
      </c>
      <c r="N234" s="48" t="s">
        <v>756</v>
      </c>
      <c r="O234" s="13" t="s">
        <v>842</v>
      </c>
      <c r="P234" s="13" t="s">
        <v>843</v>
      </c>
      <c r="Q234" s="55">
        <f t="shared" si="31"/>
        <v>1</v>
      </c>
    </row>
    <row r="235" spans="1:17" x14ac:dyDescent="0.2">
      <c r="A235" s="13">
        <v>277</v>
      </c>
      <c r="B235" s="13" t="s">
        <v>338</v>
      </c>
      <c r="C235" s="13" t="s">
        <v>1582</v>
      </c>
      <c r="D235" s="13" t="s">
        <v>142</v>
      </c>
      <c r="E235" s="33">
        <v>44750</v>
      </c>
      <c r="F235" s="13" t="str">
        <f t="shared" si="24"/>
        <v>+7</v>
      </c>
      <c r="G235" s="13" t="str">
        <f>_xlfn.XLOOKUP(F235,'коды стран'!$B$3:$B$8,'коды стран'!$A$2:$A$7,"Не найдено",0)</f>
        <v>Россия</v>
      </c>
      <c r="H235" s="33">
        <f t="shared" ca="1" si="25"/>
        <v>45807</v>
      </c>
      <c r="I235" s="13">
        <f t="shared" ca="1" si="26"/>
        <v>2</v>
      </c>
      <c r="J235" s="13">
        <f t="shared" ca="1" si="27"/>
        <v>10</v>
      </c>
      <c r="K235" s="13">
        <f t="shared" ca="1" si="28"/>
        <v>22</v>
      </c>
      <c r="L235" s="13">
        <f t="shared" ca="1" si="29"/>
        <v>34</v>
      </c>
      <c r="M235" s="13">
        <f t="shared" ca="1" si="30"/>
        <v>1057</v>
      </c>
      <c r="N235" s="13" t="s">
        <v>1112</v>
      </c>
      <c r="O235" s="48" t="s">
        <v>675</v>
      </c>
      <c r="P235" s="13" t="s">
        <v>783</v>
      </c>
      <c r="Q235" s="55">
        <f t="shared" si="31"/>
        <v>4</v>
      </c>
    </row>
    <row r="236" spans="1:17" x14ac:dyDescent="0.2">
      <c r="A236" s="13">
        <v>278</v>
      </c>
      <c r="B236" s="13" t="s">
        <v>310</v>
      </c>
      <c r="C236" s="13" t="s">
        <v>1610</v>
      </c>
      <c r="D236" s="13" t="s">
        <v>140</v>
      </c>
      <c r="E236" s="33">
        <v>44920</v>
      </c>
      <c r="F236" s="13" t="str">
        <f t="shared" si="24"/>
        <v>+998</v>
      </c>
      <c r="G236" s="13" t="str">
        <f>_xlfn.XLOOKUP(F236,'коды стран'!$B$3:$B$8,'коды стран'!$A$2:$A$7,"Не найдено",0)</f>
        <v>Беларусь</v>
      </c>
      <c r="H236" s="33">
        <f t="shared" ca="1" si="25"/>
        <v>45807</v>
      </c>
      <c r="I236" s="13">
        <f t="shared" ca="1" si="26"/>
        <v>2</v>
      </c>
      <c r="J236" s="13">
        <f t="shared" ca="1" si="27"/>
        <v>5</v>
      </c>
      <c r="K236" s="13">
        <f t="shared" ca="1" si="28"/>
        <v>5</v>
      </c>
      <c r="L236" s="13">
        <f t="shared" ca="1" si="29"/>
        <v>29</v>
      </c>
      <c r="M236" s="13">
        <f t="shared" ca="1" si="30"/>
        <v>887</v>
      </c>
      <c r="N236" s="13" t="s">
        <v>1342</v>
      </c>
      <c r="O236" s="48" t="s">
        <v>1341</v>
      </c>
      <c r="P236" s="13" t="s">
        <v>1303</v>
      </c>
      <c r="Q236" s="55">
        <f t="shared" si="31"/>
        <v>1</v>
      </c>
    </row>
    <row r="237" spans="1:17" x14ac:dyDescent="0.2">
      <c r="A237" s="13">
        <v>279</v>
      </c>
      <c r="B237" s="13" t="s">
        <v>244</v>
      </c>
      <c r="C237" s="13" t="s">
        <v>1676</v>
      </c>
      <c r="D237" s="13" t="s">
        <v>142</v>
      </c>
      <c r="E237" s="33">
        <v>44786</v>
      </c>
      <c r="F237" s="13" t="str">
        <f t="shared" si="24"/>
        <v>+998</v>
      </c>
      <c r="G237" s="13" t="str">
        <f>_xlfn.XLOOKUP(F237,'коды стран'!$B$3:$B$8,'коды стран'!$A$2:$A$7,"Не найдено",0)</f>
        <v>Беларусь</v>
      </c>
      <c r="H237" s="33">
        <f t="shared" ca="1" si="25"/>
        <v>45807</v>
      </c>
      <c r="I237" s="13">
        <f t="shared" ca="1" si="26"/>
        <v>2</v>
      </c>
      <c r="J237" s="13">
        <f t="shared" ca="1" si="27"/>
        <v>9</v>
      </c>
      <c r="K237" s="13">
        <f t="shared" ca="1" si="28"/>
        <v>17</v>
      </c>
      <c r="L237" s="13">
        <f t="shared" ca="1" si="29"/>
        <v>33</v>
      </c>
      <c r="M237" s="13">
        <f t="shared" ca="1" si="30"/>
        <v>1021</v>
      </c>
      <c r="N237" s="13" t="s">
        <v>980</v>
      </c>
      <c r="O237" s="48" t="s">
        <v>1199</v>
      </c>
      <c r="P237" s="13" t="s">
        <v>767</v>
      </c>
      <c r="Q237" s="55">
        <f t="shared" si="31"/>
        <v>1</v>
      </c>
    </row>
    <row r="238" spans="1:17" x14ac:dyDescent="0.2">
      <c r="A238" s="13">
        <v>280</v>
      </c>
      <c r="B238" s="13" t="s">
        <v>553</v>
      </c>
      <c r="C238" s="13" t="s">
        <v>1778</v>
      </c>
      <c r="D238" s="13" t="s">
        <v>140</v>
      </c>
      <c r="E238" s="33">
        <v>44563</v>
      </c>
      <c r="F238" s="13" t="str">
        <f t="shared" si="24"/>
        <v>+7</v>
      </c>
      <c r="G238" s="13" t="str">
        <f>_xlfn.XLOOKUP(F238,'коды стран'!$B$3:$B$8,'коды стран'!$A$2:$A$7,"Не найдено",0)</f>
        <v>Россия</v>
      </c>
      <c r="H238" s="33">
        <f t="shared" ca="1" si="25"/>
        <v>45807</v>
      </c>
      <c r="I238" s="13">
        <f t="shared" ca="1" si="26"/>
        <v>3</v>
      </c>
      <c r="J238" s="13">
        <f t="shared" ca="1" si="27"/>
        <v>4</v>
      </c>
      <c r="K238" s="13">
        <f t="shared" ca="1" si="28"/>
        <v>28</v>
      </c>
      <c r="L238" s="13">
        <f t="shared" ca="1" si="29"/>
        <v>40</v>
      </c>
      <c r="M238" s="13">
        <f t="shared" ca="1" si="30"/>
        <v>1244</v>
      </c>
      <c r="N238" s="48" t="s">
        <v>656</v>
      </c>
      <c r="O238" s="13" t="s">
        <v>657</v>
      </c>
      <c r="P238" s="13" t="s">
        <v>658</v>
      </c>
      <c r="Q238" s="55">
        <f t="shared" si="31"/>
        <v>2</v>
      </c>
    </row>
    <row r="239" spans="1:17" x14ac:dyDescent="0.2">
      <c r="A239" s="13">
        <v>281</v>
      </c>
      <c r="B239" s="13" t="s">
        <v>465</v>
      </c>
      <c r="C239" s="13" t="s">
        <v>1457</v>
      </c>
      <c r="D239" s="13" t="s">
        <v>140</v>
      </c>
      <c r="E239" s="33">
        <v>44711</v>
      </c>
      <c r="F239" s="13" t="str">
        <f t="shared" si="24"/>
        <v>+998</v>
      </c>
      <c r="G239" s="13" t="str">
        <f>_xlfn.XLOOKUP(F239,'коды стран'!$B$3:$B$8,'коды стран'!$A$2:$A$7,"Не найдено",0)</f>
        <v>Беларусь</v>
      </c>
      <c r="H239" s="33">
        <f t="shared" ca="1" si="25"/>
        <v>45807</v>
      </c>
      <c r="I239" s="13">
        <f t="shared" ca="1" si="26"/>
        <v>3</v>
      </c>
      <c r="J239" s="13">
        <f t="shared" ca="1" si="27"/>
        <v>0</v>
      </c>
      <c r="K239" s="13">
        <f t="shared" ca="1" si="28"/>
        <v>0</v>
      </c>
      <c r="L239" s="13">
        <f t="shared" ca="1" si="29"/>
        <v>36</v>
      </c>
      <c r="M239" s="13">
        <f t="shared" ca="1" si="30"/>
        <v>1096</v>
      </c>
      <c r="N239" s="48" t="s">
        <v>897</v>
      </c>
      <c r="O239" s="13" t="s">
        <v>1062</v>
      </c>
      <c r="P239" s="13" t="s">
        <v>676</v>
      </c>
      <c r="Q239" s="55">
        <f t="shared" si="31"/>
        <v>1</v>
      </c>
    </row>
    <row r="240" spans="1:17" x14ac:dyDescent="0.2">
      <c r="A240" s="13">
        <v>282</v>
      </c>
      <c r="B240" s="13" t="s">
        <v>153</v>
      </c>
      <c r="C240" s="13" t="s">
        <v>1766</v>
      </c>
      <c r="D240" s="13" t="s">
        <v>142</v>
      </c>
      <c r="E240" s="33">
        <v>44735</v>
      </c>
      <c r="F240" s="13" t="str">
        <f t="shared" si="24"/>
        <v>+998</v>
      </c>
      <c r="G240" s="13" t="str">
        <f>_xlfn.XLOOKUP(F240,'коды стран'!$B$3:$B$8,'коды стран'!$A$2:$A$7,"Не найдено",0)</f>
        <v>Беларусь</v>
      </c>
      <c r="H240" s="33">
        <f t="shared" ca="1" si="25"/>
        <v>45807</v>
      </c>
      <c r="I240" s="13">
        <f t="shared" ca="1" si="26"/>
        <v>2</v>
      </c>
      <c r="J240" s="13">
        <f t="shared" ca="1" si="27"/>
        <v>11</v>
      </c>
      <c r="K240" s="13">
        <f t="shared" ca="1" si="28"/>
        <v>7</v>
      </c>
      <c r="L240" s="13">
        <f t="shared" ca="1" si="29"/>
        <v>35</v>
      </c>
      <c r="M240" s="13">
        <f t="shared" ca="1" si="30"/>
        <v>1072</v>
      </c>
      <c r="N240" s="13" t="s">
        <v>1059</v>
      </c>
      <c r="O240" s="48" t="s">
        <v>951</v>
      </c>
      <c r="P240" s="13" t="s">
        <v>684</v>
      </c>
      <c r="Q240" s="55">
        <f t="shared" si="31"/>
        <v>3</v>
      </c>
    </row>
    <row r="241" spans="1:17" x14ac:dyDescent="0.2">
      <c r="A241" s="13">
        <v>283</v>
      </c>
      <c r="B241" s="13" t="s">
        <v>455</v>
      </c>
      <c r="C241" s="13" t="s">
        <v>1467</v>
      </c>
      <c r="D241" s="13" t="s">
        <v>140</v>
      </c>
      <c r="E241" s="33">
        <v>44889</v>
      </c>
      <c r="F241" s="13" t="str">
        <f t="shared" si="24"/>
        <v>+992</v>
      </c>
      <c r="G241" s="13" t="str">
        <f>_xlfn.XLOOKUP(F241,'коды стран'!$B$3:$B$8,'коды стран'!$A$2:$A$7,"Не найдено",0)</f>
        <v>Узбекистан</v>
      </c>
      <c r="H241" s="33">
        <f t="shared" ca="1" si="25"/>
        <v>45807</v>
      </c>
      <c r="I241" s="13">
        <f t="shared" ca="1" si="26"/>
        <v>2</v>
      </c>
      <c r="J241" s="13">
        <f t="shared" ca="1" si="27"/>
        <v>6</v>
      </c>
      <c r="K241" s="13">
        <f t="shared" ca="1" si="28"/>
        <v>6</v>
      </c>
      <c r="L241" s="13">
        <f t="shared" ca="1" si="29"/>
        <v>30</v>
      </c>
      <c r="M241" s="13">
        <f t="shared" ca="1" si="30"/>
        <v>918</v>
      </c>
      <c r="N241" s="48" t="s">
        <v>1311</v>
      </c>
      <c r="O241" s="13" t="s">
        <v>1257</v>
      </c>
      <c r="P241" s="13" t="s">
        <v>1236</v>
      </c>
      <c r="Q241" s="55">
        <f t="shared" si="31"/>
        <v>2</v>
      </c>
    </row>
    <row r="242" spans="1:17" x14ac:dyDescent="0.2">
      <c r="A242" s="13">
        <v>285</v>
      </c>
      <c r="B242" s="13" t="s">
        <v>312</v>
      </c>
      <c r="C242" s="13" t="s">
        <v>1608</v>
      </c>
      <c r="D242" s="13" t="s">
        <v>140</v>
      </c>
      <c r="E242" s="33">
        <v>44922</v>
      </c>
      <c r="F242" s="13" t="str">
        <f t="shared" si="24"/>
        <v>+992</v>
      </c>
      <c r="G242" s="13" t="str">
        <f>_xlfn.XLOOKUP(F242,'коды стран'!$B$3:$B$8,'коды стран'!$A$2:$A$7,"Не найдено",0)</f>
        <v>Узбекистан</v>
      </c>
      <c r="H242" s="33">
        <f t="shared" ca="1" si="25"/>
        <v>45807</v>
      </c>
      <c r="I242" s="13">
        <f t="shared" ca="1" si="26"/>
        <v>2</v>
      </c>
      <c r="J242" s="13">
        <f t="shared" ca="1" si="27"/>
        <v>5</v>
      </c>
      <c r="K242" s="13">
        <f t="shared" ca="1" si="28"/>
        <v>3</v>
      </c>
      <c r="L242" s="13">
        <f t="shared" ca="1" si="29"/>
        <v>29</v>
      </c>
      <c r="M242" s="13">
        <f t="shared" ca="1" si="30"/>
        <v>885</v>
      </c>
      <c r="N242" s="13" t="s">
        <v>1150</v>
      </c>
      <c r="O242" s="48" t="s">
        <v>958</v>
      </c>
      <c r="P242" s="13" t="s">
        <v>707</v>
      </c>
      <c r="Q242" s="55">
        <f t="shared" si="31"/>
        <v>2</v>
      </c>
    </row>
    <row r="243" spans="1:17" x14ac:dyDescent="0.2">
      <c r="A243" s="13">
        <v>286</v>
      </c>
      <c r="B243" s="13" t="s">
        <v>437</v>
      </c>
      <c r="C243" s="13" t="s">
        <v>1779</v>
      </c>
      <c r="D243" s="13" t="s">
        <v>140</v>
      </c>
      <c r="E243" s="33">
        <v>44563</v>
      </c>
      <c r="F243" s="13" t="str">
        <f t="shared" si="24"/>
        <v>+992</v>
      </c>
      <c r="G243" s="13" t="str">
        <f>_xlfn.XLOOKUP(F243,'коды стран'!$B$3:$B$8,'коды стран'!$A$2:$A$7,"Не найдено",0)</f>
        <v>Узбекистан</v>
      </c>
      <c r="H243" s="33">
        <f t="shared" ca="1" si="25"/>
        <v>45807</v>
      </c>
      <c r="I243" s="13">
        <f t="shared" ca="1" si="26"/>
        <v>3</v>
      </c>
      <c r="J243" s="13">
        <f t="shared" ca="1" si="27"/>
        <v>4</v>
      </c>
      <c r="K243" s="13">
        <f t="shared" ca="1" si="28"/>
        <v>28</v>
      </c>
      <c r="L243" s="13">
        <f t="shared" ca="1" si="29"/>
        <v>40</v>
      </c>
      <c r="M243" s="13">
        <f t="shared" ca="1" si="30"/>
        <v>1244</v>
      </c>
      <c r="N243" s="48" t="s">
        <v>680</v>
      </c>
      <c r="O243" s="13" t="s">
        <v>681</v>
      </c>
      <c r="P243" s="13" t="s">
        <v>682</v>
      </c>
      <c r="Q243" s="55">
        <f t="shared" si="31"/>
        <v>1</v>
      </c>
    </row>
    <row r="244" spans="1:17" x14ac:dyDescent="0.2">
      <c r="A244" s="13">
        <v>287</v>
      </c>
      <c r="B244" s="13" t="s">
        <v>533</v>
      </c>
      <c r="C244" s="13" t="s">
        <v>1389</v>
      </c>
      <c r="D244" s="13" t="s">
        <v>142</v>
      </c>
      <c r="E244" s="33">
        <v>44608</v>
      </c>
      <c r="F244" s="13" t="str">
        <f t="shared" si="24"/>
        <v>+7</v>
      </c>
      <c r="G244" s="13" t="str">
        <f>_xlfn.XLOOKUP(F244,'коды стран'!$B$3:$B$8,'коды стран'!$A$2:$A$7,"Не найдено",0)</f>
        <v>Россия</v>
      </c>
      <c r="H244" s="33">
        <f t="shared" ca="1" si="25"/>
        <v>45807</v>
      </c>
      <c r="I244" s="13">
        <f t="shared" ca="1" si="26"/>
        <v>3</v>
      </c>
      <c r="J244" s="13">
        <f t="shared" ca="1" si="27"/>
        <v>3</v>
      </c>
      <c r="K244" s="13">
        <f t="shared" ca="1" si="28"/>
        <v>14</v>
      </c>
      <c r="L244" s="13">
        <f t="shared" ca="1" si="29"/>
        <v>39</v>
      </c>
      <c r="M244" s="13">
        <f t="shared" ca="1" si="30"/>
        <v>1199</v>
      </c>
      <c r="N244" s="48" t="s">
        <v>743</v>
      </c>
      <c r="O244" s="13" t="s">
        <v>744</v>
      </c>
      <c r="P244" s="13" t="s">
        <v>705</v>
      </c>
      <c r="Q244" s="55">
        <f t="shared" si="31"/>
        <v>4</v>
      </c>
    </row>
    <row r="245" spans="1:17" x14ac:dyDescent="0.2">
      <c r="A245" s="13">
        <v>290</v>
      </c>
      <c r="B245" s="13" t="s">
        <v>359</v>
      </c>
      <c r="C245" s="13" t="s">
        <v>1561</v>
      </c>
      <c r="D245" s="13" t="s">
        <v>142</v>
      </c>
      <c r="E245" s="33">
        <v>44777</v>
      </c>
      <c r="F245" s="13" t="str">
        <f t="shared" si="24"/>
        <v>+7</v>
      </c>
      <c r="G245" s="13" t="str">
        <f>_xlfn.XLOOKUP(F245,'коды стран'!$B$3:$B$8,'коды стран'!$A$2:$A$7,"Не найдено",0)</f>
        <v>Россия</v>
      </c>
      <c r="H245" s="33">
        <f t="shared" ca="1" si="25"/>
        <v>45807</v>
      </c>
      <c r="I245" s="13">
        <f t="shared" ca="1" si="26"/>
        <v>2</v>
      </c>
      <c r="J245" s="13">
        <f t="shared" ca="1" si="27"/>
        <v>9</v>
      </c>
      <c r="K245" s="13">
        <f t="shared" ca="1" si="28"/>
        <v>26</v>
      </c>
      <c r="L245" s="13">
        <f t="shared" ca="1" si="29"/>
        <v>33</v>
      </c>
      <c r="M245" s="13">
        <f t="shared" ca="1" si="30"/>
        <v>1030</v>
      </c>
      <c r="N245" s="13" t="s">
        <v>1184</v>
      </c>
      <c r="O245" s="48" t="s">
        <v>712</v>
      </c>
      <c r="P245" s="13" t="s">
        <v>1183</v>
      </c>
      <c r="Q245" s="55">
        <f t="shared" si="31"/>
        <v>2</v>
      </c>
    </row>
    <row r="246" spans="1:17" x14ac:dyDescent="0.2">
      <c r="A246" s="13">
        <v>291</v>
      </c>
      <c r="B246" s="13" t="s">
        <v>200</v>
      </c>
      <c r="C246" s="13" t="s">
        <v>1719</v>
      </c>
      <c r="D246" s="13" t="s">
        <v>142</v>
      </c>
      <c r="E246" s="33">
        <v>44710</v>
      </c>
      <c r="F246" s="13" t="str">
        <f t="shared" si="24"/>
        <v>+992</v>
      </c>
      <c r="G246" s="13" t="str">
        <f>_xlfn.XLOOKUP(F246,'коды стран'!$B$3:$B$8,'коды стран'!$A$2:$A$7,"Не найдено",0)</f>
        <v>Узбекистан</v>
      </c>
      <c r="H246" s="33">
        <f t="shared" ca="1" si="25"/>
        <v>45807</v>
      </c>
      <c r="I246" s="13">
        <f t="shared" ca="1" si="26"/>
        <v>3</v>
      </c>
      <c r="J246" s="13">
        <f t="shared" ca="1" si="27"/>
        <v>0</v>
      </c>
      <c r="K246" s="13">
        <f t="shared" ca="1" si="28"/>
        <v>1</v>
      </c>
      <c r="L246" s="13">
        <f t="shared" ca="1" si="29"/>
        <v>36</v>
      </c>
      <c r="M246" s="13">
        <f t="shared" ca="1" si="30"/>
        <v>1097</v>
      </c>
      <c r="N246" s="48" t="s">
        <v>1097</v>
      </c>
      <c r="O246" s="13" t="s">
        <v>884</v>
      </c>
      <c r="P246" s="13" t="s">
        <v>924</v>
      </c>
      <c r="Q246" s="55">
        <f t="shared" si="31"/>
        <v>4</v>
      </c>
    </row>
    <row r="247" spans="1:17" x14ac:dyDescent="0.2">
      <c r="A247" s="13">
        <v>292</v>
      </c>
      <c r="B247" s="13" t="s">
        <v>355</v>
      </c>
      <c r="C247" s="13" t="s">
        <v>1565</v>
      </c>
      <c r="D247" s="13" t="s">
        <v>140</v>
      </c>
      <c r="E247" s="33">
        <v>44608</v>
      </c>
      <c r="F247" s="13" t="str">
        <f t="shared" si="24"/>
        <v>+7</v>
      </c>
      <c r="G247" s="13" t="str">
        <f>_xlfn.XLOOKUP(F247,'коды стран'!$B$3:$B$8,'коды стран'!$A$2:$A$7,"Не найдено",0)</f>
        <v>Россия</v>
      </c>
      <c r="H247" s="33">
        <f t="shared" ca="1" si="25"/>
        <v>45807</v>
      </c>
      <c r="I247" s="13">
        <f t="shared" ca="1" si="26"/>
        <v>3</v>
      </c>
      <c r="J247" s="13">
        <f t="shared" ca="1" si="27"/>
        <v>3</v>
      </c>
      <c r="K247" s="13">
        <f t="shared" ca="1" si="28"/>
        <v>14</v>
      </c>
      <c r="L247" s="13">
        <f t="shared" ca="1" si="29"/>
        <v>39</v>
      </c>
      <c r="M247" s="13">
        <f t="shared" ca="1" si="30"/>
        <v>1199</v>
      </c>
      <c r="N247" s="48" t="s">
        <v>777</v>
      </c>
      <c r="O247" s="13" t="s">
        <v>778</v>
      </c>
      <c r="P247" s="13" t="s">
        <v>664</v>
      </c>
      <c r="Q247" s="55">
        <f t="shared" si="31"/>
        <v>1</v>
      </c>
    </row>
    <row r="248" spans="1:17" x14ac:dyDescent="0.2">
      <c r="A248" s="13">
        <v>293</v>
      </c>
      <c r="B248" s="13" t="s">
        <v>458</v>
      </c>
      <c r="C248" s="13" t="s">
        <v>1464</v>
      </c>
      <c r="D248" s="13" t="s">
        <v>142</v>
      </c>
      <c r="E248" s="33">
        <v>44573</v>
      </c>
      <c r="F248" s="13" t="str">
        <f t="shared" si="24"/>
        <v>+375</v>
      </c>
      <c r="G248" s="13" t="str">
        <f>_xlfn.XLOOKUP(F248,'коды стран'!$B$3:$B$8,'коды стран'!$A$2:$A$7,"Не найдено",0)</f>
        <v>Казахстан</v>
      </c>
      <c r="H248" s="33">
        <f t="shared" ca="1" si="25"/>
        <v>45807</v>
      </c>
      <c r="I248" s="13">
        <f t="shared" ca="1" si="26"/>
        <v>3</v>
      </c>
      <c r="J248" s="13">
        <f t="shared" ca="1" si="27"/>
        <v>4</v>
      </c>
      <c r="K248" s="13">
        <f t="shared" ca="1" si="28"/>
        <v>18</v>
      </c>
      <c r="L248" s="13">
        <f t="shared" ca="1" si="29"/>
        <v>40</v>
      </c>
      <c r="M248" s="13">
        <f t="shared" ca="1" si="30"/>
        <v>1234</v>
      </c>
      <c r="N248" s="48" t="s">
        <v>674</v>
      </c>
      <c r="O248" s="13" t="s">
        <v>675</v>
      </c>
      <c r="P248" s="13" t="s">
        <v>676</v>
      </c>
      <c r="Q248" s="55">
        <f t="shared" si="31"/>
        <v>4</v>
      </c>
    </row>
    <row r="249" spans="1:17" x14ac:dyDescent="0.2">
      <c r="A249" s="13">
        <v>294</v>
      </c>
      <c r="B249" s="13" t="s">
        <v>249</v>
      </c>
      <c r="C249" s="13" t="s">
        <v>1671</v>
      </c>
      <c r="D249" s="13" t="s">
        <v>142</v>
      </c>
      <c r="E249" s="33">
        <v>44879</v>
      </c>
      <c r="F249" s="13" t="str">
        <f t="shared" si="24"/>
        <v>+380</v>
      </c>
      <c r="G249" s="13" t="str">
        <f>_xlfn.XLOOKUP(F249,'коды стран'!$B$3:$B$8,'коды стран'!$A$2:$A$7,"Не найдено",0)</f>
        <v>Таджикистан</v>
      </c>
      <c r="H249" s="33">
        <f t="shared" ca="1" si="25"/>
        <v>45807</v>
      </c>
      <c r="I249" s="13">
        <f t="shared" ca="1" si="26"/>
        <v>2</v>
      </c>
      <c r="J249" s="13">
        <f t="shared" ca="1" si="27"/>
        <v>6</v>
      </c>
      <c r="K249" s="13">
        <f t="shared" ca="1" si="28"/>
        <v>16</v>
      </c>
      <c r="L249" s="13">
        <f t="shared" ca="1" si="29"/>
        <v>30</v>
      </c>
      <c r="M249" s="13">
        <f t="shared" ca="1" si="30"/>
        <v>928</v>
      </c>
      <c r="N249" s="13" t="s">
        <v>1247</v>
      </c>
      <c r="O249" s="48" t="s">
        <v>692</v>
      </c>
      <c r="P249" s="13" t="s">
        <v>1241</v>
      </c>
      <c r="Q249" s="55">
        <f t="shared" si="31"/>
        <v>2</v>
      </c>
    </row>
    <row r="250" spans="1:17" x14ac:dyDescent="0.2">
      <c r="A250" s="13">
        <v>295</v>
      </c>
      <c r="B250" s="13" t="s">
        <v>399</v>
      </c>
      <c r="C250" s="13" t="s">
        <v>1521</v>
      </c>
      <c r="D250" s="13" t="s">
        <v>140</v>
      </c>
      <c r="E250" s="33">
        <v>44588</v>
      </c>
      <c r="F250" s="13" t="str">
        <f t="shared" si="24"/>
        <v>+7</v>
      </c>
      <c r="G250" s="13" t="str">
        <f>_xlfn.XLOOKUP(F250,'коды стран'!$B$3:$B$8,'коды стран'!$A$2:$A$7,"Не найдено",0)</f>
        <v>Россия</v>
      </c>
      <c r="H250" s="33">
        <f t="shared" ca="1" si="25"/>
        <v>45807</v>
      </c>
      <c r="I250" s="13">
        <f t="shared" ca="1" si="26"/>
        <v>3</v>
      </c>
      <c r="J250" s="13">
        <f t="shared" ca="1" si="27"/>
        <v>4</v>
      </c>
      <c r="K250" s="13">
        <f t="shared" ca="1" si="28"/>
        <v>3</v>
      </c>
      <c r="L250" s="13">
        <f t="shared" ca="1" si="29"/>
        <v>40</v>
      </c>
      <c r="M250" s="13">
        <f t="shared" ca="1" si="30"/>
        <v>1219</v>
      </c>
      <c r="N250" s="48" t="s">
        <v>768</v>
      </c>
      <c r="O250" s="13" t="s">
        <v>769</v>
      </c>
      <c r="P250" s="13" t="s">
        <v>770</v>
      </c>
      <c r="Q250" s="55">
        <f t="shared" si="31"/>
        <v>1</v>
      </c>
    </row>
    <row r="251" spans="1:17" x14ac:dyDescent="0.2">
      <c r="A251" s="13">
        <v>296</v>
      </c>
      <c r="B251" s="13" t="s">
        <v>351</v>
      </c>
      <c r="C251" s="13" t="s">
        <v>1569</v>
      </c>
      <c r="D251" s="13" t="s">
        <v>140</v>
      </c>
      <c r="E251" s="33">
        <v>44758</v>
      </c>
      <c r="F251" s="13" t="str">
        <f t="shared" si="24"/>
        <v>+998</v>
      </c>
      <c r="G251" s="13" t="str">
        <f>_xlfn.XLOOKUP(F251,'коды стран'!$B$3:$B$8,'коды стран'!$A$2:$A$7,"Не найдено",0)</f>
        <v>Беларусь</v>
      </c>
      <c r="H251" s="33">
        <f t="shared" ca="1" si="25"/>
        <v>45807</v>
      </c>
      <c r="I251" s="13">
        <f t="shared" ca="1" si="26"/>
        <v>2</v>
      </c>
      <c r="J251" s="13">
        <f t="shared" ca="1" si="27"/>
        <v>10</v>
      </c>
      <c r="K251" s="13">
        <f t="shared" ca="1" si="28"/>
        <v>14</v>
      </c>
      <c r="L251" s="13">
        <f t="shared" ca="1" si="29"/>
        <v>34</v>
      </c>
      <c r="M251" s="13">
        <f t="shared" ca="1" si="30"/>
        <v>1049</v>
      </c>
      <c r="N251" s="48" t="s">
        <v>1119</v>
      </c>
      <c r="O251" s="13" t="s">
        <v>1148</v>
      </c>
      <c r="P251" s="13" t="s">
        <v>956</v>
      </c>
      <c r="Q251" s="55">
        <f t="shared" si="31"/>
        <v>3</v>
      </c>
    </row>
    <row r="252" spans="1:17" x14ac:dyDescent="0.2">
      <c r="A252" s="13">
        <v>297</v>
      </c>
      <c r="B252" s="13" t="s">
        <v>349</v>
      </c>
      <c r="C252" s="13" t="s">
        <v>1571</v>
      </c>
      <c r="D252" s="13" t="s">
        <v>140</v>
      </c>
      <c r="E252" s="33">
        <v>44666</v>
      </c>
      <c r="F252" s="13" t="str">
        <f t="shared" si="24"/>
        <v>+380</v>
      </c>
      <c r="G252" s="13" t="str">
        <f>_xlfn.XLOOKUP(F252,'коды стран'!$B$3:$B$8,'коды стран'!$A$2:$A$7,"Не найдено",0)</f>
        <v>Таджикистан</v>
      </c>
      <c r="H252" s="33">
        <f t="shared" ca="1" si="25"/>
        <v>45807</v>
      </c>
      <c r="I252" s="13">
        <f t="shared" ca="1" si="26"/>
        <v>3</v>
      </c>
      <c r="J252" s="13">
        <f t="shared" ca="1" si="27"/>
        <v>1</v>
      </c>
      <c r="K252" s="13">
        <f t="shared" ca="1" si="28"/>
        <v>15</v>
      </c>
      <c r="L252" s="13">
        <f t="shared" ca="1" si="29"/>
        <v>37</v>
      </c>
      <c r="M252" s="13">
        <f t="shared" ca="1" si="30"/>
        <v>1141</v>
      </c>
      <c r="N252" s="48" t="s">
        <v>931</v>
      </c>
      <c r="O252" s="13" t="s">
        <v>932</v>
      </c>
      <c r="P252" s="13" t="s">
        <v>933</v>
      </c>
      <c r="Q252" s="55">
        <f t="shared" si="31"/>
        <v>3</v>
      </c>
    </row>
    <row r="253" spans="1:17" x14ac:dyDescent="0.2">
      <c r="A253" s="13">
        <v>298</v>
      </c>
      <c r="B253" s="13" t="s">
        <v>473</v>
      </c>
      <c r="C253" s="13" t="s">
        <v>1449</v>
      </c>
      <c r="D253" s="13" t="s">
        <v>142</v>
      </c>
      <c r="E253" s="33">
        <v>44821</v>
      </c>
      <c r="F253" s="13" t="str">
        <f t="shared" si="24"/>
        <v>+380</v>
      </c>
      <c r="G253" s="13" t="str">
        <f>_xlfn.XLOOKUP(F253,'коды стран'!$B$3:$B$8,'коды стран'!$A$2:$A$7,"Не найдено",0)</f>
        <v>Таджикистан</v>
      </c>
      <c r="H253" s="33">
        <f t="shared" ca="1" si="25"/>
        <v>45807</v>
      </c>
      <c r="I253" s="13">
        <f t="shared" ca="1" si="26"/>
        <v>2</v>
      </c>
      <c r="J253" s="13">
        <f t="shared" ca="1" si="27"/>
        <v>8</v>
      </c>
      <c r="K253" s="13">
        <f t="shared" ca="1" si="28"/>
        <v>13</v>
      </c>
      <c r="L253" s="13">
        <f t="shared" ca="1" si="29"/>
        <v>32</v>
      </c>
      <c r="M253" s="13">
        <f t="shared" ca="1" si="30"/>
        <v>986</v>
      </c>
      <c r="N253" s="48" t="s">
        <v>1217</v>
      </c>
      <c r="O253" s="13" t="s">
        <v>704</v>
      </c>
      <c r="P253" s="13" t="s">
        <v>654</v>
      </c>
      <c r="Q253" s="55">
        <f t="shared" si="31"/>
        <v>6</v>
      </c>
    </row>
    <row r="254" spans="1:17" x14ac:dyDescent="0.2">
      <c r="A254" s="13">
        <v>299</v>
      </c>
      <c r="B254" s="13" t="s">
        <v>170</v>
      </c>
      <c r="C254" s="13" t="s">
        <v>1749</v>
      </c>
      <c r="D254" s="13" t="s">
        <v>140</v>
      </c>
      <c r="E254" s="33">
        <v>44666</v>
      </c>
      <c r="F254" s="13" t="str">
        <f t="shared" si="24"/>
        <v>+380</v>
      </c>
      <c r="G254" s="13" t="str">
        <f>_xlfn.XLOOKUP(F254,'коды стран'!$B$3:$B$8,'коды стран'!$A$2:$A$7,"Не найдено",0)</f>
        <v>Таджикистан</v>
      </c>
      <c r="H254" s="33">
        <f t="shared" ca="1" si="25"/>
        <v>45807</v>
      </c>
      <c r="I254" s="13">
        <f t="shared" ca="1" si="26"/>
        <v>3</v>
      </c>
      <c r="J254" s="13">
        <f t="shared" ca="1" si="27"/>
        <v>1</v>
      </c>
      <c r="K254" s="13">
        <f t="shared" ca="1" si="28"/>
        <v>15</v>
      </c>
      <c r="L254" s="13">
        <f t="shared" ca="1" si="29"/>
        <v>37</v>
      </c>
      <c r="M254" s="13">
        <f t="shared" ca="1" si="30"/>
        <v>1141</v>
      </c>
      <c r="N254" s="48" t="s">
        <v>724</v>
      </c>
      <c r="O254" s="13" t="s">
        <v>953</v>
      </c>
      <c r="P254" s="13" t="s">
        <v>954</v>
      </c>
      <c r="Q254" s="55">
        <f t="shared" si="31"/>
        <v>1</v>
      </c>
    </row>
    <row r="255" spans="1:17" x14ac:dyDescent="0.2">
      <c r="A255" s="13">
        <v>300</v>
      </c>
      <c r="B255" s="13" t="s">
        <v>240</v>
      </c>
      <c r="C255" s="13" t="s">
        <v>1680</v>
      </c>
      <c r="D255" s="13" t="s">
        <v>142</v>
      </c>
      <c r="E255" s="33">
        <v>44824</v>
      </c>
      <c r="F255" s="13" t="str">
        <f t="shared" si="24"/>
        <v>+380</v>
      </c>
      <c r="G255" s="13" t="str">
        <f>_xlfn.XLOOKUP(F255,'коды стран'!$B$3:$B$8,'коды стран'!$A$2:$A$7,"Не найдено",0)</f>
        <v>Таджикистан</v>
      </c>
      <c r="H255" s="33">
        <f t="shared" ca="1" si="25"/>
        <v>45807</v>
      </c>
      <c r="I255" s="13">
        <f t="shared" ca="1" si="26"/>
        <v>2</v>
      </c>
      <c r="J255" s="13">
        <f t="shared" ca="1" si="27"/>
        <v>8</v>
      </c>
      <c r="K255" s="13">
        <f t="shared" ca="1" si="28"/>
        <v>10</v>
      </c>
      <c r="L255" s="13">
        <f t="shared" ca="1" si="29"/>
        <v>32</v>
      </c>
      <c r="M255" s="13">
        <f t="shared" ca="1" si="30"/>
        <v>983</v>
      </c>
      <c r="N255" s="48" t="s">
        <v>1264</v>
      </c>
      <c r="O255" s="13" t="s">
        <v>1265</v>
      </c>
      <c r="P255" s="13" t="s">
        <v>788</v>
      </c>
      <c r="Q255" s="55">
        <f t="shared" si="31"/>
        <v>1</v>
      </c>
    </row>
    <row r="256" spans="1:17" x14ac:dyDescent="0.2">
      <c r="A256" s="13">
        <v>301</v>
      </c>
      <c r="B256" s="13" t="s">
        <v>485</v>
      </c>
      <c r="C256" s="13" t="s">
        <v>1437</v>
      </c>
      <c r="D256" s="13" t="s">
        <v>142</v>
      </c>
      <c r="E256" s="33">
        <v>44714</v>
      </c>
      <c r="F256" s="13" t="str">
        <f t="shared" si="24"/>
        <v>+7</v>
      </c>
      <c r="G256" s="13" t="str">
        <f>_xlfn.XLOOKUP(F256,'коды стран'!$B$3:$B$8,'коды стран'!$A$2:$A$7,"Не найдено",0)</f>
        <v>Россия</v>
      </c>
      <c r="H256" s="33">
        <f t="shared" ca="1" si="25"/>
        <v>45807</v>
      </c>
      <c r="I256" s="13">
        <f t="shared" ca="1" si="26"/>
        <v>2</v>
      </c>
      <c r="J256" s="13">
        <f t="shared" ca="1" si="27"/>
        <v>11</v>
      </c>
      <c r="K256" s="13">
        <f t="shared" ca="1" si="28"/>
        <v>28</v>
      </c>
      <c r="L256" s="13">
        <f t="shared" ca="1" si="29"/>
        <v>35</v>
      </c>
      <c r="M256" s="13">
        <f t="shared" ca="1" si="30"/>
        <v>1093</v>
      </c>
      <c r="N256" s="48" t="s">
        <v>1059</v>
      </c>
      <c r="O256" s="13" t="s">
        <v>1060</v>
      </c>
      <c r="P256" s="13" t="s">
        <v>876</v>
      </c>
      <c r="Q256" s="55">
        <f t="shared" si="31"/>
        <v>1</v>
      </c>
    </row>
    <row r="257" spans="1:17" x14ac:dyDescent="0.2">
      <c r="A257" s="13">
        <v>302</v>
      </c>
      <c r="B257" s="13" t="s">
        <v>365</v>
      </c>
      <c r="C257" s="13" t="s">
        <v>1555</v>
      </c>
      <c r="D257" s="13" t="s">
        <v>140</v>
      </c>
      <c r="E257" s="33">
        <v>44859</v>
      </c>
      <c r="F257" s="13" t="str">
        <f t="shared" si="24"/>
        <v>+7</v>
      </c>
      <c r="G257" s="13" t="str">
        <f>_xlfn.XLOOKUP(F257,'коды стран'!$B$3:$B$8,'коды стран'!$A$2:$A$7,"Не найдено",0)</f>
        <v>Россия</v>
      </c>
      <c r="H257" s="33">
        <f t="shared" ca="1" si="25"/>
        <v>45807</v>
      </c>
      <c r="I257" s="13">
        <f t="shared" ca="1" si="26"/>
        <v>2</v>
      </c>
      <c r="J257" s="13">
        <f t="shared" ca="1" si="27"/>
        <v>7</v>
      </c>
      <c r="K257" s="13">
        <f t="shared" ca="1" si="28"/>
        <v>5</v>
      </c>
      <c r="L257" s="13">
        <f t="shared" ca="1" si="29"/>
        <v>31</v>
      </c>
      <c r="M257" s="13">
        <f t="shared" ca="1" si="30"/>
        <v>948</v>
      </c>
      <c r="N257" s="48" t="s">
        <v>1100</v>
      </c>
      <c r="O257" s="13" t="s">
        <v>653</v>
      </c>
      <c r="P257" s="13" t="s">
        <v>1290</v>
      </c>
      <c r="Q257" s="55">
        <f t="shared" si="31"/>
        <v>4</v>
      </c>
    </row>
    <row r="258" spans="1:17" x14ac:dyDescent="0.2">
      <c r="A258" s="13">
        <v>303</v>
      </c>
      <c r="B258" s="13" t="s">
        <v>551</v>
      </c>
      <c r="C258" s="13" t="s">
        <v>1371</v>
      </c>
      <c r="D258" s="13" t="s">
        <v>140</v>
      </c>
      <c r="E258" s="33">
        <v>44689</v>
      </c>
      <c r="F258" s="13" t="str">
        <f t="shared" ref="F258:F321" si="32">LEFT(B258,LEN(B258)-13)</f>
        <v>+998</v>
      </c>
      <c r="G258" s="13" t="str">
        <f>_xlfn.XLOOKUP(F258,'коды стран'!$B$3:$B$8,'коды стран'!$A$2:$A$7,"Не найдено",0)</f>
        <v>Беларусь</v>
      </c>
      <c r="H258" s="33">
        <f t="shared" ref="H258:H321" ca="1" si="33">TODAY()</f>
        <v>45807</v>
      </c>
      <c r="I258" s="13">
        <f t="shared" ref="I258:I321" ca="1" si="34">DATEDIF(E258,H258,"y")</f>
        <v>3</v>
      </c>
      <c r="J258" s="13">
        <f t="shared" ref="J258:J321" ca="1" si="35">DATEDIF(E258,H258,"ym")</f>
        <v>0</v>
      </c>
      <c r="K258" s="13">
        <f t="shared" ref="K258:K321" ca="1" si="36">DATEDIF(E258,H258,"md")</f>
        <v>22</v>
      </c>
      <c r="L258" s="13">
        <f t="shared" ref="L258:L321" ca="1" si="37">DATEDIF(E258,H258,"m")</f>
        <v>36</v>
      </c>
      <c r="M258" s="13">
        <f t="shared" ref="M258:M321" ca="1" si="38">DATEDIF(E258,H258,"d")</f>
        <v>1118</v>
      </c>
      <c r="N258" s="13" t="s">
        <v>968</v>
      </c>
      <c r="O258" s="48" t="s">
        <v>932</v>
      </c>
      <c r="P258" s="13" t="s">
        <v>870</v>
      </c>
      <c r="Q258" s="55">
        <f t="shared" si="31"/>
        <v>3</v>
      </c>
    </row>
    <row r="259" spans="1:17" x14ac:dyDescent="0.2">
      <c r="A259" s="13">
        <v>304</v>
      </c>
      <c r="B259" s="13" t="s">
        <v>313</v>
      </c>
      <c r="C259" s="13" t="s">
        <v>1607</v>
      </c>
      <c r="D259" s="13" t="s">
        <v>140</v>
      </c>
      <c r="E259" s="33">
        <v>44886</v>
      </c>
      <c r="F259" s="13" t="str">
        <f t="shared" si="32"/>
        <v>+7</v>
      </c>
      <c r="G259" s="13" t="str">
        <f>_xlfn.XLOOKUP(F259,'коды стран'!$B$3:$B$8,'коды стран'!$A$2:$A$7,"Не найдено",0)</f>
        <v>Россия</v>
      </c>
      <c r="H259" s="33">
        <f t="shared" ca="1" si="33"/>
        <v>45807</v>
      </c>
      <c r="I259" s="13">
        <f t="shared" ca="1" si="34"/>
        <v>2</v>
      </c>
      <c r="J259" s="13">
        <f t="shared" ca="1" si="35"/>
        <v>6</v>
      </c>
      <c r="K259" s="13">
        <f t="shared" ca="1" si="36"/>
        <v>9</v>
      </c>
      <c r="L259" s="13">
        <f t="shared" ca="1" si="37"/>
        <v>30</v>
      </c>
      <c r="M259" s="13">
        <f t="shared" ca="1" si="38"/>
        <v>921</v>
      </c>
      <c r="N259" s="48" t="s">
        <v>765</v>
      </c>
      <c r="O259" s="13" t="s">
        <v>669</v>
      </c>
      <c r="P259" s="13" t="s">
        <v>831</v>
      </c>
      <c r="Q259" s="55">
        <f t="shared" ref="Q259:Q322" si="39">COUNTIF($O$2:$O$435,O259)</f>
        <v>5</v>
      </c>
    </row>
    <row r="260" spans="1:17" x14ac:dyDescent="0.2">
      <c r="A260" s="13">
        <v>306</v>
      </c>
      <c r="B260" s="13" t="s">
        <v>283</v>
      </c>
      <c r="C260" s="13" t="s">
        <v>1637</v>
      </c>
      <c r="D260" s="13" t="s">
        <v>142</v>
      </c>
      <c r="E260" s="33">
        <v>44872</v>
      </c>
      <c r="F260" s="13" t="str">
        <f t="shared" si="32"/>
        <v>+380</v>
      </c>
      <c r="G260" s="13" t="str">
        <f>_xlfn.XLOOKUP(F260,'коды стран'!$B$3:$B$8,'коды стран'!$A$2:$A$7,"Не найдено",0)</f>
        <v>Таджикистан</v>
      </c>
      <c r="H260" s="33">
        <f t="shared" ca="1" si="33"/>
        <v>45807</v>
      </c>
      <c r="I260" s="13">
        <f t="shared" ca="1" si="34"/>
        <v>2</v>
      </c>
      <c r="J260" s="13">
        <f t="shared" ca="1" si="35"/>
        <v>6</v>
      </c>
      <c r="K260" s="13">
        <f t="shared" ca="1" si="36"/>
        <v>23</v>
      </c>
      <c r="L260" s="13">
        <f t="shared" ca="1" si="37"/>
        <v>30</v>
      </c>
      <c r="M260" s="13">
        <f t="shared" ca="1" si="38"/>
        <v>935</v>
      </c>
      <c r="N260" s="48" t="s">
        <v>1295</v>
      </c>
      <c r="O260" s="13" t="s">
        <v>1296</v>
      </c>
      <c r="P260" s="13" t="s">
        <v>1292</v>
      </c>
      <c r="Q260" s="55">
        <f t="shared" si="39"/>
        <v>1</v>
      </c>
    </row>
    <row r="261" spans="1:17" x14ac:dyDescent="0.2">
      <c r="A261" s="13">
        <v>307</v>
      </c>
      <c r="B261" s="13" t="s">
        <v>331</v>
      </c>
      <c r="C261" s="13" t="s">
        <v>1589</v>
      </c>
      <c r="D261" s="13" t="s">
        <v>142</v>
      </c>
      <c r="E261" s="33">
        <v>44764</v>
      </c>
      <c r="F261" s="13" t="str">
        <f t="shared" si="32"/>
        <v>+375</v>
      </c>
      <c r="G261" s="13" t="str">
        <f>_xlfn.XLOOKUP(F261,'коды стран'!$B$3:$B$8,'коды стран'!$A$2:$A$7,"Не найдено",0)</f>
        <v>Казахстан</v>
      </c>
      <c r="H261" s="33">
        <f t="shared" ca="1" si="33"/>
        <v>45807</v>
      </c>
      <c r="I261" s="13">
        <f t="shared" ca="1" si="34"/>
        <v>2</v>
      </c>
      <c r="J261" s="13">
        <f t="shared" ca="1" si="35"/>
        <v>10</v>
      </c>
      <c r="K261" s="13">
        <f t="shared" ca="1" si="36"/>
        <v>8</v>
      </c>
      <c r="L261" s="13">
        <f t="shared" ca="1" si="37"/>
        <v>34</v>
      </c>
      <c r="M261" s="13">
        <f t="shared" ca="1" si="38"/>
        <v>1043</v>
      </c>
      <c r="N261" s="13" t="s">
        <v>1189</v>
      </c>
      <c r="O261" s="48" t="s">
        <v>1036</v>
      </c>
      <c r="P261" s="13" t="s">
        <v>1188</v>
      </c>
      <c r="Q261" s="55">
        <f t="shared" si="39"/>
        <v>4</v>
      </c>
    </row>
    <row r="262" spans="1:17" x14ac:dyDescent="0.2">
      <c r="A262" s="13">
        <v>308</v>
      </c>
      <c r="B262" s="13" t="s">
        <v>370</v>
      </c>
      <c r="C262" s="13" t="s">
        <v>1550</v>
      </c>
      <c r="D262" s="13" t="s">
        <v>142</v>
      </c>
      <c r="E262" s="33">
        <v>44562</v>
      </c>
      <c r="F262" s="13" t="str">
        <f t="shared" si="32"/>
        <v>+375</v>
      </c>
      <c r="G262" s="13" t="str">
        <f>_xlfn.XLOOKUP(F262,'коды стран'!$B$3:$B$8,'коды стран'!$A$2:$A$7,"Не найдено",0)</f>
        <v>Казахстан</v>
      </c>
      <c r="H262" s="33">
        <f t="shared" ca="1" si="33"/>
        <v>45807</v>
      </c>
      <c r="I262" s="13">
        <f t="shared" ca="1" si="34"/>
        <v>3</v>
      </c>
      <c r="J262" s="13">
        <f t="shared" ca="1" si="35"/>
        <v>4</v>
      </c>
      <c r="K262" s="13">
        <f t="shared" ca="1" si="36"/>
        <v>29</v>
      </c>
      <c r="L262" s="13">
        <f t="shared" ca="1" si="37"/>
        <v>40</v>
      </c>
      <c r="M262" s="13">
        <f t="shared" ca="1" si="38"/>
        <v>1245</v>
      </c>
      <c r="N262" s="13" t="s">
        <v>700</v>
      </c>
      <c r="O262" s="48" t="s">
        <v>698</v>
      </c>
      <c r="P262" s="13" t="s">
        <v>699</v>
      </c>
      <c r="Q262" s="55">
        <f t="shared" si="39"/>
        <v>3</v>
      </c>
    </row>
    <row r="263" spans="1:17" x14ac:dyDescent="0.2">
      <c r="A263" s="13">
        <v>309</v>
      </c>
      <c r="B263" s="13" t="s">
        <v>286</v>
      </c>
      <c r="C263" s="13" t="s">
        <v>1634</v>
      </c>
      <c r="D263" s="13" t="s">
        <v>140</v>
      </c>
      <c r="E263" s="33">
        <v>44711</v>
      </c>
      <c r="F263" s="13" t="str">
        <f t="shared" si="32"/>
        <v>+7</v>
      </c>
      <c r="G263" s="13" t="str">
        <f>_xlfn.XLOOKUP(F263,'коды стран'!$B$3:$B$8,'коды стран'!$A$2:$A$7,"Не найдено",0)</f>
        <v>Россия</v>
      </c>
      <c r="H263" s="33">
        <f t="shared" ca="1" si="33"/>
        <v>45807</v>
      </c>
      <c r="I263" s="13">
        <f t="shared" ca="1" si="34"/>
        <v>3</v>
      </c>
      <c r="J263" s="13">
        <f t="shared" ca="1" si="35"/>
        <v>0</v>
      </c>
      <c r="K263" s="13">
        <f t="shared" ca="1" si="36"/>
        <v>0</v>
      </c>
      <c r="L263" s="13">
        <f t="shared" ca="1" si="37"/>
        <v>36</v>
      </c>
      <c r="M263" s="13">
        <f t="shared" ca="1" si="38"/>
        <v>1096</v>
      </c>
      <c r="N263" s="13" t="s">
        <v>1099</v>
      </c>
      <c r="O263" s="48" t="s">
        <v>675</v>
      </c>
      <c r="P263" s="13" t="s">
        <v>1098</v>
      </c>
      <c r="Q263" s="55">
        <f t="shared" si="39"/>
        <v>4</v>
      </c>
    </row>
    <row r="264" spans="1:17" x14ac:dyDescent="0.2">
      <c r="A264" s="13">
        <v>310</v>
      </c>
      <c r="B264" s="13" t="s">
        <v>542</v>
      </c>
      <c r="C264" s="13" t="s">
        <v>1380</v>
      </c>
      <c r="D264" s="13" t="s">
        <v>140</v>
      </c>
      <c r="E264" s="33">
        <v>44807</v>
      </c>
      <c r="F264" s="13" t="str">
        <f t="shared" si="32"/>
        <v>+992</v>
      </c>
      <c r="G264" s="13" t="str">
        <f>_xlfn.XLOOKUP(F264,'коды стран'!$B$3:$B$8,'коды стран'!$A$2:$A$7,"Не найдено",0)</f>
        <v>Узбекистан</v>
      </c>
      <c r="H264" s="33">
        <f t="shared" ca="1" si="33"/>
        <v>45807</v>
      </c>
      <c r="I264" s="13">
        <f t="shared" ca="1" si="34"/>
        <v>2</v>
      </c>
      <c r="J264" s="13">
        <f t="shared" ca="1" si="35"/>
        <v>8</v>
      </c>
      <c r="K264" s="13">
        <f t="shared" ca="1" si="36"/>
        <v>27</v>
      </c>
      <c r="L264" s="13">
        <f t="shared" ca="1" si="37"/>
        <v>32</v>
      </c>
      <c r="M264" s="13">
        <f t="shared" ca="1" si="38"/>
        <v>1000</v>
      </c>
      <c r="N264" s="13" t="s">
        <v>751</v>
      </c>
      <c r="O264" s="48" t="s">
        <v>1209</v>
      </c>
      <c r="P264" s="13" t="s">
        <v>916</v>
      </c>
      <c r="Q264" s="55">
        <f t="shared" si="39"/>
        <v>2</v>
      </c>
    </row>
    <row r="265" spans="1:17" x14ac:dyDescent="0.2">
      <c r="A265" s="13">
        <v>312</v>
      </c>
      <c r="B265" s="13" t="s">
        <v>388</v>
      </c>
      <c r="C265" s="13" t="s">
        <v>1532</v>
      </c>
      <c r="D265" s="13" t="s">
        <v>142</v>
      </c>
      <c r="E265" s="33">
        <v>44886</v>
      </c>
      <c r="F265" s="13" t="str">
        <f t="shared" si="32"/>
        <v>+7</v>
      </c>
      <c r="G265" s="13" t="str">
        <f>_xlfn.XLOOKUP(F265,'коды стран'!$B$3:$B$8,'коды стран'!$A$2:$A$7,"Не найдено",0)</f>
        <v>Россия</v>
      </c>
      <c r="H265" s="33">
        <f t="shared" ca="1" si="33"/>
        <v>45807</v>
      </c>
      <c r="I265" s="13">
        <f t="shared" ca="1" si="34"/>
        <v>2</v>
      </c>
      <c r="J265" s="13">
        <f t="shared" ca="1" si="35"/>
        <v>6</v>
      </c>
      <c r="K265" s="13">
        <f t="shared" ca="1" si="36"/>
        <v>9</v>
      </c>
      <c r="L265" s="13">
        <f t="shared" ca="1" si="37"/>
        <v>30</v>
      </c>
      <c r="M265" s="13">
        <f t="shared" ca="1" si="38"/>
        <v>921</v>
      </c>
      <c r="N265" s="48" t="s">
        <v>680</v>
      </c>
      <c r="O265" s="13" t="s">
        <v>1318</v>
      </c>
      <c r="P265" s="13" t="s">
        <v>916</v>
      </c>
      <c r="Q265" s="55">
        <f t="shared" si="39"/>
        <v>1</v>
      </c>
    </row>
    <row r="266" spans="1:17" x14ac:dyDescent="0.2">
      <c r="A266" s="13">
        <v>313</v>
      </c>
      <c r="B266" s="13" t="s">
        <v>486</v>
      </c>
      <c r="C266" s="13" t="s">
        <v>1436</v>
      </c>
      <c r="D266" s="13" t="s">
        <v>142</v>
      </c>
      <c r="E266" s="33">
        <v>44896</v>
      </c>
      <c r="F266" s="13" t="str">
        <f t="shared" si="32"/>
        <v>+998</v>
      </c>
      <c r="G266" s="13" t="str">
        <f>_xlfn.XLOOKUP(F266,'коды стран'!$B$3:$B$8,'коды стран'!$A$2:$A$7,"Не найдено",0)</f>
        <v>Беларусь</v>
      </c>
      <c r="H266" s="33">
        <f t="shared" ca="1" si="33"/>
        <v>45807</v>
      </c>
      <c r="I266" s="13">
        <f t="shared" ca="1" si="34"/>
        <v>2</v>
      </c>
      <c r="J266" s="13">
        <f t="shared" ca="1" si="35"/>
        <v>5</v>
      </c>
      <c r="K266" s="13">
        <f t="shared" ca="1" si="36"/>
        <v>29</v>
      </c>
      <c r="L266" s="13">
        <f t="shared" ca="1" si="37"/>
        <v>29</v>
      </c>
      <c r="M266" s="13">
        <f t="shared" ca="1" si="38"/>
        <v>911</v>
      </c>
      <c r="N266" s="48" t="s">
        <v>1305</v>
      </c>
      <c r="O266" s="13" t="s">
        <v>1306</v>
      </c>
      <c r="P266" s="13" t="s">
        <v>1111</v>
      </c>
      <c r="Q266" s="55">
        <f t="shared" si="39"/>
        <v>1</v>
      </c>
    </row>
    <row r="267" spans="1:17" x14ac:dyDescent="0.2">
      <c r="A267" s="13">
        <v>314</v>
      </c>
      <c r="B267" s="13" t="s">
        <v>303</v>
      </c>
      <c r="C267" s="13" t="s">
        <v>1617</v>
      </c>
      <c r="D267" s="13" t="s">
        <v>140</v>
      </c>
      <c r="E267" s="33">
        <v>44899</v>
      </c>
      <c r="F267" s="13" t="str">
        <f t="shared" si="32"/>
        <v>+7</v>
      </c>
      <c r="G267" s="13" t="str">
        <f>_xlfn.XLOOKUP(F267,'коды стран'!$B$3:$B$8,'коды стран'!$A$2:$A$7,"Не найдено",0)</f>
        <v>Россия</v>
      </c>
      <c r="H267" s="33">
        <f t="shared" ca="1" si="33"/>
        <v>45807</v>
      </c>
      <c r="I267" s="13">
        <f t="shared" ca="1" si="34"/>
        <v>2</v>
      </c>
      <c r="J267" s="13">
        <f t="shared" ca="1" si="35"/>
        <v>5</v>
      </c>
      <c r="K267" s="13">
        <f t="shared" ca="1" si="36"/>
        <v>26</v>
      </c>
      <c r="L267" s="13">
        <f t="shared" ca="1" si="37"/>
        <v>29</v>
      </c>
      <c r="M267" s="13">
        <f t="shared" ca="1" si="38"/>
        <v>908</v>
      </c>
      <c r="N267" s="48" t="s">
        <v>655</v>
      </c>
      <c r="O267" s="13" t="s">
        <v>1324</v>
      </c>
      <c r="P267" s="13" t="s">
        <v>721</v>
      </c>
      <c r="Q267" s="55">
        <f t="shared" si="39"/>
        <v>1</v>
      </c>
    </row>
    <row r="268" spans="1:17" x14ac:dyDescent="0.2">
      <c r="A268" s="13">
        <v>315</v>
      </c>
      <c r="B268" s="13" t="s">
        <v>575</v>
      </c>
      <c r="C268" s="13" t="s">
        <v>1348</v>
      </c>
      <c r="D268" s="13" t="s">
        <v>142</v>
      </c>
      <c r="E268" s="33">
        <f>DATE("2022",7,5)</f>
        <v>44747</v>
      </c>
      <c r="F268" s="13" t="str">
        <f t="shared" si="32"/>
        <v>+998</v>
      </c>
      <c r="G268" s="13" t="str">
        <f>_xlfn.XLOOKUP(F268,'коды стран'!$B$3:$B$8,'коды стран'!$A$2:$A$7,"Не найдено",0)</f>
        <v>Беларусь</v>
      </c>
      <c r="H268" s="33">
        <f t="shared" ca="1" si="33"/>
        <v>45807</v>
      </c>
      <c r="I268" s="13">
        <f t="shared" ca="1" si="34"/>
        <v>2</v>
      </c>
      <c r="J268" s="13">
        <f t="shared" ca="1" si="35"/>
        <v>10</v>
      </c>
      <c r="K268" s="13">
        <f t="shared" ca="1" si="36"/>
        <v>25</v>
      </c>
      <c r="L268" s="13">
        <f t="shared" ca="1" si="37"/>
        <v>34</v>
      </c>
      <c r="M268" s="13">
        <f t="shared" ca="1" si="38"/>
        <v>1060</v>
      </c>
      <c r="N268" s="13" t="s">
        <v>850</v>
      </c>
      <c r="O268" s="48" t="s">
        <v>1127</v>
      </c>
      <c r="P268" s="13" t="s">
        <v>1128</v>
      </c>
      <c r="Q268" s="55">
        <f t="shared" si="39"/>
        <v>1</v>
      </c>
    </row>
    <row r="269" spans="1:17" x14ac:dyDescent="0.2">
      <c r="A269" s="13">
        <v>316</v>
      </c>
      <c r="B269" s="13" t="s">
        <v>402</v>
      </c>
      <c r="C269" s="13" t="s">
        <v>1518</v>
      </c>
      <c r="D269" s="13" t="s">
        <v>142</v>
      </c>
      <c r="E269" s="33">
        <v>44787</v>
      </c>
      <c r="F269" s="13" t="str">
        <f t="shared" si="32"/>
        <v>+992</v>
      </c>
      <c r="G269" s="13" t="str">
        <f>_xlfn.XLOOKUP(F269,'коды стран'!$B$3:$B$8,'коды стран'!$A$2:$A$7,"Не найдено",0)</f>
        <v>Узбекистан</v>
      </c>
      <c r="H269" s="33">
        <f t="shared" ca="1" si="33"/>
        <v>45807</v>
      </c>
      <c r="I269" s="13">
        <f t="shared" ca="1" si="34"/>
        <v>2</v>
      </c>
      <c r="J269" s="13">
        <f t="shared" ca="1" si="35"/>
        <v>9</v>
      </c>
      <c r="K269" s="13">
        <f t="shared" ca="1" si="36"/>
        <v>16</v>
      </c>
      <c r="L269" s="13">
        <f t="shared" ca="1" si="37"/>
        <v>33</v>
      </c>
      <c r="M269" s="13">
        <f t="shared" ca="1" si="38"/>
        <v>1020</v>
      </c>
      <c r="N269" s="48" t="s">
        <v>1131</v>
      </c>
      <c r="O269" s="13" t="s">
        <v>969</v>
      </c>
      <c r="P269" s="13" t="s">
        <v>1181</v>
      </c>
      <c r="Q269" s="55">
        <f t="shared" si="39"/>
        <v>3</v>
      </c>
    </row>
    <row r="270" spans="1:17" x14ac:dyDescent="0.2">
      <c r="A270" s="13">
        <v>317</v>
      </c>
      <c r="B270" s="13" t="s">
        <v>506</v>
      </c>
      <c r="C270" s="13" t="s">
        <v>1416</v>
      </c>
      <c r="D270" s="13" t="s">
        <v>140</v>
      </c>
      <c r="E270" s="33">
        <v>44770</v>
      </c>
      <c r="F270" s="13" t="str">
        <f t="shared" si="32"/>
        <v>+7</v>
      </c>
      <c r="G270" s="13" t="str">
        <f>_xlfn.XLOOKUP(F270,'коды стран'!$B$3:$B$8,'коды стран'!$A$2:$A$7,"Не найдено",0)</f>
        <v>Россия</v>
      </c>
      <c r="H270" s="33">
        <f t="shared" ca="1" si="33"/>
        <v>45807</v>
      </c>
      <c r="I270" s="13">
        <f t="shared" ca="1" si="34"/>
        <v>2</v>
      </c>
      <c r="J270" s="13">
        <f t="shared" ca="1" si="35"/>
        <v>10</v>
      </c>
      <c r="K270" s="13">
        <f t="shared" ca="1" si="36"/>
        <v>2</v>
      </c>
      <c r="L270" s="13">
        <f t="shared" ca="1" si="37"/>
        <v>34</v>
      </c>
      <c r="M270" s="13">
        <f t="shared" ca="1" si="38"/>
        <v>1037</v>
      </c>
      <c r="N270" s="48" t="s">
        <v>1175</v>
      </c>
      <c r="O270" s="13" t="s">
        <v>1176</v>
      </c>
      <c r="P270" s="13" t="s">
        <v>975</v>
      </c>
      <c r="Q270" s="55">
        <f t="shared" si="39"/>
        <v>1</v>
      </c>
    </row>
    <row r="271" spans="1:17" x14ac:dyDescent="0.2">
      <c r="A271" s="13">
        <v>318</v>
      </c>
      <c r="B271" s="13" t="s">
        <v>539</v>
      </c>
      <c r="C271" s="13" t="s">
        <v>1383</v>
      </c>
      <c r="D271" s="13" t="s">
        <v>142</v>
      </c>
      <c r="E271" s="33">
        <v>44892</v>
      </c>
      <c r="F271" s="13" t="str">
        <f t="shared" si="32"/>
        <v>+998</v>
      </c>
      <c r="G271" s="13" t="str">
        <f>_xlfn.XLOOKUP(F271,'коды стран'!$B$3:$B$8,'коды стран'!$A$2:$A$7,"Не найдено",0)</f>
        <v>Беларусь</v>
      </c>
      <c r="H271" s="33">
        <f t="shared" ca="1" si="33"/>
        <v>45807</v>
      </c>
      <c r="I271" s="13">
        <f t="shared" ca="1" si="34"/>
        <v>2</v>
      </c>
      <c r="J271" s="13">
        <f t="shared" ca="1" si="35"/>
        <v>6</v>
      </c>
      <c r="K271" s="13">
        <f t="shared" ca="1" si="36"/>
        <v>3</v>
      </c>
      <c r="L271" s="13">
        <f t="shared" ca="1" si="37"/>
        <v>30</v>
      </c>
      <c r="M271" s="13">
        <f t="shared" ca="1" si="38"/>
        <v>915</v>
      </c>
      <c r="N271" s="48" t="s">
        <v>1295</v>
      </c>
      <c r="O271" s="13" t="s">
        <v>1015</v>
      </c>
      <c r="P271" s="13" t="s">
        <v>732</v>
      </c>
      <c r="Q271" s="55">
        <f t="shared" si="39"/>
        <v>2</v>
      </c>
    </row>
    <row r="272" spans="1:17" x14ac:dyDescent="0.2">
      <c r="A272" s="13">
        <v>319</v>
      </c>
      <c r="B272" s="13" t="s">
        <v>360</v>
      </c>
      <c r="C272" s="13" t="s">
        <v>1560</v>
      </c>
      <c r="D272" s="13" t="s">
        <v>142</v>
      </c>
      <c r="E272" s="33">
        <v>44674</v>
      </c>
      <c r="F272" s="13" t="str">
        <f t="shared" si="32"/>
        <v>+998</v>
      </c>
      <c r="G272" s="13" t="str">
        <f>_xlfn.XLOOKUP(F272,'коды стран'!$B$3:$B$8,'коды стран'!$A$2:$A$7,"Не найдено",0)</f>
        <v>Беларусь</v>
      </c>
      <c r="H272" s="33">
        <f t="shared" ca="1" si="33"/>
        <v>45807</v>
      </c>
      <c r="I272" s="13">
        <f t="shared" ca="1" si="34"/>
        <v>3</v>
      </c>
      <c r="J272" s="13">
        <f t="shared" ca="1" si="35"/>
        <v>1</v>
      </c>
      <c r="K272" s="13">
        <f t="shared" ca="1" si="36"/>
        <v>7</v>
      </c>
      <c r="L272" s="13">
        <f t="shared" ca="1" si="37"/>
        <v>37</v>
      </c>
      <c r="M272" s="13">
        <f t="shared" ca="1" si="38"/>
        <v>1133</v>
      </c>
      <c r="N272" s="48" t="s">
        <v>1005</v>
      </c>
      <c r="O272" s="13" t="s">
        <v>704</v>
      </c>
      <c r="P272" s="13" t="s">
        <v>924</v>
      </c>
      <c r="Q272" s="55">
        <f t="shared" si="39"/>
        <v>6</v>
      </c>
    </row>
    <row r="273" spans="1:17" x14ac:dyDescent="0.2">
      <c r="A273" s="13">
        <v>320</v>
      </c>
      <c r="B273" s="13" t="s">
        <v>224</v>
      </c>
      <c r="C273" s="13" t="s">
        <v>1696</v>
      </c>
      <c r="D273" s="13" t="s">
        <v>140</v>
      </c>
      <c r="E273" s="33">
        <v>44869</v>
      </c>
      <c r="F273" s="13" t="str">
        <f t="shared" si="32"/>
        <v>+375</v>
      </c>
      <c r="G273" s="13" t="str">
        <f>_xlfn.XLOOKUP(F273,'коды стран'!$B$3:$B$8,'коды стран'!$A$2:$A$7,"Не найдено",0)</f>
        <v>Казахстан</v>
      </c>
      <c r="H273" s="33">
        <f t="shared" ca="1" si="33"/>
        <v>45807</v>
      </c>
      <c r="I273" s="13">
        <f t="shared" ca="1" si="34"/>
        <v>2</v>
      </c>
      <c r="J273" s="13">
        <f t="shared" ca="1" si="35"/>
        <v>6</v>
      </c>
      <c r="K273" s="13">
        <f t="shared" ca="1" si="36"/>
        <v>26</v>
      </c>
      <c r="L273" s="13">
        <f t="shared" ca="1" si="37"/>
        <v>30</v>
      </c>
      <c r="M273" s="13">
        <f t="shared" ca="1" si="38"/>
        <v>938</v>
      </c>
      <c r="N273" s="48" t="s">
        <v>836</v>
      </c>
      <c r="O273" s="13" t="s">
        <v>875</v>
      </c>
      <c r="P273" s="13" t="s">
        <v>776</v>
      </c>
      <c r="Q273" s="55">
        <f t="shared" si="39"/>
        <v>4</v>
      </c>
    </row>
    <row r="274" spans="1:17" x14ac:dyDescent="0.2">
      <c r="A274" s="13">
        <v>321</v>
      </c>
      <c r="B274" s="13" t="s">
        <v>471</v>
      </c>
      <c r="C274" s="13" t="s">
        <v>1451</v>
      </c>
      <c r="D274" s="13" t="s">
        <v>140</v>
      </c>
      <c r="E274" s="33">
        <v>44756</v>
      </c>
      <c r="F274" s="13" t="str">
        <f t="shared" si="32"/>
        <v>+992</v>
      </c>
      <c r="G274" s="13" t="str">
        <f>_xlfn.XLOOKUP(F274,'коды стран'!$B$3:$B$8,'коды стран'!$A$2:$A$7,"Не найдено",0)</f>
        <v>Узбекистан</v>
      </c>
      <c r="H274" s="33">
        <f t="shared" ca="1" si="33"/>
        <v>45807</v>
      </c>
      <c r="I274" s="13">
        <f t="shared" ca="1" si="34"/>
        <v>2</v>
      </c>
      <c r="J274" s="13">
        <f t="shared" ca="1" si="35"/>
        <v>10</v>
      </c>
      <c r="K274" s="13">
        <f t="shared" ca="1" si="36"/>
        <v>16</v>
      </c>
      <c r="L274" s="13">
        <f t="shared" ca="1" si="37"/>
        <v>34</v>
      </c>
      <c r="M274" s="13">
        <f t="shared" ca="1" si="38"/>
        <v>1051</v>
      </c>
      <c r="N274" s="48" t="s">
        <v>1106</v>
      </c>
      <c r="O274" s="13" t="s">
        <v>1141</v>
      </c>
      <c r="P274" s="13" t="s">
        <v>1142</v>
      </c>
      <c r="Q274" s="55">
        <f t="shared" si="39"/>
        <v>1</v>
      </c>
    </row>
    <row r="275" spans="1:17" x14ac:dyDescent="0.2">
      <c r="A275" s="13">
        <v>322</v>
      </c>
      <c r="B275" s="13" t="s">
        <v>401</v>
      </c>
      <c r="C275" s="13" t="s">
        <v>1519</v>
      </c>
      <c r="D275" s="13" t="s">
        <v>142</v>
      </c>
      <c r="E275" s="33">
        <v>44886</v>
      </c>
      <c r="F275" s="13" t="str">
        <f t="shared" si="32"/>
        <v>+380</v>
      </c>
      <c r="G275" s="13" t="str">
        <f>_xlfn.XLOOKUP(F275,'коды стран'!$B$3:$B$8,'коды стран'!$A$2:$A$7,"Не найдено",0)</f>
        <v>Таджикистан</v>
      </c>
      <c r="H275" s="33">
        <f t="shared" ca="1" si="33"/>
        <v>45807</v>
      </c>
      <c r="I275" s="13">
        <f t="shared" ca="1" si="34"/>
        <v>2</v>
      </c>
      <c r="J275" s="13">
        <f t="shared" ca="1" si="35"/>
        <v>6</v>
      </c>
      <c r="K275" s="13">
        <f t="shared" ca="1" si="36"/>
        <v>9</v>
      </c>
      <c r="L275" s="13">
        <f t="shared" ca="1" si="37"/>
        <v>30</v>
      </c>
      <c r="M275" s="13">
        <f t="shared" ca="1" si="38"/>
        <v>921</v>
      </c>
      <c r="N275" s="48" t="s">
        <v>1315</v>
      </c>
      <c r="O275" s="13" t="s">
        <v>862</v>
      </c>
      <c r="P275" s="13" t="s">
        <v>1169</v>
      </c>
      <c r="Q275" s="55">
        <f t="shared" si="39"/>
        <v>4</v>
      </c>
    </row>
    <row r="276" spans="1:17" x14ac:dyDescent="0.2">
      <c r="A276" s="13">
        <v>323</v>
      </c>
      <c r="B276" s="13" t="s">
        <v>305</v>
      </c>
      <c r="C276" s="13" t="s">
        <v>1615</v>
      </c>
      <c r="D276" s="13" t="s">
        <v>142</v>
      </c>
      <c r="E276" s="33">
        <v>44821</v>
      </c>
      <c r="F276" s="13" t="str">
        <f t="shared" si="32"/>
        <v>+992</v>
      </c>
      <c r="G276" s="13" t="str">
        <f>_xlfn.XLOOKUP(F276,'коды стран'!$B$3:$B$8,'коды стран'!$A$2:$A$7,"Не найдено",0)</f>
        <v>Узбекистан</v>
      </c>
      <c r="H276" s="33">
        <f t="shared" ca="1" si="33"/>
        <v>45807</v>
      </c>
      <c r="I276" s="13">
        <f t="shared" ca="1" si="34"/>
        <v>2</v>
      </c>
      <c r="J276" s="13">
        <f t="shared" ca="1" si="35"/>
        <v>8</v>
      </c>
      <c r="K276" s="13">
        <f t="shared" ca="1" si="36"/>
        <v>13</v>
      </c>
      <c r="L276" s="13">
        <f t="shared" ca="1" si="37"/>
        <v>32</v>
      </c>
      <c r="M276" s="13">
        <f t="shared" ca="1" si="38"/>
        <v>986</v>
      </c>
      <c r="N276" s="13" t="s">
        <v>1040</v>
      </c>
      <c r="O276" s="48" t="s">
        <v>1019</v>
      </c>
      <c r="P276" s="13" t="s">
        <v>727</v>
      </c>
      <c r="Q276" s="55">
        <f t="shared" si="39"/>
        <v>3</v>
      </c>
    </row>
    <row r="277" spans="1:17" x14ac:dyDescent="0.2">
      <c r="A277" s="13">
        <v>324</v>
      </c>
      <c r="B277" s="13" t="s">
        <v>543</v>
      </c>
      <c r="C277" s="13" t="s">
        <v>1379</v>
      </c>
      <c r="D277" s="13" t="s">
        <v>140</v>
      </c>
      <c r="E277" s="33">
        <v>44761</v>
      </c>
      <c r="F277" s="13" t="str">
        <f t="shared" si="32"/>
        <v>+998</v>
      </c>
      <c r="G277" s="13" t="str">
        <f>_xlfn.XLOOKUP(F277,'коды стран'!$B$3:$B$8,'коды стран'!$A$2:$A$7,"Не найдено",0)</f>
        <v>Беларусь</v>
      </c>
      <c r="H277" s="33">
        <f t="shared" ca="1" si="33"/>
        <v>45807</v>
      </c>
      <c r="I277" s="13">
        <f t="shared" ca="1" si="34"/>
        <v>2</v>
      </c>
      <c r="J277" s="13">
        <f t="shared" ca="1" si="35"/>
        <v>10</v>
      </c>
      <c r="K277" s="13">
        <f t="shared" ca="1" si="36"/>
        <v>11</v>
      </c>
      <c r="L277" s="13">
        <f t="shared" ca="1" si="37"/>
        <v>34</v>
      </c>
      <c r="M277" s="13">
        <f t="shared" ca="1" si="38"/>
        <v>1046</v>
      </c>
      <c r="N277" s="48" t="s">
        <v>1133</v>
      </c>
      <c r="O277" s="13" t="s">
        <v>1134</v>
      </c>
      <c r="P277" s="13" t="s">
        <v>1128</v>
      </c>
      <c r="Q277" s="55">
        <f t="shared" si="39"/>
        <v>1</v>
      </c>
    </row>
    <row r="278" spans="1:17" x14ac:dyDescent="0.2">
      <c r="A278" s="13">
        <v>325</v>
      </c>
      <c r="B278" s="13" t="s">
        <v>440</v>
      </c>
      <c r="C278" s="13" t="s">
        <v>1482</v>
      </c>
      <c r="D278" s="13" t="s">
        <v>140</v>
      </c>
      <c r="E278" s="33">
        <v>44875</v>
      </c>
      <c r="F278" s="13" t="str">
        <f t="shared" si="32"/>
        <v>+992</v>
      </c>
      <c r="G278" s="13" t="str">
        <f>_xlfn.XLOOKUP(F278,'коды стран'!$B$3:$B$8,'коды стран'!$A$2:$A$7,"Не найдено",0)</f>
        <v>Узбекистан</v>
      </c>
      <c r="H278" s="33">
        <f t="shared" ca="1" si="33"/>
        <v>45807</v>
      </c>
      <c r="I278" s="13">
        <f t="shared" ca="1" si="34"/>
        <v>2</v>
      </c>
      <c r="J278" s="13">
        <f t="shared" ca="1" si="35"/>
        <v>6</v>
      </c>
      <c r="K278" s="13">
        <f t="shared" ca="1" si="36"/>
        <v>20</v>
      </c>
      <c r="L278" s="13">
        <f t="shared" ca="1" si="37"/>
        <v>30</v>
      </c>
      <c r="M278" s="13">
        <f t="shared" ca="1" si="38"/>
        <v>932</v>
      </c>
      <c r="N278" s="48" t="s">
        <v>1284</v>
      </c>
      <c r="O278" s="13" t="s">
        <v>1204</v>
      </c>
      <c r="P278" s="13" t="s">
        <v>1285</v>
      </c>
      <c r="Q278" s="55">
        <f t="shared" si="39"/>
        <v>2</v>
      </c>
    </row>
    <row r="279" spans="1:17" x14ac:dyDescent="0.2">
      <c r="A279" s="13">
        <v>326</v>
      </c>
      <c r="B279" s="13" t="s">
        <v>274</v>
      </c>
      <c r="C279" s="13" t="s">
        <v>1646</v>
      </c>
      <c r="D279" s="13" t="s">
        <v>140</v>
      </c>
      <c r="E279" s="33">
        <v>44655</v>
      </c>
      <c r="F279" s="13" t="str">
        <f t="shared" si="32"/>
        <v>+7</v>
      </c>
      <c r="G279" s="13" t="str">
        <f>_xlfn.XLOOKUP(F279,'коды стран'!$B$3:$B$8,'коды стран'!$A$2:$A$7,"Не найдено",0)</f>
        <v>Россия</v>
      </c>
      <c r="H279" s="33">
        <f t="shared" ca="1" si="33"/>
        <v>45807</v>
      </c>
      <c r="I279" s="13">
        <f t="shared" ca="1" si="34"/>
        <v>3</v>
      </c>
      <c r="J279" s="13">
        <f t="shared" ca="1" si="35"/>
        <v>1</v>
      </c>
      <c r="K279" s="13">
        <f t="shared" ca="1" si="36"/>
        <v>26</v>
      </c>
      <c r="L279" s="13">
        <f t="shared" ca="1" si="37"/>
        <v>37</v>
      </c>
      <c r="M279" s="13">
        <f t="shared" ca="1" si="38"/>
        <v>1152</v>
      </c>
      <c r="N279" s="48" t="s">
        <v>944</v>
      </c>
      <c r="O279" s="13" t="s">
        <v>945</v>
      </c>
      <c r="P279" s="13" t="s">
        <v>946</v>
      </c>
      <c r="Q279" s="55">
        <f t="shared" si="39"/>
        <v>2</v>
      </c>
    </row>
    <row r="280" spans="1:17" x14ac:dyDescent="0.2">
      <c r="A280" s="13">
        <v>327</v>
      </c>
      <c r="B280" s="13" t="s">
        <v>396</v>
      </c>
      <c r="C280" s="13" t="s">
        <v>1524</v>
      </c>
      <c r="D280" s="13" t="s">
        <v>140</v>
      </c>
      <c r="E280" s="33">
        <v>44565</v>
      </c>
      <c r="F280" s="13" t="str">
        <f t="shared" si="32"/>
        <v>+992</v>
      </c>
      <c r="G280" s="13" t="str">
        <f>_xlfn.XLOOKUP(F280,'коды стран'!$B$3:$B$8,'коды стран'!$A$2:$A$7,"Не найдено",0)</f>
        <v>Узбекистан</v>
      </c>
      <c r="H280" s="33">
        <f t="shared" ca="1" si="33"/>
        <v>45807</v>
      </c>
      <c r="I280" s="13">
        <f t="shared" ca="1" si="34"/>
        <v>3</v>
      </c>
      <c r="J280" s="13">
        <f t="shared" ca="1" si="35"/>
        <v>4</v>
      </c>
      <c r="K280" s="13">
        <f t="shared" ca="1" si="36"/>
        <v>26</v>
      </c>
      <c r="L280" s="13">
        <f t="shared" ca="1" si="37"/>
        <v>40</v>
      </c>
      <c r="M280" s="13">
        <f t="shared" ca="1" si="38"/>
        <v>1242</v>
      </c>
      <c r="N280" s="48" t="s">
        <v>686</v>
      </c>
      <c r="O280" s="13" t="s">
        <v>687</v>
      </c>
      <c r="P280" s="13" t="s">
        <v>688</v>
      </c>
      <c r="Q280" s="55">
        <f t="shared" si="39"/>
        <v>3</v>
      </c>
    </row>
    <row r="281" spans="1:17" x14ac:dyDescent="0.2">
      <c r="A281" s="13">
        <v>328</v>
      </c>
      <c r="B281" s="13" t="s">
        <v>515</v>
      </c>
      <c r="C281" s="13" t="s">
        <v>1407</v>
      </c>
      <c r="D281" s="13" t="s">
        <v>142</v>
      </c>
      <c r="E281" s="33">
        <v>44568</v>
      </c>
      <c r="F281" s="13" t="str">
        <f t="shared" si="32"/>
        <v>+7</v>
      </c>
      <c r="G281" s="13" t="str">
        <f>_xlfn.XLOOKUP(F281,'коды стран'!$B$3:$B$8,'коды стран'!$A$2:$A$7,"Не найдено",0)</f>
        <v>Россия</v>
      </c>
      <c r="H281" s="33">
        <f t="shared" ca="1" si="33"/>
        <v>45807</v>
      </c>
      <c r="I281" s="13">
        <f t="shared" ca="1" si="34"/>
        <v>3</v>
      </c>
      <c r="J281" s="13">
        <f t="shared" ca="1" si="35"/>
        <v>4</v>
      </c>
      <c r="K281" s="13">
        <f t="shared" ca="1" si="36"/>
        <v>23</v>
      </c>
      <c r="L281" s="13">
        <f t="shared" ca="1" si="37"/>
        <v>40</v>
      </c>
      <c r="M281" s="13">
        <f t="shared" ca="1" si="38"/>
        <v>1239</v>
      </c>
      <c r="N281" s="13" t="s">
        <v>661</v>
      </c>
      <c r="O281" s="48" t="s">
        <v>659</v>
      </c>
      <c r="P281" s="13" t="s">
        <v>660</v>
      </c>
      <c r="Q281" s="55">
        <f t="shared" si="39"/>
        <v>3</v>
      </c>
    </row>
    <row r="282" spans="1:17" x14ac:dyDescent="0.2">
      <c r="A282" s="13">
        <v>329</v>
      </c>
      <c r="B282" s="13" t="s">
        <v>406</v>
      </c>
      <c r="C282" s="13" t="s">
        <v>1514</v>
      </c>
      <c r="D282" s="13" t="s">
        <v>142</v>
      </c>
      <c r="E282" s="33">
        <v>44653</v>
      </c>
      <c r="F282" s="13" t="str">
        <f t="shared" si="32"/>
        <v>+375</v>
      </c>
      <c r="G282" s="13" t="str">
        <f>_xlfn.XLOOKUP(F282,'коды стран'!$B$3:$B$8,'коды стран'!$A$2:$A$7,"Не найдено",0)</f>
        <v>Казахстан</v>
      </c>
      <c r="H282" s="33">
        <f t="shared" ca="1" si="33"/>
        <v>45807</v>
      </c>
      <c r="I282" s="13">
        <f t="shared" ca="1" si="34"/>
        <v>3</v>
      </c>
      <c r="J282" s="13">
        <f t="shared" ca="1" si="35"/>
        <v>1</v>
      </c>
      <c r="K282" s="13">
        <f t="shared" ca="1" si="36"/>
        <v>28</v>
      </c>
      <c r="L282" s="13">
        <f t="shared" ca="1" si="37"/>
        <v>37</v>
      </c>
      <c r="M282" s="13">
        <f t="shared" ca="1" si="38"/>
        <v>1154</v>
      </c>
      <c r="N282" s="48" t="s">
        <v>922</v>
      </c>
      <c r="O282" s="13" t="s">
        <v>923</v>
      </c>
      <c r="P282" s="13" t="s">
        <v>924</v>
      </c>
      <c r="Q282" s="55">
        <f t="shared" si="39"/>
        <v>2</v>
      </c>
    </row>
    <row r="283" spans="1:17" x14ac:dyDescent="0.2">
      <c r="A283" s="13">
        <v>330</v>
      </c>
      <c r="B283" s="13" t="s">
        <v>495</v>
      </c>
      <c r="C283" s="13" t="s">
        <v>1427</v>
      </c>
      <c r="D283" s="13" t="s">
        <v>140</v>
      </c>
      <c r="E283" s="33">
        <v>44815</v>
      </c>
      <c r="F283" s="13" t="str">
        <f t="shared" si="32"/>
        <v>+998</v>
      </c>
      <c r="G283" s="13" t="str">
        <f>_xlfn.XLOOKUP(F283,'коды стран'!$B$3:$B$8,'коды стран'!$A$2:$A$7,"Не найдено",0)</f>
        <v>Беларусь</v>
      </c>
      <c r="H283" s="33">
        <f t="shared" ca="1" si="33"/>
        <v>45807</v>
      </c>
      <c r="I283" s="13">
        <f t="shared" ca="1" si="34"/>
        <v>2</v>
      </c>
      <c r="J283" s="13">
        <f t="shared" ca="1" si="35"/>
        <v>8</v>
      </c>
      <c r="K283" s="13">
        <f t="shared" ca="1" si="36"/>
        <v>19</v>
      </c>
      <c r="L283" s="13">
        <f t="shared" ca="1" si="37"/>
        <v>32</v>
      </c>
      <c r="M283" s="13">
        <f t="shared" ca="1" si="38"/>
        <v>992</v>
      </c>
      <c r="N283" s="13" t="s">
        <v>794</v>
      </c>
      <c r="O283" s="48" t="s">
        <v>1052</v>
      </c>
      <c r="P283" s="13" t="s">
        <v>732</v>
      </c>
      <c r="Q283" s="55">
        <f t="shared" si="39"/>
        <v>2</v>
      </c>
    </row>
    <row r="284" spans="1:17" x14ac:dyDescent="0.2">
      <c r="A284" s="13">
        <v>331</v>
      </c>
      <c r="B284" s="13" t="s">
        <v>194</v>
      </c>
      <c r="C284" s="13" t="s">
        <v>1725</v>
      </c>
      <c r="D284" s="13" t="s">
        <v>140</v>
      </c>
      <c r="E284" s="33">
        <v>44813</v>
      </c>
      <c r="F284" s="13" t="str">
        <f t="shared" si="32"/>
        <v>+998</v>
      </c>
      <c r="G284" s="13" t="str">
        <f>_xlfn.XLOOKUP(F284,'коды стран'!$B$3:$B$8,'коды стран'!$A$2:$A$7,"Не найдено",0)</f>
        <v>Беларусь</v>
      </c>
      <c r="H284" s="33">
        <f t="shared" ca="1" si="33"/>
        <v>45807</v>
      </c>
      <c r="I284" s="13">
        <f t="shared" ca="1" si="34"/>
        <v>2</v>
      </c>
      <c r="J284" s="13">
        <f t="shared" ca="1" si="35"/>
        <v>8</v>
      </c>
      <c r="K284" s="13">
        <f t="shared" ca="1" si="36"/>
        <v>21</v>
      </c>
      <c r="L284" s="13">
        <f t="shared" ca="1" si="37"/>
        <v>32</v>
      </c>
      <c r="M284" s="13">
        <f t="shared" ca="1" si="38"/>
        <v>994</v>
      </c>
      <c r="N284" s="48" t="s">
        <v>1230</v>
      </c>
      <c r="O284" s="13" t="s">
        <v>1120</v>
      </c>
      <c r="P284" s="13" t="s">
        <v>1231</v>
      </c>
      <c r="Q284" s="55">
        <f t="shared" si="39"/>
        <v>3</v>
      </c>
    </row>
    <row r="285" spans="1:17" x14ac:dyDescent="0.2">
      <c r="A285" s="13">
        <v>332</v>
      </c>
      <c r="B285" s="13" t="s">
        <v>563</v>
      </c>
      <c r="C285" s="13" t="s">
        <v>1360</v>
      </c>
      <c r="D285" s="13" t="s">
        <v>140</v>
      </c>
      <c r="E285" s="33">
        <v>44858</v>
      </c>
      <c r="F285" s="13" t="str">
        <f t="shared" si="32"/>
        <v>+998</v>
      </c>
      <c r="G285" s="13" t="str">
        <f>_xlfn.XLOOKUP(F285,'коды стран'!$B$3:$B$8,'коды стран'!$A$2:$A$7,"Не найдено",0)</f>
        <v>Беларусь</v>
      </c>
      <c r="H285" s="33">
        <f t="shared" ca="1" si="33"/>
        <v>45807</v>
      </c>
      <c r="I285" s="13">
        <f t="shared" ca="1" si="34"/>
        <v>2</v>
      </c>
      <c r="J285" s="13">
        <f t="shared" ca="1" si="35"/>
        <v>7</v>
      </c>
      <c r="K285" s="13">
        <f t="shared" ca="1" si="36"/>
        <v>6</v>
      </c>
      <c r="L285" s="13">
        <f t="shared" ca="1" si="37"/>
        <v>31</v>
      </c>
      <c r="M285" s="13">
        <f t="shared" ca="1" si="38"/>
        <v>949</v>
      </c>
      <c r="N285" s="13" t="s">
        <v>1273</v>
      </c>
      <c r="O285" s="48" t="s">
        <v>955</v>
      </c>
      <c r="P285" s="13" t="s">
        <v>924</v>
      </c>
      <c r="Q285" s="55">
        <f t="shared" si="39"/>
        <v>3</v>
      </c>
    </row>
    <row r="286" spans="1:17" x14ac:dyDescent="0.2">
      <c r="A286" s="13">
        <v>333</v>
      </c>
      <c r="B286" s="13" t="s">
        <v>474</v>
      </c>
      <c r="C286" s="13" t="s">
        <v>1448</v>
      </c>
      <c r="D286" s="13" t="s">
        <v>142</v>
      </c>
      <c r="E286" s="33">
        <v>44857</v>
      </c>
      <c r="F286" s="13" t="str">
        <f t="shared" si="32"/>
        <v>+7</v>
      </c>
      <c r="G286" s="13" t="str">
        <f>_xlfn.XLOOKUP(F286,'коды стран'!$B$3:$B$8,'коды стран'!$A$2:$A$7,"Не найдено",0)</f>
        <v>Россия</v>
      </c>
      <c r="H286" s="33">
        <f t="shared" ca="1" si="33"/>
        <v>45807</v>
      </c>
      <c r="I286" s="13">
        <f t="shared" ca="1" si="34"/>
        <v>2</v>
      </c>
      <c r="J286" s="13">
        <f t="shared" ca="1" si="35"/>
        <v>7</v>
      </c>
      <c r="K286" s="13">
        <f t="shared" ca="1" si="36"/>
        <v>7</v>
      </c>
      <c r="L286" s="13">
        <f t="shared" ca="1" si="37"/>
        <v>31</v>
      </c>
      <c r="M286" s="13">
        <f t="shared" ca="1" si="38"/>
        <v>950</v>
      </c>
      <c r="N286" s="48" t="s">
        <v>1277</v>
      </c>
      <c r="O286" s="13" t="s">
        <v>1243</v>
      </c>
      <c r="P286" s="13" t="s">
        <v>870</v>
      </c>
      <c r="Q286" s="55">
        <f t="shared" si="39"/>
        <v>3</v>
      </c>
    </row>
    <row r="287" spans="1:17" x14ac:dyDescent="0.2">
      <c r="A287" s="13">
        <v>334</v>
      </c>
      <c r="B287" s="13" t="s">
        <v>535</v>
      </c>
      <c r="C287" s="13" t="s">
        <v>1387</v>
      </c>
      <c r="D287" s="13" t="s">
        <v>140</v>
      </c>
      <c r="E287" s="33">
        <v>44881</v>
      </c>
      <c r="F287" s="13" t="str">
        <f t="shared" si="32"/>
        <v>+380</v>
      </c>
      <c r="G287" s="13" t="str">
        <f>_xlfn.XLOOKUP(F287,'коды стран'!$B$3:$B$8,'коды стран'!$A$2:$A$7,"Не найдено",0)</f>
        <v>Таджикистан</v>
      </c>
      <c r="H287" s="33">
        <f t="shared" ca="1" si="33"/>
        <v>45807</v>
      </c>
      <c r="I287" s="13">
        <f t="shared" ca="1" si="34"/>
        <v>2</v>
      </c>
      <c r="J287" s="13">
        <f t="shared" ca="1" si="35"/>
        <v>6</v>
      </c>
      <c r="K287" s="13">
        <f t="shared" ca="1" si="36"/>
        <v>14</v>
      </c>
      <c r="L287" s="13">
        <f t="shared" ca="1" si="37"/>
        <v>30</v>
      </c>
      <c r="M287" s="13">
        <f t="shared" ca="1" si="38"/>
        <v>926</v>
      </c>
      <c r="N287" s="48" t="s">
        <v>1275</v>
      </c>
      <c r="O287" s="13" t="s">
        <v>714</v>
      </c>
      <c r="P287" s="13" t="s">
        <v>658</v>
      </c>
      <c r="Q287" s="55">
        <f t="shared" si="39"/>
        <v>2</v>
      </c>
    </row>
    <row r="288" spans="1:17" x14ac:dyDescent="0.2">
      <c r="A288" s="13">
        <v>335</v>
      </c>
      <c r="B288" s="13" t="s">
        <v>568</v>
      </c>
      <c r="C288" s="13" t="s">
        <v>1355</v>
      </c>
      <c r="D288" s="13" t="s">
        <v>140</v>
      </c>
      <c r="E288" s="33">
        <v>44619</v>
      </c>
      <c r="F288" s="13" t="str">
        <f t="shared" si="32"/>
        <v>+998</v>
      </c>
      <c r="G288" s="13" t="str">
        <f>_xlfn.XLOOKUP(F288,'коды стран'!$B$3:$B$8,'коды стран'!$A$2:$A$7,"Не найдено",0)</f>
        <v>Беларусь</v>
      </c>
      <c r="H288" s="33">
        <f t="shared" ca="1" si="33"/>
        <v>45807</v>
      </c>
      <c r="I288" s="13">
        <f t="shared" ca="1" si="34"/>
        <v>3</v>
      </c>
      <c r="J288" s="13">
        <f t="shared" ca="1" si="35"/>
        <v>3</v>
      </c>
      <c r="K288" s="13">
        <f t="shared" ca="1" si="36"/>
        <v>3</v>
      </c>
      <c r="L288" s="13">
        <f t="shared" ca="1" si="37"/>
        <v>39</v>
      </c>
      <c r="M288" s="13">
        <f t="shared" ca="1" si="38"/>
        <v>1188</v>
      </c>
      <c r="N288" s="48" t="s">
        <v>823</v>
      </c>
      <c r="O288" s="13" t="s">
        <v>824</v>
      </c>
      <c r="P288" s="13" t="s">
        <v>825</v>
      </c>
      <c r="Q288" s="55">
        <f t="shared" si="39"/>
        <v>2</v>
      </c>
    </row>
    <row r="289" spans="1:17" x14ac:dyDescent="0.2">
      <c r="A289" s="13">
        <v>336</v>
      </c>
      <c r="B289" s="13" t="s">
        <v>250</v>
      </c>
      <c r="C289" s="13" t="s">
        <v>1670</v>
      </c>
      <c r="D289" s="13" t="s">
        <v>140</v>
      </c>
      <c r="E289" s="33">
        <v>44856</v>
      </c>
      <c r="F289" s="13" t="str">
        <f t="shared" si="32"/>
        <v>+998</v>
      </c>
      <c r="G289" s="13" t="str">
        <f>_xlfn.XLOOKUP(F289,'коды стран'!$B$3:$B$8,'коды стран'!$A$2:$A$7,"Не найдено",0)</f>
        <v>Беларусь</v>
      </c>
      <c r="H289" s="33">
        <f t="shared" ca="1" si="33"/>
        <v>45807</v>
      </c>
      <c r="I289" s="13">
        <f t="shared" ca="1" si="34"/>
        <v>2</v>
      </c>
      <c r="J289" s="13">
        <f t="shared" ca="1" si="35"/>
        <v>7</v>
      </c>
      <c r="K289" s="13">
        <f t="shared" ca="1" si="36"/>
        <v>8</v>
      </c>
      <c r="L289" s="13">
        <f t="shared" ca="1" si="37"/>
        <v>31</v>
      </c>
      <c r="M289" s="13">
        <f t="shared" ca="1" si="38"/>
        <v>951</v>
      </c>
      <c r="N289" s="48" t="s">
        <v>1219</v>
      </c>
      <c r="O289" s="13" t="s">
        <v>739</v>
      </c>
      <c r="P289" s="13" t="s">
        <v>688</v>
      </c>
      <c r="Q289" s="55">
        <f t="shared" si="39"/>
        <v>2</v>
      </c>
    </row>
    <row r="290" spans="1:17" x14ac:dyDescent="0.2">
      <c r="A290" s="13">
        <v>337</v>
      </c>
      <c r="B290" s="13" t="s">
        <v>408</v>
      </c>
      <c r="C290" s="13" t="s">
        <v>1512</v>
      </c>
      <c r="D290" s="13" t="s">
        <v>142</v>
      </c>
      <c r="E290" s="33">
        <v>44875</v>
      </c>
      <c r="F290" s="13" t="str">
        <f t="shared" si="32"/>
        <v>+7</v>
      </c>
      <c r="G290" s="13" t="str">
        <f>_xlfn.XLOOKUP(F290,'коды стран'!$B$3:$B$8,'коды стран'!$A$2:$A$7,"Не найдено",0)</f>
        <v>Россия</v>
      </c>
      <c r="H290" s="33">
        <f t="shared" ca="1" si="33"/>
        <v>45807</v>
      </c>
      <c r="I290" s="13">
        <f t="shared" ca="1" si="34"/>
        <v>2</v>
      </c>
      <c r="J290" s="13">
        <f t="shared" ca="1" si="35"/>
        <v>6</v>
      </c>
      <c r="K290" s="13">
        <f t="shared" ca="1" si="36"/>
        <v>20</v>
      </c>
      <c r="L290" s="13">
        <f t="shared" ca="1" si="37"/>
        <v>30</v>
      </c>
      <c r="M290" s="13">
        <f t="shared" ca="1" si="38"/>
        <v>932</v>
      </c>
      <c r="N290" s="48" t="s">
        <v>1080</v>
      </c>
      <c r="O290" s="13" t="s">
        <v>1222</v>
      </c>
      <c r="P290" s="13" t="s">
        <v>1143</v>
      </c>
      <c r="Q290" s="55">
        <f t="shared" si="39"/>
        <v>3</v>
      </c>
    </row>
    <row r="291" spans="1:17" x14ac:dyDescent="0.2">
      <c r="A291" s="13">
        <v>338</v>
      </c>
      <c r="B291" s="13" t="s">
        <v>175</v>
      </c>
      <c r="C291" s="13" t="s">
        <v>1744</v>
      </c>
      <c r="D291" s="13" t="s">
        <v>140</v>
      </c>
      <c r="E291" s="33">
        <v>44577</v>
      </c>
      <c r="F291" s="13" t="str">
        <f t="shared" si="32"/>
        <v>+992</v>
      </c>
      <c r="G291" s="13" t="str">
        <f>_xlfn.XLOOKUP(F291,'коды стран'!$B$3:$B$8,'коды стран'!$A$2:$A$7,"Не найдено",0)</f>
        <v>Узбекистан</v>
      </c>
      <c r="H291" s="33">
        <f t="shared" ca="1" si="33"/>
        <v>45807</v>
      </c>
      <c r="I291" s="13">
        <f t="shared" ca="1" si="34"/>
        <v>3</v>
      </c>
      <c r="J291" s="13">
        <f t="shared" ca="1" si="35"/>
        <v>4</v>
      </c>
      <c r="K291" s="13">
        <f t="shared" ca="1" si="36"/>
        <v>14</v>
      </c>
      <c r="L291" s="13">
        <f t="shared" ca="1" si="37"/>
        <v>40</v>
      </c>
      <c r="M291" s="13">
        <f t="shared" ca="1" si="38"/>
        <v>1230</v>
      </c>
      <c r="N291" s="13" t="s">
        <v>729</v>
      </c>
      <c r="O291" s="48" t="s">
        <v>653</v>
      </c>
      <c r="P291" s="13" t="s">
        <v>728</v>
      </c>
      <c r="Q291" s="55">
        <f t="shared" si="39"/>
        <v>4</v>
      </c>
    </row>
    <row r="292" spans="1:17" x14ac:dyDescent="0.2">
      <c r="A292" s="13">
        <v>340</v>
      </c>
      <c r="B292" s="13" t="s">
        <v>238</v>
      </c>
      <c r="C292" s="13" t="s">
        <v>1682</v>
      </c>
      <c r="D292" s="13" t="s">
        <v>140</v>
      </c>
      <c r="E292" s="33">
        <v>44896</v>
      </c>
      <c r="F292" s="13" t="str">
        <f t="shared" si="32"/>
        <v>+7</v>
      </c>
      <c r="G292" s="13" t="str">
        <f>_xlfn.XLOOKUP(F292,'коды стран'!$B$3:$B$8,'коды стран'!$A$2:$A$7,"Не найдено",0)</f>
        <v>Россия</v>
      </c>
      <c r="H292" s="33">
        <f t="shared" ca="1" si="33"/>
        <v>45807</v>
      </c>
      <c r="I292" s="13">
        <f t="shared" ca="1" si="34"/>
        <v>2</v>
      </c>
      <c r="J292" s="13">
        <f t="shared" ca="1" si="35"/>
        <v>5</v>
      </c>
      <c r="K292" s="13">
        <f t="shared" ca="1" si="36"/>
        <v>29</v>
      </c>
      <c r="L292" s="13">
        <f t="shared" ca="1" si="37"/>
        <v>29</v>
      </c>
      <c r="M292" s="13">
        <f t="shared" ca="1" si="38"/>
        <v>911</v>
      </c>
      <c r="N292" s="13" t="s">
        <v>1163</v>
      </c>
      <c r="O292" s="48" t="s">
        <v>1235</v>
      </c>
      <c r="P292" s="13" t="s">
        <v>933</v>
      </c>
      <c r="Q292" s="55">
        <f t="shared" si="39"/>
        <v>2</v>
      </c>
    </row>
    <row r="293" spans="1:17" x14ac:dyDescent="0.2">
      <c r="A293" s="13">
        <v>341</v>
      </c>
      <c r="B293" s="13" t="s">
        <v>364</v>
      </c>
      <c r="C293" s="13" t="s">
        <v>1556</v>
      </c>
      <c r="D293" s="13" t="s">
        <v>140</v>
      </c>
      <c r="E293" s="33">
        <v>44724</v>
      </c>
      <c r="F293" s="13" t="str">
        <f t="shared" si="32"/>
        <v>+7</v>
      </c>
      <c r="G293" s="13" t="str">
        <f>_xlfn.XLOOKUP(F293,'коды стран'!$B$3:$B$8,'коды стран'!$A$2:$A$7,"Не найдено",0)</f>
        <v>Россия</v>
      </c>
      <c r="H293" s="33">
        <f t="shared" ca="1" si="33"/>
        <v>45807</v>
      </c>
      <c r="I293" s="13">
        <f t="shared" ca="1" si="34"/>
        <v>2</v>
      </c>
      <c r="J293" s="13">
        <f t="shared" ca="1" si="35"/>
        <v>11</v>
      </c>
      <c r="K293" s="13">
        <f t="shared" ca="1" si="36"/>
        <v>18</v>
      </c>
      <c r="L293" s="13">
        <f t="shared" ca="1" si="37"/>
        <v>35</v>
      </c>
      <c r="M293" s="13">
        <f t="shared" ca="1" si="38"/>
        <v>1083</v>
      </c>
      <c r="N293" s="13" t="s">
        <v>1079</v>
      </c>
      <c r="O293" s="48" t="s">
        <v>1071</v>
      </c>
      <c r="P293" s="13" t="s">
        <v>1039</v>
      </c>
      <c r="Q293" s="55">
        <f t="shared" si="39"/>
        <v>6</v>
      </c>
    </row>
    <row r="294" spans="1:17" x14ac:dyDescent="0.2">
      <c r="A294" s="13">
        <v>342</v>
      </c>
      <c r="B294" s="13" t="s">
        <v>460</v>
      </c>
      <c r="C294" s="13" t="s">
        <v>1462</v>
      </c>
      <c r="D294" s="13" t="s">
        <v>142</v>
      </c>
      <c r="E294" s="33">
        <v>44570</v>
      </c>
      <c r="F294" s="13" t="str">
        <f t="shared" si="32"/>
        <v>+992</v>
      </c>
      <c r="G294" s="13" t="str">
        <f>_xlfn.XLOOKUP(F294,'коды стран'!$B$3:$B$8,'коды стран'!$A$2:$A$7,"Не найдено",0)</f>
        <v>Узбекистан</v>
      </c>
      <c r="H294" s="33">
        <f t="shared" ca="1" si="33"/>
        <v>45807</v>
      </c>
      <c r="I294" s="13">
        <f t="shared" ca="1" si="34"/>
        <v>3</v>
      </c>
      <c r="J294" s="13">
        <f t="shared" ca="1" si="35"/>
        <v>4</v>
      </c>
      <c r="K294" s="13">
        <f t="shared" ca="1" si="36"/>
        <v>21</v>
      </c>
      <c r="L294" s="13">
        <f t="shared" ca="1" si="37"/>
        <v>40</v>
      </c>
      <c r="M294" s="13">
        <f t="shared" ca="1" si="38"/>
        <v>1237</v>
      </c>
      <c r="N294" s="48" t="s">
        <v>671</v>
      </c>
      <c r="O294" s="13" t="s">
        <v>672</v>
      </c>
      <c r="P294" s="13" t="s">
        <v>673</v>
      </c>
      <c r="Q294" s="55">
        <f t="shared" si="39"/>
        <v>1</v>
      </c>
    </row>
    <row r="295" spans="1:17" x14ac:dyDescent="0.2">
      <c r="A295" s="13">
        <v>343</v>
      </c>
      <c r="B295" s="13" t="s">
        <v>172</v>
      </c>
      <c r="C295" s="13" t="s">
        <v>1747</v>
      </c>
      <c r="D295" s="13" t="s">
        <v>140</v>
      </c>
      <c r="E295" s="33">
        <v>44874</v>
      </c>
      <c r="F295" s="13" t="str">
        <f t="shared" si="32"/>
        <v>+380</v>
      </c>
      <c r="G295" s="13" t="str">
        <f>_xlfn.XLOOKUP(F295,'коды стран'!$B$3:$B$8,'коды стран'!$A$2:$A$7,"Не найдено",0)</f>
        <v>Таджикистан</v>
      </c>
      <c r="H295" s="33">
        <f t="shared" ca="1" si="33"/>
        <v>45807</v>
      </c>
      <c r="I295" s="13">
        <f t="shared" ca="1" si="34"/>
        <v>2</v>
      </c>
      <c r="J295" s="13">
        <f t="shared" ca="1" si="35"/>
        <v>6</v>
      </c>
      <c r="K295" s="13">
        <f t="shared" ca="1" si="36"/>
        <v>21</v>
      </c>
      <c r="L295" s="13">
        <f t="shared" ca="1" si="37"/>
        <v>30</v>
      </c>
      <c r="M295" s="13">
        <f t="shared" ca="1" si="38"/>
        <v>933</v>
      </c>
      <c r="N295" s="48" t="s">
        <v>991</v>
      </c>
      <c r="O295" s="13" t="s">
        <v>1048</v>
      </c>
      <c r="P295" s="13" t="s">
        <v>1303</v>
      </c>
      <c r="Q295" s="55">
        <f t="shared" si="39"/>
        <v>3</v>
      </c>
    </row>
    <row r="296" spans="1:17" x14ac:dyDescent="0.2">
      <c r="A296" s="13">
        <v>345</v>
      </c>
      <c r="B296" s="13" t="s">
        <v>207</v>
      </c>
      <c r="C296" s="13" t="s">
        <v>1713</v>
      </c>
      <c r="D296" s="13" t="s">
        <v>142</v>
      </c>
      <c r="E296" s="33">
        <v>44705</v>
      </c>
      <c r="F296" s="13" t="str">
        <f t="shared" si="32"/>
        <v>+375</v>
      </c>
      <c r="G296" s="13" t="str">
        <f>_xlfn.XLOOKUP(F296,'коды стран'!$B$3:$B$8,'коды стран'!$A$2:$A$7,"Не найдено",0)</f>
        <v>Казахстан</v>
      </c>
      <c r="H296" s="33">
        <f t="shared" ca="1" si="33"/>
        <v>45807</v>
      </c>
      <c r="I296" s="13">
        <f t="shared" ca="1" si="34"/>
        <v>3</v>
      </c>
      <c r="J296" s="13">
        <f t="shared" ca="1" si="35"/>
        <v>0</v>
      </c>
      <c r="K296" s="13">
        <f t="shared" ca="1" si="36"/>
        <v>6</v>
      </c>
      <c r="L296" s="13">
        <f t="shared" ca="1" si="37"/>
        <v>36</v>
      </c>
      <c r="M296" s="13">
        <f t="shared" ca="1" si="38"/>
        <v>1102</v>
      </c>
      <c r="N296" s="48" t="s">
        <v>1117</v>
      </c>
      <c r="O296" s="13" t="s">
        <v>889</v>
      </c>
      <c r="P296" s="13" t="s">
        <v>849</v>
      </c>
      <c r="Q296" s="55">
        <f t="shared" si="39"/>
        <v>4</v>
      </c>
    </row>
    <row r="297" spans="1:17" x14ac:dyDescent="0.2">
      <c r="A297" s="13">
        <v>346</v>
      </c>
      <c r="B297" s="13" t="s">
        <v>512</v>
      </c>
      <c r="C297" s="13" t="s">
        <v>1410</v>
      </c>
      <c r="D297" s="13" t="s">
        <v>142</v>
      </c>
      <c r="E297" s="33">
        <v>44636</v>
      </c>
      <c r="F297" s="13" t="str">
        <f t="shared" si="32"/>
        <v>+7</v>
      </c>
      <c r="G297" s="13" t="str">
        <f>_xlfn.XLOOKUP(F297,'коды стран'!$B$3:$B$8,'коды стран'!$A$2:$A$7,"Не найдено",0)</f>
        <v>Россия</v>
      </c>
      <c r="H297" s="33">
        <f t="shared" ca="1" si="33"/>
        <v>45807</v>
      </c>
      <c r="I297" s="13">
        <f t="shared" ca="1" si="34"/>
        <v>3</v>
      </c>
      <c r="J297" s="13">
        <f t="shared" ca="1" si="35"/>
        <v>2</v>
      </c>
      <c r="K297" s="13">
        <f t="shared" ca="1" si="36"/>
        <v>14</v>
      </c>
      <c r="L297" s="13">
        <f t="shared" ca="1" si="37"/>
        <v>38</v>
      </c>
      <c r="M297" s="13">
        <f t="shared" ca="1" si="38"/>
        <v>1171</v>
      </c>
      <c r="N297" s="13" t="s">
        <v>834</v>
      </c>
      <c r="O297" s="48" t="s">
        <v>832</v>
      </c>
      <c r="P297" s="13" t="s">
        <v>833</v>
      </c>
      <c r="Q297" s="55">
        <f t="shared" si="39"/>
        <v>2</v>
      </c>
    </row>
    <row r="298" spans="1:17" x14ac:dyDescent="0.2">
      <c r="A298" s="13">
        <v>347</v>
      </c>
      <c r="B298" s="13" t="s">
        <v>149</v>
      </c>
      <c r="C298" s="13" t="s">
        <v>1770</v>
      </c>
      <c r="D298" s="13" t="s">
        <v>142</v>
      </c>
      <c r="E298" s="33">
        <v>44588</v>
      </c>
      <c r="F298" s="13" t="str">
        <f t="shared" si="32"/>
        <v>+992</v>
      </c>
      <c r="G298" s="13" t="str">
        <f>_xlfn.XLOOKUP(F298,'коды стран'!$B$3:$B$8,'коды стран'!$A$2:$A$7,"Не найдено",0)</f>
        <v>Узбекистан</v>
      </c>
      <c r="H298" s="33">
        <f t="shared" ca="1" si="33"/>
        <v>45807</v>
      </c>
      <c r="I298" s="13">
        <f t="shared" ca="1" si="34"/>
        <v>3</v>
      </c>
      <c r="J298" s="13">
        <f t="shared" ca="1" si="35"/>
        <v>4</v>
      </c>
      <c r="K298" s="13">
        <f t="shared" ca="1" si="36"/>
        <v>3</v>
      </c>
      <c r="L298" s="13">
        <f t="shared" ca="1" si="37"/>
        <v>40</v>
      </c>
      <c r="M298" s="13">
        <f t="shared" ca="1" si="38"/>
        <v>1219</v>
      </c>
      <c r="N298" s="48" t="s">
        <v>821</v>
      </c>
      <c r="O298" s="13" t="s">
        <v>822</v>
      </c>
      <c r="P298" s="13" t="s">
        <v>697</v>
      </c>
      <c r="Q298" s="55">
        <f t="shared" si="39"/>
        <v>1</v>
      </c>
    </row>
    <row r="299" spans="1:17" x14ac:dyDescent="0.2">
      <c r="A299" s="13">
        <v>348</v>
      </c>
      <c r="B299" s="13" t="s">
        <v>233</v>
      </c>
      <c r="C299" s="13" t="s">
        <v>1687</v>
      </c>
      <c r="D299" s="13" t="s">
        <v>142</v>
      </c>
      <c r="E299" s="33">
        <v>44569</v>
      </c>
      <c r="F299" s="13" t="str">
        <f t="shared" si="32"/>
        <v>+380</v>
      </c>
      <c r="G299" s="13" t="str">
        <f>_xlfn.XLOOKUP(F299,'коды стран'!$B$3:$B$8,'коды стран'!$A$2:$A$7,"Не найдено",0)</f>
        <v>Таджикистан</v>
      </c>
      <c r="H299" s="33">
        <f t="shared" ca="1" si="33"/>
        <v>45807</v>
      </c>
      <c r="I299" s="13">
        <f t="shared" ca="1" si="34"/>
        <v>3</v>
      </c>
      <c r="J299" s="13">
        <f t="shared" ca="1" si="35"/>
        <v>4</v>
      </c>
      <c r="K299" s="13">
        <f t="shared" ca="1" si="36"/>
        <v>22</v>
      </c>
      <c r="L299" s="13">
        <f t="shared" ca="1" si="37"/>
        <v>40</v>
      </c>
      <c r="M299" s="13">
        <f t="shared" ca="1" si="38"/>
        <v>1238</v>
      </c>
      <c r="N299" s="13" t="s">
        <v>719</v>
      </c>
      <c r="O299" s="48" t="s">
        <v>717</v>
      </c>
      <c r="P299" s="13" t="s">
        <v>718</v>
      </c>
      <c r="Q299" s="55">
        <f t="shared" si="39"/>
        <v>2</v>
      </c>
    </row>
    <row r="300" spans="1:17" x14ac:dyDescent="0.2">
      <c r="A300" s="13">
        <v>349</v>
      </c>
      <c r="B300" s="13" t="s">
        <v>441</v>
      </c>
      <c r="C300" s="13" t="s">
        <v>1481</v>
      </c>
      <c r="D300" s="13" t="s">
        <v>140</v>
      </c>
      <c r="E300" s="33">
        <v>44673</v>
      </c>
      <c r="F300" s="13" t="str">
        <f t="shared" si="32"/>
        <v>+7</v>
      </c>
      <c r="G300" s="13" t="str">
        <f>_xlfn.XLOOKUP(F300,'коды стран'!$B$3:$B$8,'коды стран'!$A$2:$A$7,"Не найдено",0)</f>
        <v>Россия</v>
      </c>
      <c r="H300" s="33">
        <f t="shared" ca="1" si="33"/>
        <v>45807</v>
      </c>
      <c r="I300" s="13">
        <f t="shared" ca="1" si="34"/>
        <v>3</v>
      </c>
      <c r="J300" s="13">
        <f t="shared" ca="1" si="35"/>
        <v>1</v>
      </c>
      <c r="K300" s="13">
        <f t="shared" ca="1" si="36"/>
        <v>8</v>
      </c>
      <c r="L300" s="13">
        <f t="shared" ca="1" si="37"/>
        <v>37</v>
      </c>
      <c r="M300" s="13">
        <f t="shared" ca="1" si="38"/>
        <v>1134</v>
      </c>
      <c r="N300" s="48" t="s">
        <v>986</v>
      </c>
      <c r="O300" s="13" t="s">
        <v>987</v>
      </c>
      <c r="P300" s="13" t="s">
        <v>988</v>
      </c>
      <c r="Q300" s="55">
        <f t="shared" si="39"/>
        <v>1</v>
      </c>
    </row>
    <row r="301" spans="1:17" x14ac:dyDescent="0.2">
      <c r="A301" s="13">
        <v>350</v>
      </c>
      <c r="B301" s="13" t="s">
        <v>567</v>
      </c>
      <c r="C301" s="13" t="s">
        <v>1356</v>
      </c>
      <c r="D301" s="13" t="s">
        <v>140</v>
      </c>
      <c r="E301" s="33">
        <v>44684</v>
      </c>
      <c r="F301" s="13" t="str">
        <f t="shared" si="32"/>
        <v>+380</v>
      </c>
      <c r="G301" s="13" t="str">
        <f>_xlfn.XLOOKUP(F301,'коды стран'!$B$3:$B$8,'коды стран'!$A$2:$A$7,"Не найдено",0)</f>
        <v>Таджикистан</v>
      </c>
      <c r="H301" s="33">
        <f t="shared" ca="1" si="33"/>
        <v>45807</v>
      </c>
      <c r="I301" s="13">
        <f t="shared" ca="1" si="34"/>
        <v>3</v>
      </c>
      <c r="J301" s="13">
        <f t="shared" ca="1" si="35"/>
        <v>0</v>
      </c>
      <c r="K301" s="13">
        <f t="shared" ca="1" si="36"/>
        <v>27</v>
      </c>
      <c r="L301" s="13">
        <f t="shared" ca="1" si="37"/>
        <v>36</v>
      </c>
      <c r="M301" s="13">
        <f t="shared" ca="1" si="38"/>
        <v>1123</v>
      </c>
      <c r="N301" s="13" t="s">
        <v>962</v>
      </c>
      <c r="O301" s="48" t="s">
        <v>961</v>
      </c>
      <c r="P301" s="13" t="s">
        <v>800</v>
      </c>
      <c r="Q301" s="55">
        <f t="shared" si="39"/>
        <v>5</v>
      </c>
    </row>
    <row r="302" spans="1:17" x14ac:dyDescent="0.2">
      <c r="A302" s="13">
        <v>351</v>
      </c>
      <c r="B302" s="13" t="s">
        <v>232</v>
      </c>
      <c r="C302" s="13" t="s">
        <v>1688</v>
      </c>
      <c r="D302" s="13" t="s">
        <v>142</v>
      </c>
      <c r="E302" s="33">
        <v>44863</v>
      </c>
      <c r="F302" s="13" t="str">
        <f t="shared" si="32"/>
        <v>+7</v>
      </c>
      <c r="G302" s="13" t="str">
        <f>_xlfn.XLOOKUP(F302,'коды стран'!$B$3:$B$8,'коды стран'!$A$2:$A$7,"Не найдено",0)</f>
        <v>Россия</v>
      </c>
      <c r="H302" s="33">
        <f t="shared" ca="1" si="33"/>
        <v>45807</v>
      </c>
      <c r="I302" s="13">
        <f t="shared" ca="1" si="34"/>
        <v>2</v>
      </c>
      <c r="J302" s="13">
        <f t="shared" ca="1" si="35"/>
        <v>7</v>
      </c>
      <c r="K302" s="13">
        <f t="shared" ca="1" si="36"/>
        <v>1</v>
      </c>
      <c r="L302" s="13">
        <f t="shared" ca="1" si="37"/>
        <v>31</v>
      </c>
      <c r="M302" s="13">
        <f t="shared" ca="1" si="38"/>
        <v>944</v>
      </c>
      <c r="N302" s="48" t="s">
        <v>1301</v>
      </c>
      <c r="O302" s="13" t="s">
        <v>884</v>
      </c>
      <c r="P302" s="13" t="s">
        <v>1220</v>
      </c>
      <c r="Q302" s="55">
        <f t="shared" si="39"/>
        <v>4</v>
      </c>
    </row>
    <row r="303" spans="1:17" x14ac:dyDescent="0.2">
      <c r="A303" s="13">
        <v>352</v>
      </c>
      <c r="B303" s="13" t="s">
        <v>202</v>
      </c>
      <c r="C303" s="13" t="s">
        <v>1717</v>
      </c>
      <c r="D303" s="13" t="s">
        <v>140</v>
      </c>
      <c r="E303" s="33">
        <v>44573</v>
      </c>
      <c r="F303" s="13" t="str">
        <f t="shared" si="32"/>
        <v>+7</v>
      </c>
      <c r="G303" s="13" t="str">
        <f>_xlfn.XLOOKUP(F303,'коды стран'!$B$3:$B$8,'коды стран'!$A$2:$A$7,"Не найдено",0)</f>
        <v>Россия</v>
      </c>
      <c r="H303" s="33">
        <f t="shared" ca="1" si="33"/>
        <v>45807</v>
      </c>
      <c r="I303" s="13">
        <f t="shared" ca="1" si="34"/>
        <v>3</v>
      </c>
      <c r="J303" s="13">
        <f t="shared" ca="1" si="35"/>
        <v>4</v>
      </c>
      <c r="K303" s="13">
        <f t="shared" ca="1" si="36"/>
        <v>18</v>
      </c>
      <c r="L303" s="13">
        <f t="shared" ca="1" si="37"/>
        <v>40</v>
      </c>
      <c r="M303" s="13">
        <f t="shared" ca="1" si="38"/>
        <v>1234</v>
      </c>
      <c r="N303" s="48" t="s">
        <v>725</v>
      </c>
      <c r="O303" s="13" t="s">
        <v>726</v>
      </c>
      <c r="P303" s="13" t="s">
        <v>727</v>
      </c>
      <c r="Q303" s="55">
        <f t="shared" si="39"/>
        <v>3</v>
      </c>
    </row>
    <row r="304" spans="1:17" x14ac:dyDescent="0.2">
      <c r="A304" s="13">
        <v>353</v>
      </c>
      <c r="B304" s="13" t="s">
        <v>564</v>
      </c>
      <c r="C304" s="13" t="s">
        <v>1359</v>
      </c>
      <c r="D304" s="13" t="s">
        <v>142</v>
      </c>
      <c r="E304" s="33">
        <v>44656</v>
      </c>
      <c r="F304" s="13" t="str">
        <f t="shared" si="32"/>
        <v>+992</v>
      </c>
      <c r="G304" s="13" t="str">
        <f>_xlfn.XLOOKUP(F304,'коды стран'!$B$3:$B$8,'коды стран'!$A$2:$A$7,"Не найдено",0)</f>
        <v>Узбекистан</v>
      </c>
      <c r="H304" s="33">
        <f t="shared" ca="1" si="33"/>
        <v>45807</v>
      </c>
      <c r="I304" s="13">
        <f t="shared" ca="1" si="34"/>
        <v>3</v>
      </c>
      <c r="J304" s="13">
        <f t="shared" ca="1" si="35"/>
        <v>1</v>
      </c>
      <c r="K304" s="13">
        <f t="shared" ca="1" si="36"/>
        <v>25</v>
      </c>
      <c r="L304" s="13">
        <f t="shared" ca="1" si="37"/>
        <v>37</v>
      </c>
      <c r="M304" s="13">
        <f t="shared" ca="1" si="38"/>
        <v>1151</v>
      </c>
      <c r="N304" s="48" t="s">
        <v>897</v>
      </c>
      <c r="O304" s="13" t="s">
        <v>898</v>
      </c>
      <c r="P304" s="13" t="s">
        <v>899</v>
      </c>
      <c r="Q304" s="55">
        <f t="shared" si="39"/>
        <v>2</v>
      </c>
    </row>
    <row r="305" spans="1:17" x14ac:dyDescent="0.2">
      <c r="A305" s="13">
        <v>354</v>
      </c>
      <c r="B305" s="13" t="s">
        <v>407</v>
      </c>
      <c r="C305" s="13" t="s">
        <v>1513</v>
      </c>
      <c r="D305" s="13" t="s">
        <v>140</v>
      </c>
      <c r="E305" s="33">
        <v>44811</v>
      </c>
      <c r="F305" s="13" t="str">
        <f t="shared" si="32"/>
        <v>+998</v>
      </c>
      <c r="G305" s="13" t="str">
        <f>_xlfn.XLOOKUP(F305,'коды стран'!$B$3:$B$8,'коды стран'!$A$2:$A$7,"Не найдено",0)</f>
        <v>Беларусь</v>
      </c>
      <c r="H305" s="33">
        <f t="shared" ca="1" si="33"/>
        <v>45807</v>
      </c>
      <c r="I305" s="13">
        <f t="shared" ca="1" si="34"/>
        <v>2</v>
      </c>
      <c r="J305" s="13">
        <f t="shared" ca="1" si="35"/>
        <v>8</v>
      </c>
      <c r="K305" s="13">
        <f t="shared" ca="1" si="36"/>
        <v>23</v>
      </c>
      <c r="L305" s="13">
        <f t="shared" ca="1" si="37"/>
        <v>32</v>
      </c>
      <c r="M305" s="13">
        <f t="shared" ca="1" si="38"/>
        <v>996</v>
      </c>
      <c r="N305" s="13" t="s">
        <v>1219</v>
      </c>
      <c r="O305" s="48" t="s">
        <v>744</v>
      </c>
      <c r="P305" s="13" t="s">
        <v>876</v>
      </c>
      <c r="Q305" s="55">
        <f t="shared" si="39"/>
        <v>4</v>
      </c>
    </row>
    <row r="306" spans="1:17" x14ac:dyDescent="0.2">
      <c r="A306" s="13">
        <v>355</v>
      </c>
      <c r="B306" s="13" t="s">
        <v>339</v>
      </c>
      <c r="C306" s="13" t="s">
        <v>1581</v>
      </c>
      <c r="D306" s="13" t="s">
        <v>140</v>
      </c>
      <c r="E306" s="33">
        <v>44631</v>
      </c>
      <c r="F306" s="13" t="str">
        <f t="shared" si="32"/>
        <v>+7</v>
      </c>
      <c r="G306" s="13" t="str">
        <f>_xlfn.XLOOKUP(F306,'коды стран'!$B$3:$B$8,'коды стран'!$A$2:$A$7,"Не найдено",0)</f>
        <v>Россия</v>
      </c>
      <c r="H306" s="33">
        <f t="shared" ca="1" si="33"/>
        <v>45807</v>
      </c>
      <c r="I306" s="13">
        <f t="shared" ca="1" si="34"/>
        <v>3</v>
      </c>
      <c r="J306" s="13">
        <f t="shared" ca="1" si="35"/>
        <v>2</v>
      </c>
      <c r="K306" s="13">
        <f t="shared" ca="1" si="36"/>
        <v>19</v>
      </c>
      <c r="L306" s="13">
        <f t="shared" ca="1" si="37"/>
        <v>38</v>
      </c>
      <c r="M306" s="13">
        <f t="shared" ca="1" si="38"/>
        <v>1176</v>
      </c>
      <c r="N306" s="48" t="s">
        <v>874</v>
      </c>
      <c r="O306" s="13" t="s">
        <v>875</v>
      </c>
      <c r="P306" s="13" t="s">
        <v>876</v>
      </c>
      <c r="Q306" s="55">
        <f t="shared" si="39"/>
        <v>4</v>
      </c>
    </row>
    <row r="307" spans="1:17" x14ac:dyDescent="0.2">
      <c r="A307" s="13">
        <v>356</v>
      </c>
      <c r="B307" s="13" t="s">
        <v>480</v>
      </c>
      <c r="C307" s="13" t="s">
        <v>1442</v>
      </c>
      <c r="D307" s="13" t="s">
        <v>140</v>
      </c>
      <c r="E307" s="33">
        <v>44570</v>
      </c>
      <c r="F307" s="13" t="str">
        <f t="shared" si="32"/>
        <v>+992</v>
      </c>
      <c r="G307" s="13" t="str">
        <f>_xlfn.XLOOKUP(F307,'коды стран'!$B$3:$B$8,'коды стран'!$A$2:$A$7,"Не найдено",0)</f>
        <v>Узбекистан</v>
      </c>
      <c r="H307" s="33">
        <f t="shared" ca="1" si="33"/>
        <v>45807</v>
      </c>
      <c r="I307" s="13">
        <f t="shared" ca="1" si="34"/>
        <v>3</v>
      </c>
      <c r="J307" s="13">
        <f t="shared" ca="1" si="35"/>
        <v>4</v>
      </c>
      <c r="K307" s="13">
        <f t="shared" ca="1" si="36"/>
        <v>21</v>
      </c>
      <c r="L307" s="13">
        <f t="shared" ca="1" si="37"/>
        <v>40</v>
      </c>
      <c r="M307" s="13">
        <f t="shared" ca="1" si="38"/>
        <v>1237</v>
      </c>
      <c r="N307" s="48" t="s">
        <v>665</v>
      </c>
      <c r="O307" s="13" t="s">
        <v>666</v>
      </c>
      <c r="P307" s="13" t="s">
        <v>667</v>
      </c>
      <c r="Q307" s="55">
        <f t="shared" si="39"/>
        <v>1</v>
      </c>
    </row>
    <row r="308" spans="1:17" x14ac:dyDescent="0.2">
      <c r="A308" s="13">
        <v>357</v>
      </c>
      <c r="B308" s="13" t="s">
        <v>307</v>
      </c>
      <c r="C308" s="13" t="s">
        <v>1613</v>
      </c>
      <c r="D308" s="13" t="s">
        <v>142</v>
      </c>
      <c r="E308" s="33">
        <v>44913</v>
      </c>
      <c r="F308" s="13" t="str">
        <f t="shared" si="32"/>
        <v>+998</v>
      </c>
      <c r="G308" s="13" t="str">
        <f>_xlfn.XLOOKUP(F308,'коды стран'!$B$3:$B$8,'коды стран'!$A$2:$A$7,"Не найдено",0)</f>
        <v>Беларусь</v>
      </c>
      <c r="H308" s="33">
        <f t="shared" ca="1" si="33"/>
        <v>45807</v>
      </c>
      <c r="I308" s="13">
        <f t="shared" ca="1" si="34"/>
        <v>2</v>
      </c>
      <c r="J308" s="13">
        <f t="shared" ca="1" si="35"/>
        <v>5</v>
      </c>
      <c r="K308" s="13">
        <f t="shared" ca="1" si="36"/>
        <v>12</v>
      </c>
      <c r="L308" s="13">
        <f t="shared" ca="1" si="37"/>
        <v>29</v>
      </c>
      <c r="M308" s="13">
        <f t="shared" ca="1" si="38"/>
        <v>894</v>
      </c>
      <c r="N308" s="13" t="s">
        <v>674</v>
      </c>
      <c r="O308" s="48" t="s">
        <v>1323</v>
      </c>
      <c r="P308" s="13" t="s">
        <v>845</v>
      </c>
      <c r="Q308" s="55">
        <f t="shared" si="39"/>
        <v>1</v>
      </c>
    </row>
    <row r="309" spans="1:17" x14ac:dyDescent="0.2">
      <c r="A309" s="13">
        <v>358</v>
      </c>
      <c r="B309" s="13" t="s">
        <v>424</v>
      </c>
      <c r="C309" s="13" t="s">
        <v>1496</v>
      </c>
      <c r="D309" s="13" t="s">
        <v>142</v>
      </c>
      <c r="E309" s="33">
        <v>44771</v>
      </c>
      <c r="F309" s="13" t="str">
        <f t="shared" si="32"/>
        <v>+380</v>
      </c>
      <c r="G309" s="13" t="str">
        <f>_xlfn.XLOOKUP(F309,'коды стран'!$B$3:$B$8,'коды стран'!$A$2:$A$7,"Не найдено",0)</f>
        <v>Таджикистан</v>
      </c>
      <c r="H309" s="33">
        <f t="shared" ca="1" si="33"/>
        <v>45807</v>
      </c>
      <c r="I309" s="13">
        <f t="shared" ca="1" si="34"/>
        <v>2</v>
      </c>
      <c r="J309" s="13">
        <f t="shared" ca="1" si="35"/>
        <v>10</v>
      </c>
      <c r="K309" s="13">
        <f t="shared" ca="1" si="36"/>
        <v>1</v>
      </c>
      <c r="L309" s="13">
        <f t="shared" ca="1" si="37"/>
        <v>34</v>
      </c>
      <c r="M309" s="13">
        <f t="shared" ca="1" si="38"/>
        <v>1036</v>
      </c>
      <c r="N309" s="13" t="s">
        <v>661</v>
      </c>
      <c r="O309" s="48" t="s">
        <v>992</v>
      </c>
      <c r="P309" s="13" t="s">
        <v>863</v>
      </c>
      <c r="Q309" s="55">
        <f t="shared" si="39"/>
        <v>3</v>
      </c>
    </row>
    <row r="310" spans="1:17" x14ac:dyDescent="0.2">
      <c r="A310" s="13">
        <v>359</v>
      </c>
      <c r="B310" s="13" t="s">
        <v>484</v>
      </c>
      <c r="C310" s="13" t="s">
        <v>1438</v>
      </c>
      <c r="D310" s="13" t="s">
        <v>140</v>
      </c>
      <c r="E310" s="33">
        <v>44584</v>
      </c>
      <c r="F310" s="13" t="str">
        <f t="shared" si="32"/>
        <v>+7</v>
      </c>
      <c r="G310" s="13" t="str">
        <f>_xlfn.XLOOKUP(F310,'коды стран'!$B$3:$B$8,'коды стран'!$A$2:$A$7,"Не найдено",0)</f>
        <v>Россия</v>
      </c>
      <c r="H310" s="33">
        <f t="shared" ca="1" si="33"/>
        <v>45807</v>
      </c>
      <c r="I310" s="13">
        <f t="shared" ca="1" si="34"/>
        <v>3</v>
      </c>
      <c r="J310" s="13">
        <f t="shared" ca="1" si="35"/>
        <v>4</v>
      </c>
      <c r="K310" s="13">
        <f t="shared" ca="1" si="36"/>
        <v>7</v>
      </c>
      <c r="L310" s="13">
        <f t="shared" ca="1" si="37"/>
        <v>40</v>
      </c>
      <c r="M310" s="13">
        <f t="shared" ca="1" si="38"/>
        <v>1223</v>
      </c>
      <c r="N310" s="48" t="s">
        <v>751</v>
      </c>
      <c r="O310" s="13" t="s">
        <v>752</v>
      </c>
      <c r="P310" s="13" t="s">
        <v>753</v>
      </c>
      <c r="Q310" s="55">
        <f t="shared" si="39"/>
        <v>1</v>
      </c>
    </row>
    <row r="311" spans="1:17" x14ac:dyDescent="0.2">
      <c r="A311" s="13">
        <v>360</v>
      </c>
      <c r="B311" s="13" t="s">
        <v>190</v>
      </c>
      <c r="C311" s="13" t="s">
        <v>1729</v>
      </c>
      <c r="D311" s="13" t="s">
        <v>140</v>
      </c>
      <c r="E311" s="33">
        <v>44728</v>
      </c>
      <c r="F311" s="13" t="str">
        <f t="shared" si="32"/>
        <v>+375</v>
      </c>
      <c r="G311" s="13" t="str">
        <f>_xlfn.XLOOKUP(F311,'коды стран'!$B$3:$B$8,'коды стран'!$A$2:$A$7,"Не найдено",0)</f>
        <v>Казахстан</v>
      </c>
      <c r="H311" s="33">
        <f t="shared" ca="1" si="33"/>
        <v>45807</v>
      </c>
      <c r="I311" s="13">
        <f t="shared" ca="1" si="34"/>
        <v>2</v>
      </c>
      <c r="J311" s="13">
        <f t="shared" ca="1" si="35"/>
        <v>11</v>
      </c>
      <c r="K311" s="13">
        <f t="shared" ca="1" si="36"/>
        <v>14</v>
      </c>
      <c r="L311" s="13">
        <f t="shared" ca="1" si="37"/>
        <v>35</v>
      </c>
      <c r="M311" s="13">
        <f t="shared" ca="1" si="38"/>
        <v>1079</v>
      </c>
      <c r="N311" s="48" t="s">
        <v>996</v>
      </c>
      <c r="O311" s="13" t="s">
        <v>1120</v>
      </c>
      <c r="P311" s="13" t="s">
        <v>1121</v>
      </c>
      <c r="Q311" s="55">
        <f t="shared" si="39"/>
        <v>3</v>
      </c>
    </row>
    <row r="312" spans="1:17" x14ac:dyDescent="0.2">
      <c r="A312" s="13">
        <v>361</v>
      </c>
      <c r="B312" s="13" t="s">
        <v>425</v>
      </c>
      <c r="C312" s="13" t="s">
        <v>1495</v>
      </c>
      <c r="D312" s="13" t="s">
        <v>142</v>
      </c>
      <c r="E312" s="33">
        <v>44831</v>
      </c>
      <c r="F312" s="13" t="str">
        <f t="shared" si="32"/>
        <v>+998</v>
      </c>
      <c r="G312" s="13" t="str">
        <f>_xlfn.XLOOKUP(F312,'коды стран'!$B$3:$B$8,'коды стран'!$A$2:$A$7,"Не найдено",0)</f>
        <v>Беларусь</v>
      </c>
      <c r="H312" s="33">
        <f t="shared" ca="1" si="33"/>
        <v>45807</v>
      </c>
      <c r="I312" s="13">
        <f t="shared" ca="1" si="34"/>
        <v>2</v>
      </c>
      <c r="J312" s="13">
        <f t="shared" ca="1" si="35"/>
        <v>8</v>
      </c>
      <c r="K312" s="13">
        <f t="shared" ca="1" si="36"/>
        <v>3</v>
      </c>
      <c r="L312" s="13">
        <f t="shared" ca="1" si="37"/>
        <v>32</v>
      </c>
      <c r="M312" s="13">
        <f t="shared" ca="1" si="38"/>
        <v>976</v>
      </c>
      <c r="N312" s="48" t="s">
        <v>1254</v>
      </c>
      <c r="O312" s="13" t="s">
        <v>775</v>
      </c>
      <c r="P312" s="13" t="s">
        <v>904</v>
      </c>
      <c r="Q312" s="55">
        <f t="shared" si="39"/>
        <v>6</v>
      </c>
    </row>
    <row r="313" spans="1:17" x14ac:dyDescent="0.2">
      <c r="A313" s="13">
        <v>362</v>
      </c>
      <c r="B313" s="13" t="s">
        <v>456</v>
      </c>
      <c r="C313" s="13" t="s">
        <v>1466</v>
      </c>
      <c r="D313" s="13" t="s">
        <v>140</v>
      </c>
      <c r="E313" s="33">
        <v>44916</v>
      </c>
      <c r="F313" s="13" t="str">
        <f t="shared" si="32"/>
        <v>+7</v>
      </c>
      <c r="G313" s="13" t="str">
        <f>_xlfn.XLOOKUP(F313,'коды стран'!$B$3:$B$8,'коды стран'!$A$2:$A$7,"Не найдено",0)</f>
        <v>Россия</v>
      </c>
      <c r="H313" s="33">
        <f t="shared" ca="1" si="33"/>
        <v>45807</v>
      </c>
      <c r="I313" s="13">
        <f t="shared" ca="1" si="34"/>
        <v>2</v>
      </c>
      <c r="J313" s="13">
        <f t="shared" ca="1" si="35"/>
        <v>5</v>
      </c>
      <c r="K313" s="13">
        <f t="shared" ca="1" si="36"/>
        <v>9</v>
      </c>
      <c r="L313" s="13">
        <f t="shared" ca="1" si="37"/>
        <v>29</v>
      </c>
      <c r="M313" s="13">
        <f t="shared" ca="1" si="38"/>
        <v>891</v>
      </c>
      <c r="N313" s="48" t="s">
        <v>1337</v>
      </c>
      <c r="O313" s="13" t="s">
        <v>1338</v>
      </c>
      <c r="P313" s="13" t="s">
        <v>770</v>
      </c>
      <c r="Q313" s="55">
        <f t="shared" si="39"/>
        <v>1</v>
      </c>
    </row>
    <row r="314" spans="1:17" x14ac:dyDescent="0.2">
      <c r="A314" s="13">
        <v>363</v>
      </c>
      <c r="B314" s="13" t="s">
        <v>555</v>
      </c>
      <c r="C314" s="13" t="s">
        <v>1368</v>
      </c>
      <c r="D314" s="13" t="s">
        <v>140</v>
      </c>
      <c r="E314" s="33">
        <v>44675</v>
      </c>
      <c r="F314" s="13" t="str">
        <f t="shared" si="32"/>
        <v>+998</v>
      </c>
      <c r="G314" s="13" t="str">
        <f>_xlfn.XLOOKUP(F314,'коды стран'!$B$3:$B$8,'коды стран'!$A$2:$A$7,"Не найдено",0)</f>
        <v>Беларусь</v>
      </c>
      <c r="H314" s="33">
        <f t="shared" ca="1" si="33"/>
        <v>45807</v>
      </c>
      <c r="I314" s="13">
        <f t="shared" ca="1" si="34"/>
        <v>3</v>
      </c>
      <c r="J314" s="13">
        <f t="shared" ca="1" si="35"/>
        <v>1</v>
      </c>
      <c r="K314" s="13">
        <f t="shared" ca="1" si="36"/>
        <v>6</v>
      </c>
      <c r="L314" s="13">
        <f t="shared" ca="1" si="37"/>
        <v>37</v>
      </c>
      <c r="M314" s="13">
        <f t="shared" ca="1" si="38"/>
        <v>1132</v>
      </c>
      <c r="N314" s="48" t="s">
        <v>765</v>
      </c>
      <c r="O314" s="13" t="s">
        <v>766</v>
      </c>
      <c r="P314" s="13" t="s">
        <v>762</v>
      </c>
      <c r="Q314" s="55">
        <f t="shared" si="39"/>
        <v>6</v>
      </c>
    </row>
    <row r="315" spans="1:17" x14ac:dyDescent="0.2">
      <c r="A315" s="13">
        <v>364</v>
      </c>
      <c r="B315" s="13" t="s">
        <v>449</v>
      </c>
      <c r="C315" s="13" t="s">
        <v>1473</v>
      </c>
      <c r="D315" s="13" t="s">
        <v>142</v>
      </c>
      <c r="E315" s="33">
        <v>44883</v>
      </c>
      <c r="F315" s="13" t="str">
        <f t="shared" si="32"/>
        <v>+7</v>
      </c>
      <c r="G315" s="13" t="str">
        <f>_xlfn.XLOOKUP(F315,'коды стран'!$B$3:$B$8,'коды стран'!$A$2:$A$7,"Не найдено",0)</f>
        <v>Россия</v>
      </c>
      <c r="H315" s="33">
        <f t="shared" ca="1" si="33"/>
        <v>45807</v>
      </c>
      <c r="I315" s="13">
        <f t="shared" ca="1" si="34"/>
        <v>2</v>
      </c>
      <c r="J315" s="13">
        <f t="shared" ca="1" si="35"/>
        <v>6</v>
      </c>
      <c r="K315" s="13">
        <f t="shared" ca="1" si="36"/>
        <v>12</v>
      </c>
      <c r="L315" s="13">
        <f t="shared" ca="1" si="37"/>
        <v>30</v>
      </c>
      <c r="M315" s="13">
        <f t="shared" ca="1" si="38"/>
        <v>924</v>
      </c>
      <c r="N315" s="48" t="s">
        <v>1280</v>
      </c>
      <c r="O315" s="13" t="s">
        <v>1222</v>
      </c>
      <c r="P315" s="13" t="s">
        <v>956</v>
      </c>
      <c r="Q315" s="55">
        <f t="shared" si="39"/>
        <v>3</v>
      </c>
    </row>
    <row r="316" spans="1:17" x14ac:dyDescent="0.2">
      <c r="A316" s="13">
        <v>365</v>
      </c>
      <c r="B316" s="13" t="s">
        <v>491</v>
      </c>
      <c r="C316" s="13" t="s">
        <v>1431</v>
      </c>
      <c r="D316" s="13" t="s">
        <v>140</v>
      </c>
      <c r="E316" s="33">
        <v>44841</v>
      </c>
      <c r="F316" s="13" t="str">
        <f t="shared" si="32"/>
        <v>+375</v>
      </c>
      <c r="G316" s="13" t="str">
        <f>_xlfn.XLOOKUP(F316,'коды стран'!$B$3:$B$8,'коды стран'!$A$2:$A$7,"Не найдено",0)</f>
        <v>Казахстан</v>
      </c>
      <c r="H316" s="33">
        <f t="shared" ca="1" si="33"/>
        <v>45807</v>
      </c>
      <c r="I316" s="13">
        <f t="shared" ca="1" si="34"/>
        <v>2</v>
      </c>
      <c r="J316" s="13">
        <f t="shared" ca="1" si="35"/>
        <v>7</v>
      </c>
      <c r="K316" s="13">
        <f t="shared" ca="1" si="36"/>
        <v>23</v>
      </c>
      <c r="L316" s="13">
        <f t="shared" ca="1" si="37"/>
        <v>31</v>
      </c>
      <c r="M316" s="13">
        <f t="shared" ca="1" si="38"/>
        <v>966</v>
      </c>
      <c r="N316" s="48" t="s">
        <v>909</v>
      </c>
      <c r="O316" s="13" t="s">
        <v>1185</v>
      </c>
      <c r="P316" s="13" t="s">
        <v>1028</v>
      </c>
      <c r="Q316" s="55">
        <f t="shared" si="39"/>
        <v>3</v>
      </c>
    </row>
    <row r="317" spans="1:17" x14ac:dyDescent="0.2">
      <c r="A317" s="13">
        <v>366</v>
      </c>
      <c r="B317" s="13" t="s">
        <v>431</v>
      </c>
      <c r="C317" s="13" t="s">
        <v>1489</v>
      </c>
      <c r="D317" s="13" t="s">
        <v>140</v>
      </c>
      <c r="E317" s="33">
        <v>44827</v>
      </c>
      <c r="F317" s="13" t="str">
        <f t="shared" si="32"/>
        <v>+998</v>
      </c>
      <c r="G317" s="13" t="str">
        <f>_xlfn.XLOOKUP(F317,'коды стран'!$B$3:$B$8,'коды стран'!$A$2:$A$7,"Не найдено",0)</f>
        <v>Беларусь</v>
      </c>
      <c r="H317" s="33">
        <f t="shared" ca="1" si="33"/>
        <v>45807</v>
      </c>
      <c r="I317" s="13">
        <f t="shared" ca="1" si="34"/>
        <v>2</v>
      </c>
      <c r="J317" s="13">
        <f t="shared" ca="1" si="35"/>
        <v>8</v>
      </c>
      <c r="K317" s="13">
        <f t="shared" ca="1" si="36"/>
        <v>7</v>
      </c>
      <c r="L317" s="13">
        <f t="shared" ca="1" si="37"/>
        <v>32</v>
      </c>
      <c r="M317" s="13">
        <f t="shared" ca="1" si="38"/>
        <v>980</v>
      </c>
      <c r="N317" s="13" t="s">
        <v>1253</v>
      </c>
      <c r="O317" s="48" t="s">
        <v>1033</v>
      </c>
      <c r="P317" s="13" t="s">
        <v>1090</v>
      </c>
      <c r="Q317" s="55">
        <f t="shared" si="39"/>
        <v>3</v>
      </c>
    </row>
    <row r="318" spans="1:17" x14ac:dyDescent="0.2">
      <c r="A318" s="13">
        <v>367</v>
      </c>
      <c r="B318" s="13" t="s">
        <v>281</v>
      </c>
      <c r="C318" s="13" t="s">
        <v>1639</v>
      </c>
      <c r="D318" s="13" t="s">
        <v>140</v>
      </c>
      <c r="E318" s="33">
        <v>44867</v>
      </c>
      <c r="F318" s="13" t="str">
        <f t="shared" si="32"/>
        <v>+992</v>
      </c>
      <c r="G318" s="13" t="str">
        <f>_xlfn.XLOOKUP(F318,'коды стран'!$B$3:$B$8,'коды стран'!$A$2:$A$7,"Не найдено",0)</f>
        <v>Узбекистан</v>
      </c>
      <c r="H318" s="33">
        <f t="shared" ca="1" si="33"/>
        <v>45807</v>
      </c>
      <c r="I318" s="13">
        <f t="shared" ca="1" si="34"/>
        <v>2</v>
      </c>
      <c r="J318" s="13">
        <f t="shared" ca="1" si="35"/>
        <v>6</v>
      </c>
      <c r="K318" s="13">
        <f t="shared" ca="1" si="36"/>
        <v>28</v>
      </c>
      <c r="L318" s="13">
        <f t="shared" ca="1" si="37"/>
        <v>30</v>
      </c>
      <c r="M318" s="13">
        <f t="shared" ca="1" si="38"/>
        <v>940</v>
      </c>
      <c r="N318" s="13" t="s">
        <v>1297</v>
      </c>
      <c r="O318" s="48" t="s">
        <v>977</v>
      </c>
      <c r="P318" s="13" t="s">
        <v>904</v>
      </c>
      <c r="Q318" s="55">
        <f t="shared" si="39"/>
        <v>5</v>
      </c>
    </row>
    <row r="319" spans="1:17" x14ac:dyDescent="0.2">
      <c r="A319" s="13">
        <v>368</v>
      </c>
      <c r="B319" s="13" t="s">
        <v>169</v>
      </c>
      <c r="C319" s="13" t="s">
        <v>1750</v>
      </c>
      <c r="D319" s="13" t="s">
        <v>142</v>
      </c>
      <c r="E319" s="33">
        <v>44872</v>
      </c>
      <c r="F319" s="13" t="str">
        <f t="shared" si="32"/>
        <v>+998</v>
      </c>
      <c r="G319" s="13" t="str">
        <f>_xlfn.XLOOKUP(F319,'коды стран'!$B$3:$B$8,'коды стран'!$A$2:$A$7,"Не найдено",0)</f>
        <v>Беларусь</v>
      </c>
      <c r="H319" s="33">
        <f t="shared" ca="1" si="33"/>
        <v>45807</v>
      </c>
      <c r="I319" s="13">
        <f t="shared" ca="1" si="34"/>
        <v>2</v>
      </c>
      <c r="J319" s="13">
        <f t="shared" ca="1" si="35"/>
        <v>6</v>
      </c>
      <c r="K319" s="13">
        <f t="shared" ca="1" si="36"/>
        <v>23</v>
      </c>
      <c r="L319" s="13">
        <f t="shared" ca="1" si="37"/>
        <v>30</v>
      </c>
      <c r="M319" s="13">
        <f t="shared" ca="1" si="38"/>
        <v>935</v>
      </c>
      <c r="N319" s="13" t="s">
        <v>1304</v>
      </c>
      <c r="O319" s="48" t="s">
        <v>1243</v>
      </c>
      <c r="P319" s="13" t="s">
        <v>1208</v>
      </c>
      <c r="Q319" s="55">
        <f t="shared" si="39"/>
        <v>3</v>
      </c>
    </row>
    <row r="320" spans="1:17" x14ac:dyDescent="0.2">
      <c r="A320" s="13">
        <v>369</v>
      </c>
      <c r="B320" s="13" t="s">
        <v>335</v>
      </c>
      <c r="C320" s="13" t="s">
        <v>1585</v>
      </c>
      <c r="D320" s="13" t="s">
        <v>142</v>
      </c>
      <c r="E320" s="33">
        <v>44678</v>
      </c>
      <c r="F320" s="13" t="str">
        <f t="shared" si="32"/>
        <v>+7</v>
      </c>
      <c r="G320" s="13" t="str">
        <f>_xlfn.XLOOKUP(F320,'коды стран'!$B$3:$B$8,'коды стран'!$A$2:$A$7,"Не найдено",0)</f>
        <v>Россия</v>
      </c>
      <c r="H320" s="33">
        <f t="shared" ca="1" si="33"/>
        <v>45807</v>
      </c>
      <c r="I320" s="13">
        <f t="shared" ca="1" si="34"/>
        <v>3</v>
      </c>
      <c r="J320" s="13">
        <f t="shared" ca="1" si="35"/>
        <v>1</v>
      </c>
      <c r="K320" s="13">
        <f t="shared" ca="1" si="36"/>
        <v>3</v>
      </c>
      <c r="L320" s="13">
        <f t="shared" ca="1" si="37"/>
        <v>37</v>
      </c>
      <c r="M320" s="13">
        <f t="shared" ca="1" si="38"/>
        <v>1129</v>
      </c>
      <c r="N320" s="48" t="s">
        <v>671</v>
      </c>
      <c r="O320" s="13" t="s">
        <v>762</v>
      </c>
      <c r="P320" s="13" t="s">
        <v>1013</v>
      </c>
      <c r="Q320" s="55">
        <f t="shared" si="39"/>
        <v>1</v>
      </c>
    </row>
    <row r="321" spans="1:17" x14ac:dyDescent="0.2">
      <c r="A321" s="13">
        <v>370</v>
      </c>
      <c r="B321" s="13" t="s">
        <v>261</v>
      </c>
      <c r="C321" s="13" t="s">
        <v>1659</v>
      </c>
      <c r="D321" s="13" t="s">
        <v>142</v>
      </c>
      <c r="E321" s="33">
        <v>44726</v>
      </c>
      <c r="F321" s="13" t="str">
        <f t="shared" si="32"/>
        <v>+992</v>
      </c>
      <c r="G321" s="13" t="str">
        <f>_xlfn.XLOOKUP(F321,'коды стран'!$B$3:$B$8,'коды стран'!$A$2:$A$7,"Не найдено",0)</f>
        <v>Узбекистан</v>
      </c>
      <c r="H321" s="33">
        <f t="shared" ca="1" si="33"/>
        <v>45807</v>
      </c>
      <c r="I321" s="13">
        <f t="shared" ca="1" si="34"/>
        <v>2</v>
      </c>
      <c r="J321" s="13">
        <f t="shared" ca="1" si="35"/>
        <v>11</v>
      </c>
      <c r="K321" s="13">
        <f t="shared" ca="1" si="36"/>
        <v>16</v>
      </c>
      <c r="L321" s="13">
        <f t="shared" ca="1" si="37"/>
        <v>35</v>
      </c>
      <c r="M321" s="13">
        <f t="shared" ca="1" si="38"/>
        <v>1081</v>
      </c>
      <c r="N321" s="48" t="s">
        <v>1107</v>
      </c>
      <c r="O321" s="13" t="s">
        <v>706</v>
      </c>
      <c r="P321" s="13" t="s">
        <v>762</v>
      </c>
      <c r="Q321" s="55">
        <f t="shared" si="39"/>
        <v>3</v>
      </c>
    </row>
    <row r="322" spans="1:17" x14ac:dyDescent="0.2">
      <c r="A322" s="13">
        <v>371</v>
      </c>
      <c r="B322" s="13" t="s">
        <v>516</v>
      </c>
      <c r="C322" s="13" t="s">
        <v>1406</v>
      </c>
      <c r="D322" s="13" t="s">
        <v>140</v>
      </c>
      <c r="E322" s="33">
        <v>44844</v>
      </c>
      <c r="F322" s="13" t="str">
        <f t="shared" ref="F322:F385" si="40">LEFT(B322,LEN(B322)-13)</f>
        <v>+380</v>
      </c>
      <c r="G322" s="13" t="str">
        <f>_xlfn.XLOOKUP(F322,'коды стран'!$B$3:$B$8,'коды стран'!$A$2:$A$7,"Не найдено",0)</f>
        <v>Таджикистан</v>
      </c>
      <c r="H322" s="33">
        <f t="shared" ref="H322:H385" ca="1" si="41">TODAY()</f>
        <v>45807</v>
      </c>
      <c r="I322" s="13">
        <f t="shared" ref="I322:I385" ca="1" si="42">DATEDIF(E322,H322,"y")</f>
        <v>2</v>
      </c>
      <c r="J322" s="13">
        <f t="shared" ref="J322:J385" ca="1" si="43">DATEDIF(E322,H322,"ym")</f>
        <v>7</v>
      </c>
      <c r="K322" s="13">
        <f t="shared" ref="K322:K385" ca="1" si="44">DATEDIF(E322,H322,"md")</f>
        <v>20</v>
      </c>
      <c r="L322" s="13">
        <f t="shared" ref="L322:L385" ca="1" si="45">DATEDIF(E322,H322,"m")</f>
        <v>31</v>
      </c>
      <c r="M322" s="13">
        <f t="shared" ref="M322:M385" ca="1" si="46">DATEDIF(E322,H322,"d")</f>
        <v>963</v>
      </c>
      <c r="N322" s="13" t="s">
        <v>1079</v>
      </c>
      <c r="O322" s="48" t="s">
        <v>659</v>
      </c>
      <c r="P322" s="13" t="s">
        <v>660</v>
      </c>
      <c r="Q322" s="55">
        <f t="shared" si="39"/>
        <v>3</v>
      </c>
    </row>
    <row r="323" spans="1:17" x14ac:dyDescent="0.2">
      <c r="A323" s="13">
        <v>372</v>
      </c>
      <c r="B323" s="13" t="s">
        <v>295</v>
      </c>
      <c r="C323" s="13" t="s">
        <v>1625</v>
      </c>
      <c r="D323" s="13" t="s">
        <v>140</v>
      </c>
      <c r="E323" s="33">
        <v>44772</v>
      </c>
      <c r="F323" s="13" t="str">
        <f t="shared" si="40"/>
        <v>+992</v>
      </c>
      <c r="G323" s="13" t="str">
        <f>_xlfn.XLOOKUP(F323,'коды стран'!$B$3:$B$8,'коды стран'!$A$2:$A$7,"Не найдено",0)</f>
        <v>Узбекистан</v>
      </c>
      <c r="H323" s="33">
        <f t="shared" ca="1" si="41"/>
        <v>45807</v>
      </c>
      <c r="I323" s="13">
        <f t="shared" ca="1" si="42"/>
        <v>2</v>
      </c>
      <c r="J323" s="13">
        <f t="shared" ca="1" si="43"/>
        <v>10</v>
      </c>
      <c r="K323" s="13">
        <f t="shared" ca="1" si="44"/>
        <v>0</v>
      </c>
      <c r="L323" s="13">
        <f t="shared" ca="1" si="45"/>
        <v>34</v>
      </c>
      <c r="M323" s="13">
        <f t="shared" ca="1" si="46"/>
        <v>1035</v>
      </c>
      <c r="N323" s="13" t="s">
        <v>1195</v>
      </c>
      <c r="O323" s="48" t="s">
        <v>1193</v>
      </c>
      <c r="P323" s="13" t="s">
        <v>1194</v>
      </c>
      <c r="Q323" s="55">
        <f t="shared" ref="Q323:Q386" si="47">COUNTIF($O$2:$O$435,O323)</f>
        <v>1</v>
      </c>
    </row>
    <row r="324" spans="1:17" x14ac:dyDescent="0.2">
      <c r="A324" s="13">
        <v>374</v>
      </c>
      <c r="B324" s="13" t="s">
        <v>570</v>
      </c>
      <c r="C324" s="13" t="s">
        <v>1353</v>
      </c>
      <c r="D324" s="13" t="s">
        <v>140</v>
      </c>
      <c r="E324" s="33">
        <v>44582</v>
      </c>
      <c r="F324" s="13" t="str">
        <f t="shared" si="40"/>
        <v>+380</v>
      </c>
      <c r="G324" s="13" t="str">
        <f>_xlfn.XLOOKUP(F324,'коды стран'!$B$3:$B$8,'коды стран'!$A$2:$A$7,"Не найдено",0)</f>
        <v>Таджикистан</v>
      </c>
      <c r="H324" s="33">
        <f t="shared" ca="1" si="41"/>
        <v>45807</v>
      </c>
      <c r="I324" s="13">
        <f t="shared" ca="1" si="42"/>
        <v>3</v>
      </c>
      <c r="J324" s="13">
        <f t="shared" ca="1" si="43"/>
        <v>4</v>
      </c>
      <c r="K324" s="13">
        <f t="shared" ca="1" si="44"/>
        <v>9</v>
      </c>
      <c r="L324" s="13">
        <f t="shared" ca="1" si="45"/>
        <v>40</v>
      </c>
      <c r="M324" s="13">
        <f t="shared" ca="1" si="46"/>
        <v>1225</v>
      </c>
      <c r="N324" s="48" t="s">
        <v>733</v>
      </c>
      <c r="O324" s="13" t="s">
        <v>698</v>
      </c>
      <c r="P324" s="13" t="s">
        <v>734</v>
      </c>
      <c r="Q324" s="55">
        <f t="shared" si="47"/>
        <v>3</v>
      </c>
    </row>
    <row r="325" spans="1:17" x14ac:dyDescent="0.2">
      <c r="A325" s="13">
        <v>375</v>
      </c>
      <c r="B325" s="13" t="s">
        <v>301</v>
      </c>
      <c r="C325" s="13" t="s">
        <v>1619</v>
      </c>
      <c r="D325" s="13" t="s">
        <v>142</v>
      </c>
      <c r="E325" s="33">
        <v>44674</v>
      </c>
      <c r="F325" s="13" t="str">
        <f t="shared" si="40"/>
        <v>+7</v>
      </c>
      <c r="G325" s="13" t="str">
        <f>_xlfn.XLOOKUP(F325,'коды стран'!$B$3:$B$8,'коды стран'!$A$2:$A$7,"Не найдено",0)</f>
        <v>Россия</v>
      </c>
      <c r="H325" s="33">
        <f t="shared" ca="1" si="41"/>
        <v>45807</v>
      </c>
      <c r="I325" s="13">
        <f t="shared" ca="1" si="42"/>
        <v>3</v>
      </c>
      <c r="J325" s="13">
        <f t="shared" ca="1" si="43"/>
        <v>1</v>
      </c>
      <c r="K325" s="13">
        <f t="shared" ca="1" si="44"/>
        <v>7</v>
      </c>
      <c r="L325" s="13">
        <f t="shared" ca="1" si="45"/>
        <v>37</v>
      </c>
      <c r="M325" s="13">
        <f t="shared" ca="1" si="46"/>
        <v>1133</v>
      </c>
      <c r="N325" s="13" t="s">
        <v>1017</v>
      </c>
      <c r="O325" s="48" t="s">
        <v>1015</v>
      </c>
      <c r="P325" s="13" t="s">
        <v>1016</v>
      </c>
      <c r="Q325" s="55">
        <f t="shared" si="47"/>
        <v>2</v>
      </c>
    </row>
    <row r="326" spans="1:17" x14ac:dyDescent="0.2">
      <c r="A326" s="13">
        <v>376</v>
      </c>
      <c r="B326" s="13" t="s">
        <v>381</v>
      </c>
      <c r="C326" s="13" t="s">
        <v>1539</v>
      </c>
      <c r="D326" s="13" t="s">
        <v>142</v>
      </c>
      <c r="E326" s="33">
        <v>44730</v>
      </c>
      <c r="F326" s="13" t="str">
        <f t="shared" si="40"/>
        <v>+375</v>
      </c>
      <c r="G326" s="13" t="str">
        <f>_xlfn.XLOOKUP(F326,'коды стран'!$B$3:$B$8,'коды стран'!$A$2:$A$7,"Не найдено",0)</f>
        <v>Казахстан</v>
      </c>
      <c r="H326" s="33">
        <f t="shared" ca="1" si="41"/>
        <v>45807</v>
      </c>
      <c r="I326" s="13">
        <f t="shared" ca="1" si="42"/>
        <v>2</v>
      </c>
      <c r="J326" s="13">
        <f t="shared" ca="1" si="43"/>
        <v>11</v>
      </c>
      <c r="K326" s="13">
        <f t="shared" ca="1" si="44"/>
        <v>12</v>
      </c>
      <c r="L326" s="13">
        <f t="shared" ca="1" si="45"/>
        <v>35</v>
      </c>
      <c r="M326" s="13">
        <f t="shared" ca="1" si="46"/>
        <v>1077</v>
      </c>
      <c r="N326" s="48" t="s">
        <v>972</v>
      </c>
      <c r="O326" s="13" t="s">
        <v>1077</v>
      </c>
      <c r="P326" s="13" t="s">
        <v>1078</v>
      </c>
      <c r="Q326" s="55">
        <f t="shared" si="47"/>
        <v>1</v>
      </c>
    </row>
    <row r="327" spans="1:17" x14ac:dyDescent="0.2">
      <c r="A327" s="13">
        <v>377</v>
      </c>
      <c r="B327" s="13" t="s">
        <v>403</v>
      </c>
      <c r="C327" s="13" t="s">
        <v>1517</v>
      </c>
      <c r="D327" s="13" t="s">
        <v>140</v>
      </c>
      <c r="E327" s="33">
        <v>44794</v>
      </c>
      <c r="F327" s="13" t="str">
        <f t="shared" si="40"/>
        <v>+998</v>
      </c>
      <c r="G327" s="13" t="str">
        <f>_xlfn.XLOOKUP(F327,'коды стран'!$B$3:$B$8,'коды стран'!$A$2:$A$7,"Не найдено",0)</f>
        <v>Беларусь</v>
      </c>
      <c r="H327" s="33">
        <f t="shared" ca="1" si="41"/>
        <v>45807</v>
      </c>
      <c r="I327" s="13">
        <f t="shared" ca="1" si="42"/>
        <v>2</v>
      </c>
      <c r="J327" s="13">
        <f t="shared" ca="1" si="43"/>
        <v>9</v>
      </c>
      <c r="K327" s="13">
        <f t="shared" ca="1" si="44"/>
        <v>9</v>
      </c>
      <c r="L327" s="13">
        <f t="shared" ca="1" si="45"/>
        <v>33</v>
      </c>
      <c r="M327" s="13">
        <f t="shared" ca="1" si="46"/>
        <v>1013</v>
      </c>
      <c r="N327" s="13" t="s">
        <v>1200</v>
      </c>
      <c r="O327" s="48" t="s">
        <v>720</v>
      </c>
      <c r="P327" s="13" t="s">
        <v>1038</v>
      </c>
      <c r="Q327" s="55">
        <f t="shared" si="47"/>
        <v>2</v>
      </c>
    </row>
    <row r="328" spans="1:17" x14ac:dyDescent="0.2">
      <c r="A328" s="13">
        <v>378</v>
      </c>
      <c r="B328" s="13" t="s">
        <v>508</v>
      </c>
      <c r="C328" s="13" t="s">
        <v>1414</v>
      </c>
      <c r="D328" s="13" t="s">
        <v>140</v>
      </c>
      <c r="E328" s="33">
        <v>44710</v>
      </c>
      <c r="F328" s="13" t="str">
        <f t="shared" si="40"/>
        <v>+7</v>
      </c>
      <c r="G328" s="13" t="str">
        <f>_xlfn.XLOOKUP(F328,'коды стран'!$B$3:$B$8,'коды стран'!$A$2:$A$7,"Не найдено",0)</f>
        <v>Россия</v>
      </c>
      <c r="H328" s="33">
        <f t="shared" ca="1" si="41"/>
        <v>45807</v>
      </c>
      <c r="I328" s="13">
        <f t="shared" ca="1" si="42"/>
        <v>3</v>
      </c>
      <c r="J328" s="13">
        <f t="shared" ca="1" si="43"/>
        <v>0</v>
      </c>
      <c r="K328" s="13">
        <f t="shared" ca="1" si="44"/>
        <v>1</v>
      </c>
      <c r="L328" s="13">
        <f t="shared" ca="1" si="45"/>
        <v>36</v>
      </c>
      <c r="M328" s="13">
        <f t="shared" ca="1" si="46"/>
        <v>1097</v>
      </c>
      <c r="N328" s="13" t="s">
        <v>821</v>
      </c>
      <c r="O328" s="48" t="s">
        <v>1057</v>
      </c>
      <c r="P328" s="13" t="s">
        <v>1058</v>
      </c>
      <c r="Q328" s="55">
        <f t="shared" si="47"/>
        <v>3</v>
      </c>
    </row>
    <row r="329" spans="1:17" x14ac:dyDescent="0.2">
      <c r="A329" s="13">
        <v>379</v>
      </c>
      <c r="B329" s="13" t="s">
        <v>220</v>
      </c>
      <c r="C329" s="13" t="s">
        <v>1700</v>
      </c>
      <c r="D329" s="13" t="s">
        <v>140</v>
      </c>
      <c r="E329" s="33">
        <v>44581</v>
      </c>
      <c r="F329" s="13" t="str">
        <f t="shared" si="40"/>
        <v>+992</v>
      </c>
      <c r="G329" s="13" t="str">
        <f>_xlfn.XLOOKUP(F329,'коды стран'!$B$3:$B$8,'коды стран'!$A$2:$A$7,"Не найдено",0)</f>
        <v>Узбекистан</v>
      </c>
      <c r="H329" s="33">
        <f t="shared" ca="1" si="41"/>
        <v>45807</v>
      </c>
      <c r="I329" s="13">
        <f t="shared" ca="1" si="42"/>
        <v>3</v>
      </c>
      <c r="J329" s="13">
        <f t="shared" ca="1" si="43"/>
        <v>4</v>
      </c>
      <c r="K329" s="13">
        <f t="shared" ca="1" si="44"/>
        <v>10</v>
      </c>
      <c r="L329" s="13">
        <f t="shared" ca="1" si="45"/>
        <v>40</v>
      </c>
      <c r="M329" s="13">
        <f t="shared" ca="1" si="46"/>
        <v>1226</v>
      </c>
      <c r="N329" s="48" t="s">
        <v>722</v>
      </c>
      <c r="O329" s="13" t="s">
        <v>706</v>
      </c>
      <c r="P329" s="13" t="s">
        <v>808</v>
      </c>
      <c r="Q329" s="55">
        <f t="shared" si="47"/>
        <v>3</v>
      </c>
    </row>
    <row r="330" spans="1:17" x14ac:dyDescent="0.2">
      <c r="A330" s="13">
        <v>380</v>
      </c>
      <c r="B330" s="13" t="s">
        <v>463</v>
      </c>
      <c r="C330" s="13" t="s">
        <v>1459</v>
      </c>
      <c r="D330" s="13" t="s">
        <v>142</v>
      </c>
      <c r="E330" s="33">
        <v>44563</v>
      </c>
      <c r="F330" s="13" t="str">
        <f t="shared" si="40"/>
        <v>+7</v>
      </c>
      <c r="G330" s="13" t="str">
        <f>_xlfn.XLOOKUP(F330,'коды стран'!$B$3:$B$8,'коды стран'!$A$2:$A$7,"Не найдено",0)</f>
        <v>Россия</v>
      </c>
      <c r="H330" s="33">
        <f t="shared" ca="1" si="41"/>
        <v>45807</v>
      </c>
      <c r="I330" s="13">
        <f t="shared" ca="1" si="42"/>
        <v>3</v>
      </c>
      <c r="J330" s="13">
        <f t="shared" ca="1" si="43"/>
        <v>4</v>
      </c>
      <c r="K330" s="13">
        <f t="shared" ca="1" si="44"/>
        <v>28</v>
      </c>
      <c r="L330" s="13">
        <f t="shared" ca="1" si="45"/>
        <v>40</v>
      </c>
      <c r="M330" s="13">
        <f t="shared" ca="1" si="46"/>
        <v>1244</v>
      </c>
      <c r="N330" s="48" t="s">
        <v>668</v>
      </c>
      <c r="O330" s="13" t="s">
        <v>669</v>
      </c>
      <c r="P330" s="13" t="s">
        <v>670</v>
      </c>
      <c r="Q330" s="55">
        <f t="shared" si="47"/>
        <v>5</v>
      </c>
    </row>
    <row r="331" spans="1:17" x14ac:dyDescent="0.2">
      <c r="A331" s="13">
        <v>381</v>
      </c>
      <c r="B331" s="13" t="s">
        <v>461</v>
      </c>
      <c r="C331" s="13" t="s">
        <v>1461</v>
      </c>
      <c r="D331" s="13" t="s">
        <v>140</v>
      </c>
      <c r="E331" s="33">
        <v>44714</v>
      </c>
      <c r="F331" s="13" t="str">
        <f t="shared" si="40"/>
        <v>+998</v>
      </c>
      <c r="G331" s="13" t="str">
        <f>_xlfn.XLOOKUP(F331,'коды стран'!$B$3:$B$8,'коды стран'!$A$2:$A$7,"Не найдено",0)</f>
        <v>Беларусь</v>
      </c>
      <c r="H331" s="33">
        <f t="shared" ca="1" si="41"/>
        <v>45807</v>
      </c>
      <c r="I331" s="13">
        <f t="shared" ca="1" si="42"/>
        <v>2</v>
      </c>
      <c r="J331" s="13">
        <f t="shared" ca="1" si="43"/>
        <v>11</v>
      </c>
      <c r="K331" s="13">
        <f t="shared" ca="1" si="44"/>
        <v>28</v>
      </c>
      <c r="L331" s="13">
        <f t="shared" ca="1" si="45"/>
        <v>35</v>
      </c>
      <c r="M331" s="13">
        <f t="shared" ca="1" si="46"/>
        <v>1093</v>
      </c>
      <c r="N331" s="13" t="s">
        <v>661</v>
      </c>
      <c r="O331" s="48" t="s">
        <v>1004</v>
      </c>
      <c r="P331" s="13" t="s">
        <v>1021</v>
      </c>
      <c r="Q331" s="55">
        <f t="shared" si="47"/>
        <v>3</v>
      </c>
    </row>
    <row r="332" spans="1:17" x14ac:dyDescent="0.2">
      <c r="A332" s="13">
        <v>382</v>
      </c>
      <c r="B332" s="13" t="s">
        <v>520</v>
      </c>
      <c r="C332" s="13" t="s">
        <v>1402</v>
      </c>
      <c r="D332" s="13" t="s">
        <v>142</v>
      </c>
      <c r="E332" s="33">
        <v>44850</v>
      </c>
      <c r="F332" s="13" t="str">
        <f t="shared" si="40"/>
        <v>+375</v>
      </c>
      <c r="G332" s="13" t="str">
        <f>_xlfn.XLOOKUP(F332,'коды стран'!$B$3:$B$8,'коды стран'!$A$2:$A$7,"Не найдено",0)</f>
        <v>Казахстан</v>
      </c>
      <c r="H332" s="33">
        <f t="shared" ca="1" si="41"/>
        <v>45807</v>
      </c>
      <c r="I332" s="13">
        <f t="shared" ca="1" si="42"/>
        <v>2</v>
      </c>
      <c r="J332" s="13">
        <f t="shared" ca="1" si="43"/>
        <v>7</v>
      </c>
      <c r="K332" s="13">
        <f t="shared" ca="1" si="44"/>
        <v>14</v>
      </c>
      <c r="L332" s="13">
        <f t="shared" ca="1" si="45"/>
        <v>31</v>
      </c>
      <c r="M332" s="13">
        <f t="shared" ca="1" si="46"/>
        <v>957</v>
      </c>
      <c r="N332" s="13" t="s">
        <v>883</v>
      </c>
      <c r="O332" s="48" t="s">
        <v>873</v>
      </c>
      <c r="P332" s="13" t="s">
        <v>835</v>
      </c>
      <c r="Q332" s="55">
        <f t="shared" si="47"/>
        <v>3</v>
      </c>
    </row>
    <row r="333" spans="1:17" x14ac:dyDescent="0.2">
      <c r="A333" s="13">
        <v>383</v>
      </c>
      <c r="B333" s="13" t="s">
        <v>282</v>
      </c>
      <c r="C333" s="13" t="s">
        <v>1638</v>
      </c>
      <c r="D333" s="13" t="s">
        <v>140</v>
      </c>
      <c r="E333" s="33">
        <v>44876</v>
      </c>
      <c r="F333" s="13" t="str">
        <f t="shared" si="40"/>
        <v>+380</v>
      </c>
      <c r="G333" s="13" t="str">
        <f>_xlfn.XLOOKUP(F333,'коды стран'!$B$3:$B$8,'коды стран'!$A$2:$A$7,"Не найдено",0)</f>
        <v>Таджикистан</v>
      </c>
      <c r="H333" s="33">
        <f t="shared" ca="1" si="41"/>
        <v>45807</v>
      </c>
      <c r="I333" s="13">
        <f t="shared" ca="1" si="42"/>
        <v>2</v>
      </c>
      <c r="J333" s="13">
        <f t="shared" ca="1" si="43"/>
        <v>6</v>
      </c>
      <c r="K333" s="13">
        <f t="shared" ca="1" si="44"/>
        <v>19</v>
      </c>
      <c r="L333" s="13">
        <f t="shared" ca="1" si="45"/>
        <v>30</v>
      </c>
      <c r="M333" s="13">
        <f t="shared" ca="1" si="46"/>
        <v>931</v>
      </c>
      <c r="N333" s="48" t="s">
        <v>1274</v>
      </c>
      <c r="O333" s="13" t="s">
        <v>838</v>
      </c>
      <c r="P333" s="13" t="s">
        <v>833</v>
      </c>
      <c r="Q333" s="55">
        <f t="shared" si="47"/>
        <v>3</v>
      </c>
    </row>
    <row r="334" spans="1:17" x14ac:dyDescent="0.2">
      <c r="A334" s="13">
        <v>385</v>
      </c>
      <c r="B334" s="13" t="s">
        <v>527</v>
      </c>
      <c r="C334" s="13" t="s">
        <v>1395</v>
      </c>
      <c r="D334" s="13" t="s">
        <v>140</v>
      </c>
      <c r="E334" s="33">
        <v>44753</v>
      </c>
      <c r="F334" s="13" t="str">
        <f t="shared" si="40"/>
        <v>+380</v>
      </c>
      <c r="G334" s="13" t="str">
        <f>_xlfn.XLOOKUP(F334,'коды стран'!$B$3:$B$8,'коды стран'!$A$2:$A$7,"Не найдено",0)</f>
        <v>Таджикистан</v>
      </c>
      <c r="H334" s="33">
        <f t="shared" ca="1" si="41"/>
        <v>45807</v>
      </c>
      <c r="I334" s="13">
        <f t="shared" ca="1" si="42"/>
        <v>2</v>
      </c>
      <c r="J334" s="13">
        <f t="shared" ca="1" si="43"/>
        <v>10</v>
      </c>
      <c r="K334" s="13">
        <f t="shared" ca="1" si="44"/>
        <v>19</v>
      </c>
      <c r="L334" s="13">
        <f t="shared" ca="1" si="45"/>
        <v>34</v>
      </c>
      <c r="M334" s="13">
        <f t="shared" ca="1" si="46"/>
        <v>1054</v>
      </c>
      <c r="N334" s="48" t="s">
        <v>1135</v>
      </c>
      <c r="O334" s="13" t="s">
        <v>1136</v>
      </c>
      <c r="P334" s="13" t="s">
        <v>891</v>
      </c>
      <c r="Q334" s="55">
        <f t="shared" si="47"/>
        <v>1</v>
      </c>
    </row>
    <row r="335" spans="1:17" x14ac:dyDescent="0.2">
      <c r="A335" s="13">
        <v>386</v>
      </c>
      <c r="B335" s="13" t="s">
        <v>457</v>
      </c>
      <c r="C335" s="13" t="s">
        <v>1465</v>
      </c>
      <c r="D335" s="13" t="s">
        <v>142</v>
      </c>
      <c r="E335" s="33">
        <v>44734</v>
      </c>
      <c r="F335" s="13" t="str">
        <f t="shared" si="40"/>
        <v>+998</v>
      </c>
      <c r="G335" s="13" t="str">
        <f>_xlfn.XLOOKUP(F335,'коды стран'!$B$3:$B$8,'коды стран'!$A$2:$A$7,"Не найдено",0)</f>
        <v>Беларусь</v>
      </c>
      <c r="H335" s="33">
        <f t="shared" ca="1" si="41"/>
        <v>45807</v>
      </c>
      <c r="I335" s="13">
        <f t="shared" ca="1" si="42"/>
        <v>2</v>
      </c>
      <c r="J335" s="13">
        <f t="shared" ca="1" si="43"/>
        <v>11</v>
      </c>
      <c r="K335" s="13">
        <f t="shared" ca="1" si="44"/>
        <v>8</v>
      </c>
      <c r="L335" s="13">
        <f t="shared" ca="1" si="45"/>
        <v>35</v>
      </c>
      <c r="M335" s="13">
        <f t="shared" ca="1" si="46"/>
        <v>1073</v>
      </c>
      <c r="N335" s="13" t="s">
        <v>1144</v>
      </c>
      <c r="O335" s="48" t="s">
        <v>687</v>
      </c>
      <c r="P335" s="13" t="s">
        <v>1143</v>
      </c>
      <c r="Q335" s="55">
        <f t="shared" si="47"/>
        <v>3</v>
      </c>
    </row>
    <row r="336" spans="1:17" x14ac:dyDescent="0.2">
      <c r="A336" s="13">
        <v>388</v>
      </c>
      <c r="B336" s="13" t="s">
        <v>454</v>
      </c>
      <c r="C336" s="13" t="s">
        <v>1468</v>
      </c>
      <c r="D336" s="13" t="s">
        <v>142</v>
      </c>
      <c r="E336" s="33">
        <v>44581</v>
      </c>
      <c r="F336" s="13" t="str">
        <f t="shared" si="40"/>
        <v>+7</v>
      </c>
      <c r="G336" s="13" t="str">
        <f>_xlfn.XLOOKUP(F336,'коды стран'!$B$3:$B$8,'коды стран'!$A$2:$A$7,"Не найдено",0)</f>
        <v>Россия</v>
      </c>
      <c r="H336" s="33">
        <f t="shared" ca="1" si="41"/>
        <v>45807</v>
      </c>
      <c r="I336" s="13">
        <f t="shared" ca="1" si="42"/>
        <v>3</v>
      </c>
      <c r="J336" s="13">
        <f t="shared" ca="1" si="43"/>
        <v>4</v>
      </c>
      <c r="K336" s="13">
        <f t="shared" ca="1" si="44"/>
        <v>10</v>
      </c>
      <c r="L336" s="13">
        <f t="shared" ca="1" si="45"/>
        <v>40</v>
      </c>
      <c r="M336" s="13">
        <f t="shared" ca="1" si="46"/>
        <v>1226</v>
      </c>
      <c r="N336" s="48" t="s">
        <v>742</v>
      </c>
      <c r="O336" s="13" t="s">
        <v>761</v>
      </c>
      <c r="P336" s="13" t="s">
        <v>762</v>
      </c>
      <c r="Q336" s="55">
        <f t="shared" si="47"/>
        <v>4</v>
      </c>
    </row>
    <row r="337" spans="1:17" x14ac:dyDescent="0.2">
      <c r="A337" s="13">
        <v>389</v>
      </c>
      <c r="B337" s="13" t="s">
        <v>386</v>
      </c>
      <c r="C337" s="13" t="s">
        <v>1534</v>
      </c>
      <c r="D337" s="13" t="s">
        <v>142</v>
      </c>
      <c r="E337" s="33">
        <v>44876</v>
      </c>
      <c r="F337" s="13" t="str">
        <f t="shared" si="40"/>
        <v>+7</v>
      </c>
      <c r="G337" s="13" t="str">
        <f>_xlfn.XLOOKUP(F337,'коды стран'!$B$3:$B$8,'коды стран'!$A$2:$A$7,"Не найдено",0)</f>
        <v>Россия</v>
      </c>
      <c r="H337" s="33">
        <f t="shared" ca="1" si="41"/>
        <v>45807</v>
      </c>
      <c r="I337" s="13">
        <f t="shared" ca="1" si="42"/>
        <v>2</v>
      </c>
      <c r="J337" s="13">
        <f t="shared" ca="1" si="43"/>
        <v>6</v>
      </c>
      <c r="K337" s="13">
        <f t="shared" ca="1" si="44"/>
        <v>19</v>
      </c>
      <c r="L337" s="13">
        <f t="shared" ca="1" si="45"/>
        <v>30</v>
      </c>
      <c r="M337" s="13">
        <f t="shared" ca="1" si="46"/>
        <v>931</v>
      </c>
      <c r="N337" s="13" t="s">
        <v>1177</v>
      </c>
      <c r="O337" s="48" t="s">
        <v>657</v>
      </c>
      <c r="P337" s="13" t="s">
        <v>746</v>
      </c>
      <c r="Q337" s="55">
        <f t="shared" si="47"/>
        <v>2</v>
      </c>
    </row>
    <row r="338" spans="1:17" x14ac:dyDescent="0.2">
      <c r="A338" s="13">
        <v>391</v>
      </c>
      <c r="B338" s="13" t="s">
        <v>340</v>
      </c>
      <c r="C338" s="13" t="s">
        <v>1580</v>
      </c>
      <c r="D338" s="13" t="s">
        <v>142</v>
      </c>
      <c r="E338" s="33">
        <v>44675</v>
      </c>
      <c r="F338" s="13" t="str">
        <f t="shared" si="40"/>
        <v>+992</v>
      </c>
      <c r="G338" s="13" t="str">
        <f>_xlfn.XLOOKUP(F338,'коды стран'!$B$3:$B$8,'коды стран'!$A$2:$A$7,"Не найдено",0)</f>
        <v>Узбекистан</v>
      </c>
      <c r="H338" s="33">
        <f t="shared" ca="1" si="41"/>
        <v>45807</v>
      </c>
      <c r="I338" s="13">
        <f t="shared" ca="1" si="42"/>
        <v>3</v>
      </c>
      <c r="J338" s="13">
        <f t="shared" ca="1" si="43"/>
        <v>1</v>
      </c>
      <c r="K338" s="13">
        <f t="shared" ca="1" si="44"/>
        <v>6</v>
      </c>
      <c r="L338" s="13">
        <f t="shared" ca="1" si="45"/>
        <v>37</v>
      </c>
      <c r="M338" s="13">
        <f t="shared" ca="1" si="46"/>
        <v>1132</v>
      </c>
      <c r="N338" s="13" t="s">
        <v>1012</v>
      </c>
      <c r="O338" s="48" t="s">
        <v>1011</v>
      </c>
      <c r="P338" s="13" t="s">
        <v>767</v>
      </c>
      <c r="Q338" s="55">
        <f t="shared" si="47"/>
        <v>4</v>
      </c>
    </row>
    <row r="339" spans="1:17" x14ac:dyDescent="0.2">
      <c r="A339" s="13">
        <v>392</v>
      </c>
      <c r="B339" s="13" t="s">
        <v>501</v>
      </c>
      <c r="C339" s="13" t="s">
        <v>1421</v>
      </c>
      <c r="D339" s="13" t="s">
        <v>140</v>
      </c>
      <c r="E339" s="33">
        <v>44919</v>
      </c>
      <c r="F339" s="13" t="str">
        <f t="shared" si="40"/>
        <v>+7</v>
      </c>
      <c r="G339" s="13" t="str">
        <f>_xlfn.XLOOKUP(F339,'коды стран'!$B$3:$B$8,'коды стран'!$A$2:$A$7,"Не найдено",0)</f>
        <v>Россия</v>
      </c>
      <c r="H339" s="33">
        <f t="shared" ca="1" si="41"/>
        <v>45807</v>
      </c>
      <c r="I339" s="13">
        <f t="shared" ca="1" si="42"/>
        <v>2</v>
      </c>
      <c r="J339" s="13">
        <f t="shared" ca="1" si="43"/>
        <v>5</v>
      </c>
      <c r="K339" s="13">
        <f t="shared" ca="1" si="44"/>
        <v>6</v>
      </c>
      <c r="L339" s="13">
        <f t="shared" ca="1" si="45"/>
        <v>29</v>
      </c>
      <c r="M339" s="13">
        <f t="shared" ca="1" si="46"/>
        <v>888</v>
      </c>
      <c r="N339" s="13" t="s">
        <v>1336</v>
      </c>
      <c r="O339" s="48" t="s">
        <v>812</v>
      </c>
      <c r="P339" s="13" t="s">
        <v>1046</v>
      </c>
      <c r="Q339" s="55">
        <f t="shared" si="47"/>
        <v>3</v>
      </c>
    </row>
    <row r="340" spans="1:17" x14ac:dyDescent="0.2">
      <c r="A340" s="13">
        <v>394</v>
      </c>
      <c r="B340" s="13" t="s">
        <v>184</v>
      </c>
      <c r="C340" s="13" t="s">
        <v>1735</v>
      </c>
      <c r="D340" s="13" t="s">
        <v>142</v>
      </c>
      <c r="E340" s="33">
        <v>44708</v>
      </c>
      <c r="F340" s="13" t="str">
        <f t="shared" si="40"/>
        <v>+7</v>
      </c>
      <c r="G340" s="13" t="str">
        <f>_xlfn.XLOOKUP(F340,'коды стран'!$B$3:$B$8,'коды стран'!$A$2:$A$7,"Не найдено",0)</f>
        <v>Россия</v>
      </c>
      <c r="H340" s="33">
        <f t="shared" ca="1" si="41"/>
        <v>45807</v>
      </c>
      <c r="I340" s="13">
        <f t="shared" ca="1" si="42"/>
        <v>3</v>
      </c>
      <c r="J340" s="13">
        <f t="shared" ca="1" si="43"/>
        <v>0</v>
      </c>
      <c r="K340" s="13">
        <f t="shared" ca="1" si="44"/>
        <v>3</v>
      </c>
      <c r="L340" s="13">
        <f t="shared" ca="1" si="45"/>
        <v>36</v>
      </c>
      <c r="M340" s="13">
        <f t="shared" ca="1" si="46"/>
        <v>1099</v>
      </c>
      <c r="N340" s="48" t="s">
        <v>1123</v>
      </c>
      <c r="O340" s="13" t="s">
        <v>1124</v>
      </c>
      <c r="P340" s="13" t="s">
        <v>732</v>
      </c>
      <c r="Q340" s="55">
        <f t="shared" si="47"/>
        <v>1</v>
      </c>
    </row>
    <row r="341" spans="1:17" x14ac:dyDescent="0.2">
      <c r="A341" s="13">
        <v>395</v>
      </c>
      <c r="B341" s="13" t="s">
        <v>427</v>
      </c>
      <c r="C341" s="13" t="s">
        <v>1493</v>
      </c>
      <c r="D341" s="13" t="s">
        <v>140</v>
      </c>
      <c r="E341" s="33">
        <v>44890</v>
      </c>
      <c r="F341" s="13" t="str">
        <f t="shared" si="40"/>
        <v>+998</v>
      </c>
      <c r="G341" s="13" t="str">
        <f>_xlfn.XLOOKUP(F341,'коды стран'!$B$3:$B$8,'коды стран'!$A$2:$A$7,"Не найдено",0)</f>
        <v>Беларусь</v>
      </c>
      <c r="H341" s="33">
        <f t="shared" ca="1" si="41"/>
        <v>45807</v>
      </c>
      <c r="I341" s="13">
        <f t="shared" ca="1" si="42"/>
        <v>2</v>
      </c>
      <c r="J341" s="13">
        <f t="shared" ca="1" si="43"/>
        <v>6</v>
      </c>
      <c r="K341" s="13">
        <f t="shared" ca="1" si="44"/>
        <v>5</v>
      </c>
      <c r="L341" s="13">
        <f t="shared" ca="1" si="45"/>
        <v>30</v>
      </c>
      <c r="M341" s="13">
        <f t="shared" ca="1" si="46"/>
        <v>917</v>
      </c>
      <c r="N341" s="48" t="s">
        <v>1312</v>
      </c>
      <c r="O341" s="13" t="s">
        <v>1313</v>
      </c>
      <c r="P341" s="13" t="s">
        <v>1183</v>
      </c>
      <c r="Q341" s="55">
        <f t="shared" si="47"/>
        <v>1</v>
      </c>
    </row>
    <row r="342" spans="1:17" x14ac:dyDescent="0.2">
      <c r="A342" s="13">
        <v>396</v>
      </c>
      <c r="B342" s="13" t="s">
        <v>468</v>
      </c>
      <c r="C342" s="13" t="s">
        <v>1454</v>
      </c>
      <c r="D342" s="13" t="s">
        <v>140</v>
      </c>
      <c r="E342" s="33">
        <v>44871</v>
      </c>
      <c r="F342" s="13" t="str">
        <f t="shared" si="40"/>
        <v>+380</v>
      </c>
      <c r="G342" s="13" t="str">
        <f>_xlfn.XLOOKUP(F342,'коды стран'!$B$3:$B$8,'коды стран'!$A$2:$A$7,"Не найдено",0)</f>
        <v>Таджикистан</v>
      </c>
      <c r="H342" s="33">
        <f t="shared" ca="1" si="41"/>
        <v>45807</v>
      </c>
      <c r="I342" s="13">
        <f t="shared" ca="1" si="42"/>
        <v>2</v>
      </c>
      <c r="J342" s="13">
        <f t="shared" ca="1" si="43"/>
        <v>6</v>
      </c>
      <c r="K342" s="13">
        <f t="shared" ca="1" si="44"/>
        <v>24</v>
      </c>
      <c r="L342" s="13">
        <f t="shared" ca="1" si="45"/>
        <v>30</v>
      </c>
      <c r="M342" s="13">
        <f t="shared" ca="1" si="46"/>
        <v>936</v>
      </c>
      <c r="N342" s="48" t="s">
        <v>815</v>
      </c>
      <c r="O342" s="13" t="s">
        <v>802</v>
      </c>
      <c r="P342" s="13" t="s">
        <v>899</v>
      </c>
      <c r="Q342" s="55">
        <f t="shared" si="47"/>
        <v>2</v>
      </c>
    </row>
    <row r="343" spans="1:17" x14ac:dyDescent="0.2">
      <c r="A343" s="13">
        <v>397</v>
      </c>
      <c r="B343" s="13" t="s">
        <v>554</v>
      </c>
      <c r="C343" s="13" t="s">
        <v>1369</v>
      </c>
      <c r="D343" s="13" t="s">
        <v>140</v>
      </c>
      <c r="E343" s="33">
        <v>44728</v>
      </c>
      <c r="F343" s="13" t="str">
        <f t="shared" si="40"/>
        <v>+375</v>
      </c>
      <c r="G343" s="13" t="str">
        <f>_xlfn.XLOOKUP(F343,'коды стран'!$B$3:$B$8,'коды стран'!$A$2:$A$7,"Не найдено",0)</f>
        <v>Казахстан</v>
      </c>
      <c r="H343" s="33">
        <f t="shared" ca="1" si="41"/>
        <v>45807</v>
      </c>
      <c r="I343" s="13">
        <f t="shared" ca="1" si="42"/>
        <v>2</v>
      </c>
      <c r="J343" s="13">
        <f t="shared" ca="1" si="43"/>
        <v>11</v>
      </c>
      <c r="K343" s="13">
        <f t="shared" ca="1" si="44"/>
        <v>14</v>
      </c>
      <c r="L343" s="13">
        <f t="shared" ca="1" si="45"/>
        <v>35</v>
      </c>
      <c r="M343" s="13">
        <f t="shared" ca="1" si="46"/>
        <v>1079</v>
      </c>
      <c r="N343" s="13" t="s">
        <v>1051</v>
      </c>
      <c r="O343" s="48" t="s">
        <v>1050</v>
      </c>
      <c r="P343" s="13" t="s">
        <v>762</v>
      </c>
      <c r="Q343" s="55">
        <f t="shared" si="47"/>
        <v>2</v>
      </c>
    </row>
    <row r="344" spans="1:17" x14ac:dyDescent="0.2">
      <c r="A344" s="13">
        <v>400</v>
      </c>
      <c r="B344" s="13" t="s">
        <v>154</v>
      </c>
      <c r="C344" s="13" t="s">
        <v>1765</v>
      </c>
      <c r="D344" s="13" t="s">
        <v>142</v>
      </c>
      <c r="E344" s="33">
        <v>44765</v>
      </c>
      <c r="F344" s="13" t="str">
        <f t="shared" si="40"/>
        <v>+375</v>
      </c>
      <c r="G344" s="13" t="str">
        <f>_xlfn.XLOOKUP(F344,'коды стран'!$B$3:$B$8,'коды стран'!$A$2:$A$7,"Не найдено",0)</f>
        <v>Казахстан</v>
      </c>
      <c r="H344" s="33">
        <f t="shared" ca="1" si="41"/>
        <v>45807</v>
      </c>
      <c r="I344" s="13">
        <f t="shared" ca="1" si="42"/>
        <v>2</v>
      </c>
      <c r="J344" s="13">
        <f t="shared" ca="1" si="43"/>
        <v>10</v>
      </c>
      <c r="K344" s="13">
        <f t="shared" ca="1" si="44"/>
        <v>7</v>
      </c>
      <c r="L344" s="13">
        <f t="shared" ca="1" si="45"/>
        <v>34</v>
      </c>
      <c r="M344" s="13">
        <f t="shared" ca="1" si="46"/>
        <v>1042</v>
      </c>
      <c r="N344" s="48" t="s">
        <v>1203</v>
      </c>
      <c r="O344" s="13" t="s">
        <v>1204</v>
      </c>
      <c r="P344" s="13" t="s">
        <v>1205</v>
      </c>
      <c r="Q344" s="55">
        <f t="shared" si="47"/>
        <v>2</v>
      </c>
    </row>
    <row r="345" spans="1:17" x14ac:dyDescent="0.2">
      <c r="A345" s="13">
        <v>401</v>
      </c>
      <c r="B345" s="13" t="s">
        <v>221</v>
      </c>
      <c r="C345" s="13" t="s">
        <v>1699</v>
      </c>
      <c r="D345" s="13" t="s">
        <v>140</v>
      </c>
      <c r="E345" s="33">
        <v>44856</v>
      </c>
      <c r="F345" s="13" t="str">
        <f t="shared" si="40"/>
        <v>+7</v>
      </c>
      <c r="G345" s="13" t="str">
        <f>_xlfn.XLOOKUP(F345,'коды стран'!$B$3:$B$8,'коды стран'!$A$2:$A$7,"Не найдено",0)</f>
        <v>Россия</v>
      </c>
      <c r="H345" s="33">
        <f t="shared" ca="1" si="41"/>
        <v>45807</v>
      </c>
      <c r="I345" s="13">
        <f t="shared" ca="1" si="42"/>
        <v>2</v>
      </c>
      <c r="J345" s="13">
        <f t="shared" ca="1" si="43"/>
        <v>7</v>
      </c>
      <c r="K345" s="13">
        <f t="shared" ca="1" si="44"/>
        <v>8</v>
      </c>
      <c r="L345" s="13">
        <f t="shared" ca="1" si="45"/>
        <v>31</v>
      </c>
      <c r="M345" s="13">
        <f t="shared" ca="1" si="46"/>
        <v>951</v>
      </c>
      <c r="N345" s="13" t="s">
        <v>1063</v>
      </c>
      <c r="O345" s="48" t="s">
        <v>1073</v>
      </c>
      <c r="P345" s="13" t="s">
        <v>946</v>
      </c>
      <c r="Q345" s="55">
        <f t="shared" si="47"/>
        <v>2</v>
      </c>
    </row>
    <row r="346" spans="1:17" x14ac:dyDescent="0.2">
      <c r="A346" s="13">
        <v>402</v>
      </c>
      <c r="B346" s="13" t="s">
        <v>273</v>
      </c>
      <c r="C346" s="13" t="s">
        <v>1647</v>
      </c>
      <c r="D346" s="13" t="s">
        <v>142</v>
      </c>
      <c r="E346" s="33">
        <v>44742</v>
      </c>
      <c r="F346" s="13" t="str">
        <f t="shared" si="40"/>
        <v>+998</v>
      </c>
      <c r="G346" s="13" t="str">
        <f>_xlfn.XLOOKUP(F346,'коды стран'!$B$3:$B$8,'коды стран'!$A$2:$A$7,"Не найдено",0)</f>
        <v>Беларусь</v>
      </c>
      <c r="H346" s="33">
        <f t="shared" ca="1" si="41"/>
        <v>45807</v>
      </c>
      <c r="I346" s="13">
        <f t="shared" ca="1" si="42"/>
        <v>2</v>
      </c>
      <c r="J346" s="13">
        <f t="shared" ca="1" si="43"/>
        <v>11</v>
      </c>
      <c r="K346" s="13">
        <f t="shared" ca="1" si="44"/>
        <v>0</v>
      </c>
      <c r="L346" s="13">
        <f t="shared" ca="1" si="45"/>
        <v>35</v>
      </c>
      <c r="M346" s="13">
        <f t="shared" ca="1" si="46"/>
        <v>1065</v>
      </c>
      <c r="N346" s="13" t="s">
        <v>1153</v>
      </c>
      <c r="O346" s="48" t="s">
        <v>1151</v>
      </c>
      <c r="P346" s="13" t="s">
        <v>1152</v>
      </c>
      <c r="Q346" s="55">
        <f t="shared" si="47"/>
        <v>1</v>
      </c>
    </row>
    <row r="347" spans="1:17" x14ac:dyDescent="0.2">
      <c r="A347" s="13">
        <v>403</v>
      </c>
      <c r="B347" s="13" t="s">
        <v>216</v>
      </c>
      <c r="C347" s="13" t="s">
        <v>1704</v>
      </c>
      <c r="D347" s="13" t="s">
        <v>140</v>
      </c>
      <c r="E347" s="33">
        <v>44594</v>
      </c>
      <c r="F347" s="13" t="str">
        <f t="shared" si="40"/>
        <v>+7</v>
      </c>
      <c r="G347" s="13" t="str">
        <f>_xlfn.XLOOKUP(F347,'коды стран'!$B$3:$B$8,'коды стран'!$A$2:$A$7,"Не найдено",0)</f>
        <v>Россия</v>
      </c>
      <c r="H347" s="33">
        <f t="shared" ca="1" si="41"/>
        <v>45807</v>
      </c>
      <c r="I347" s="13">
        <f t="shared" ca="1" si="42"/>
        <v>3</v>
      </c>
      <c r="J347" s="13">
        <f t="shared" ca="1" si="43"/>
        <v>3</v>
      </c>
      <c r="K347" s="13">
        <f t="shared" ca="1" si="44"/>
        <v>28</v>
      </c>
      <c r="L347" s="13">
        <f t="shared" ca="1" si="45"/>
        <v>39</v>
      </c>
      <c r="M347" s="13">
        <f t="shared" ca="1" si="46"/>
        <v>1213</v>
      </c>
      <c r="N347" s="13" t="s">
        <v>811</v>
      </c>
      <c r="O347" s="48" t="s">
        <v>809</v>
      </c>
      <c r="P347" s="13" t="s">
        <v>810</v>
      </c>
      <c r="Q347" s="55">
        <f t="shared" si="47"/>
        <v>1</v>
      </c>
    </row>
    <row r="348" spans="1:17" x14ac:dyDescent="0.2">
      <c r="A348" s="13">
        <v>404</v>
      </c>
      <c r="B348" s="13" t="s">
        <v>177</v>
      </c>
      <c r="C348" s="13" t="s">
        <v>1742</v>
      </c>
      <c r="D348" s="13" t="s">
        <v>140</v>
      </c>
      <c r="E348" s="33">
        <v>44913</v>
      </c>
      <c r="F348" s="13" t="str">
        <f t="shared" si="40"/>
        <v>+380</v>
      </c>
      <c r="G348" s="13" t="str">
        <f>_xlfn.XLOOKUP(F348,'коды стран'!$B$3:$B$8,'коды стран'!$A$2:$A$7,"Не найдено",0)</f>
        <v>Таджикистан</v>
      </c>
      <c r="H348" s="33">
        <f t="shared" ca="1" si="41"/>
        <v>45807</v>
      </c>
      <c r="I348" s="13">
        <f t="shared" ca="1" si="42"/>
        <v>2</v>
      </c>
      <c r="J348" s="13">
        <f t="shared" ca="1" si="43"/>
        <v>5</v>
      </c>
      <c r="K348" s="13">
        <f t="shared" ca="1" si="44"/>
        <v>12</v>
      </c>
      <c r="L348" s="13">
        <f t="shared" ca="1" si="45"/>
        <v>29</v>
      </c>
      <c r="M348" s="13">
        <f t="shared" ca="1" si="46"/>
        <v>894</v>
      </c>
      <c r="N348" s="48" t="s">
        <v>1334</v>
      </c>
      <c r="O348" s="13" t="s">
        <v>938</v>
      </c>
      <c r="P348" s="13" t="s">
        <v>1335</v>
      </c>
      <c r="Q348" s="55">
        <f t="shared" si="47"/>
        <v>2</v>
      </c>
    </row>
    <row r="349" spans="1:17" x14ac:dyDescent="0.2">
      <c r="A349" s="13">
        <v>405</v>
      </c>
      <c r="B349" s="13" t="s">
        <v>382</v>
      </c>
      <c r="C349" s="13" t="s">
        <v>1538</v>
      </c>
      <c r="D349" s="13" t="s">
        <v>140</v>
      </c>
      <c r="E349" s="33">
        <v>44798</v>
      </c>
      <c r="F349" s="13" t="str">
        <f t="shared" si="40"/>
        <v>+380</v>
      </c>
      <c r="G349" s="13" t="str">
        <f>_xlfn.XLOOKUP(F349,'коды стран'!$B$3:$B$8,'коды стран'!$A$2:$A$7,"Не найдено",0)</f>
        <v>Таджикистан</v>
      </c>
      <c r="H349" s="33">
        <f t="shared" ca="1" si="41"/>
        <v>45807</v>
      </c>
      <c r="I349" s="13">
        <f t="shared" ca="1" si="42"/>
        <v>2</v>
      </c>
      <c r="J349" s="13">
        <f t="shared" ca="1" si="43"/>
        <v>9</v>
      </c>
      <c r="K349" s="13">
        <f t="shared" ca="1" si="44"/>
        <v>5</v>
      </c>
      <c r="L349" s="13">
        <f t="shared" ca="1" si="45"/>
        <v>33</v>
      </c>
      <c r="M349" s="13">
        <f t="shared" ca="1" si="46"/>
        <v>1009</v>
      </c>
      <c r="N349" s="13" t="s">
        <v>1094</v>
      </c>
      <c r="O349" s="48" t="s">
        <v>875</v>
      </c>
      <c r="P349" s="13" t="s">
        <v>1220</v>
      </c>
      <c r="Q349" s="55">
        <f t="shared" si="47"/>
        <v>4</v>
      </c>
    </row>
    <row r="350" spans="1:17" x14ac:dyDescent="0.2">
      <c r="A350" s="13">
        <v>406</v>
      </c>
      <c r="B350" s="13" t="s">
        <v>323</v>
      </c>
      <c r="C350" s="13" t="s">
        <v>1597</v>
      </c>
      <c r="D350" s="13" t="s">
        <v>142</v>
      </c>
      <c r="E350" s="33">
        <v>44895</v>
      </c>
      <c r="F350" s="13" t="str">
        <f t="shared" si="40"/>
        <v>+380</v>
      </c>
      <c r="G350" s="13" t="str">
        <f>_xlfn.XLOOKUP(F350,'коды стран'!$B$3:$B$8,'коды стран'!$A$2:$A$7,"Не найдено",0)</f>
        <v>Таджикистан</v>
      </c>
      <c r="H350" s="33">
        <f t="shared" ca="1" si="41"/>
        <v>45807</v>
      </c>
      <c r="I350" s="13">
        <f t="shared" ca="1" si="42"/>
        <v>2</v>
      </c>
      <c r="J350" s="13">
        <f t="shared" ca="1" si="43"/>
        <v>6</v>
      </c>
      <c r="K350" s="13">
        <f t="shared" ca="1" si="44"/>
        <v>0</v>
      </c>
      <c r="L350" s="13">
        <f t="shared" ca="1" si="45"/>
        <v>30</v>
      </c>
      <c r="M350" s="13">
        <f t="shared" ca="1" si="46"/>
        <v>912</v>
      </c>
      <c r="N350" s="13" t="s">
        <v>1321</v>
      </c>
      <c r="O350" s="48" t="s">
        <v>1320</v>
      </c>
      <c r="P350" s="13" t="s">
        <v>1027</v>
      </c>
      <c r="Q350" s="55">
        <f t="shared" si="47"/>
        <v>1</v>
      </c>
    </row>
    <row r="351" spans="1:17" x14ac:dyDescent="0.2">
      <c r="A351" s="13">
        <v>407</v>
      </c>
      <c r="B351" s="13" t="s">
        <v>526</v>
      </c>
      <c r="C351" s="13" t="s">
        <v>1396</v>
      </c>
      <c r="D351" s="13" t="s">
        <v>142</v>
      </c>
      <c r="E351" s="33">
        <v>44621</v>
      </c>
      <c r="F351" s="13" t="str">
        <f t="shared" si="40"/>
        <v>+375</v>
      </c>
      <c r="G351" s="13" t="str">
        <f>_xlfn.XLOOKUP(F351,'коды стран'!$B$3:$B$8,'коды стран'!$A$2:$A$7,"Не найдено",0)</f>
        <v>Казахстан</v>
      </c>
      <c r="H351" s="33">
        <f t="shared" ca="1" si="41"/>
        <v>45807</v>
      </c>
      <c r="I351" s="13">
        <f t="shared" ca="1" si="42"/>
        <v>3</v>
      </c>
      <c r="J351" s="13">
        <f t="shared" ca="1" si="43"/>
        <v>2</v>
      </c>
      <c r="K351" s="13">
        <f t="shared" ca="1" si="44"/>
        <v>29</v>
      </c>
      <c r="L351" s="13">
        <f t="shared" ca="1" si="45"/>
        <v>38</v>
      </c>
      <c r="M351" s="13">
        <f t="shared" ca="1" si="46"/>
        <v>1186</v>
      </c>
      <c r="N351" s="13" t="s">
        <v>828</v>
      </c>
      <c r="O351" s="48" t="s">
        <v>826</v>
      </c>
      <c r="P351" s="13" t="s">
        <v>827</v>
      </c>
      <c r="Q351" s="55">
        <f t="shared" si="47"/>
        <v>1</v>
      </c>
    </row>
    <row r="352" spans="1:17" x14ac:dyDescent="0.2">
      <c r="A352" s="13">
        <v>408</v>
      </c>
      <c r="B352" s="13" t="s">
        <v>544</v>
      </c>
      <c r="C352" s="13" t="s">
        <v>1378</v>
      </c>
      <c r="D352" s="13" t="s">
        <v>140</v>
      </c>
      <c r="E352" s="33">
        <v>44857</v>
      </c>
      <c r="F352" s="13" t="str">
        <f t="shared" si="40"/>
        <v>+7</v>
      </c>
      <c r="G352" s="13" t="str">
        <f>_xlfn.XLOOKUP(F352,'коды стран'!$B$3:$B$8,'коды стран'!$A$2:$A$7,"Не найдено",0)</f>
        <v>Россия</v>
      </c>
      <c r="H352" s="33">
        <f t="shared" ca="1" si="41"/>
        <v>45807</v>
      </c>
      <c r="I352" s="13">
        <f t="shared" ca="1" si="42"/>
        <v>2</v>
      </c>
      <c r="J352" s="13">
        <f t="shared" ca="1" si="43"/>
        <v>7</v>
      </c>
      <c r="K352" s="13">
        <f t="shared" ca="1" si="44"/>
        <v>7</v>
      </c>
      <c r="L352" s="13">
        <f t="shared" ca="1" si="45"/>
        <v>31</v>
      </c>
      <c r="M352" s="13">
        <f t="shared" ca="1" si="46"/>
        <v>950</v>
      </c>
      <c r="N352" s="13" t="s">
        <v>1100</v>
      </c>
      <c r="O352" s="48" t="s">
        <v>701</v>
      </c>
      <c r="P352" s="13" t="s">
        <v>820</v>
      </c>
      <c r="Q352" s="55">
        <f t="shared" si="47"/>
        <v>5</v>
      </c>
    </row>
    <row r="353" spans="1:17" x14ac:dyDescent="0.2">
      <c r="A353" s="13">
        <v>409</v>
      </c>
      <c r="B353" s="13" t="s">
        <v>234</v>
      </c>
      <c r="C353" s="13" t="s">
        <v>1686</v>
      </c>
      <c r="D353" s="13" t="s">
        <v>140</v>
      </c>
      <c r="E353" s="33">
        <v>44869</v>
      </c>
      <c r="F353" s="13" t="str">
        <f t="shared" si="40"/>
        <v>+380</v>
      </c>
      <c r="G353" s="13" t="str">
        <f>_xlfn.XLOOKUP(F353,'коды стран'!$B$3:$B$8,'коды стран'!$A$2:$A$7,"Не найдено",0)</f>
        <v>Таджикистан</v>
      </c>
      <c r="H353" s="33">
        <f t="shared" ca="1" si="41"/>
        <v>45807</v>
      </c>
      <c r="I353" s="13">
        <f t="shared" ca="1" si="42"/>
        <v>2</v>
      </c>
      <c r="J353" s="13">
        <f t="shared" ca="1" si="43"/>
        <v>6</v>
      </c>
      <c r="K353" s="13">
        <f t="shared" ca="1" si="44"/>
        <v>26</v>
      </c>
      <c r="L353" s="13">
        <f t="shared" ca="1" si="45"/>
        <v>30</v>
      </c>
      <c r="M353" s="13">
        <f t="shared" ca="1" si="46"/>
        <v>938</v>
      </c>
      <c r="N353" s="48" t="s">
        <v>1300</v>
      </c>
      <c r="O353" s="13" t="s">
        <v>687</v>
      </c>
      <c r="P353" s="13" t="s">
        <v>688</v>
      </c>
      <c r="Q353" s="55">
        <f t="shared" si="47"/>
        <v>3</v>
      </c>
    </row>
    <row r="354" spans="1:17" x14ac:dyDescent="0.2">
      <c r="A354" s="13">
        <v>411</v>
      </c>
      <c r="B354" s="13" t="s">
        <v>410</v>
      </c>
      <c r="C354" s="13" t="s">
        <v>1510</v>
      </c>
      <c r="D354" s="13" t="s">
        <v>140</v>
      </c>
      <c r="E354" s="33">
        <v>44673</v>
      </c>
      <c r="F354" s="13" t="str">
        <f t="shared" si="40"/>
        <v>+992</v>
      </c>
      <c r="G354" s="13" t="str">
        <f>_xlfn.XLOOKUP(F354,'коды стран'!$B$3:$B$8,'коды стран'!$A$2:$A$7,"Не найдено",0)</f>
        <v>Узбекистан</v>
      </c>
      <c r="H354" s="33">
        <f t="shared" ca="1" si="41"/>
        <v>45807</v>
      </c>
      <c r="I354" s="13">
        <f t="shared" ca="1" si="42"/>
        <v>3</v>
      </c>
      <c r="J354" s="13">
        <f t="shared" ca="1" si="43"/>
        <v>1</v>
      </c>
      <c r="K354" s="13">
        <f t="shared" ca="1" si="44"/>
        <v>8</v>
      </c>
      <c r="L354" s="13">
        <f t="shared" ca="1" si="45"/>
        <v>37</v>
      </c>
      <c r="M354" s="13">
        <f t="shared" ca="1" si="46"/>
        <v>1134</v>
      </c>
      <c r="N354" s="13" t="s">
        <v>999</v>
      </c>
      <c r="O354" s="48" t="s">
        <v>989</v>
      </c>
      <c r="P354" s="13" t="s">
        <v>998</v>
      </c>
      <c r="Q354" s="55">
        <f t="shared" si="47"/>
        <v>2</v>
      </c>
    </row>
    <row r="355" spans="1:17" x14ac:dyDescent="0.2">
      <c r="A355" s="13">
        <v>413</v>
      </c>
      <c r="B355" s="13" t="s">
        <v>566</v>
      </c>
      <c r="C355" s="13" t="s">
        <v>1357</v>
      </c>
      <c r="D355" s="13" t="s">
        <v>140</v>
      </c>
      <c r="E355" s="33">
        <v>44699</v>
      </c>
      <c r="F355" s="13" t="str">
        <f t="shared" si="40"/>
        <v>+7</v>
      </c>
      <c r="G355" s="13" t="str">
        <f>_xlfn.XLOOKUP(F355,'коды стран'!$B$3:$B$8,'коды стран'!$A$2:$A$7,"Не найдено",0)</f>
        <v>Россия</v>
      </c>
      <c r="H355" s="33">
        <f t="shared" ca="1" si="41"/>
        <v>45807</v>
      </c>
      <c r="I355" s="13">
        <f t="shared" ca="1" si="42"/>
        <v>3</v>
      </c>
      <c r="J355" s="13">
        <f t="shared" ca="1" si="43"/>
        <v>0</v>
      </c>
      <c r="K355" s="13">
        <f t="shared" ca="1" si="44"/>
        <v>12</v>
      </c>
      <c r="L355" s="13">
        <f t="shared" ca="1" si="45"/>
        <v>36</v>
      </c>
      <c r="M355" s="13">
        <f t="shared" ca="1" si="46"/>
        <v>1108</v>
      </c>
      <c r="N355" s="13" t="s">
        <v>674</v>
      </c>
      <c r="O355" s="48" t="s">
        <v>963</v>
      </c>
      <c r="P355" s="13" t="s">
        <v>964</v>
      </c>
      <c r="Q355" s="55">
        <f t="shared" si="47"/>
        <v>1</v>
      </c>
    </row>
    <row r="356" spans="1:17" x14ac:dyDescent="0.2">
      <c r="A356" s="13">
        <v>414</v>
      </c>
      <c r="B356" s="13" t="s">
        <v>562</v>
      </c>
      <c r="C356" s="13" t="s">
        <v>1361</v>
      </c>
      <c r="D356" s="13" t="s">
        <v>140</v>
      </c>
      <c r="E356" s="33">
        <v>44794</v>
      </c>
      <c r="F356" s="13" t="str">
        <f t="shared" si="40"/>
        <v>+375</v>
      </c>
      <c r="G356" s="13" t="str">
        <f>_xlfn.XLOOKUP(F356,'коды стран'!$B$3:$B$8,'коды стран'!$A$2:$A$7,"Не найдено",0)</f>
        <v>Казахстан</v>
      </c>
      <c r="H356" s="33">
        <f t="shared" ca="1" si="41"/>
        <v>45807</v>
      </c>
      <c r="I356" s="13">
        <f t="shared" ca="1" si="42"/>
        <v>2</v>
      </c>
      <c r="J356" s="13">
        <f t="shared" ca="1" si="43"/>
        <v>9</v>
      </c>
      <c r="K356" s="13">
        <f t="shared" ca="1" si="44"/>
        <v>9</v>
      </c>
      <c r="L356" s="13">
        <f t="shared" ca="1" si="45"/>
        <v>33</v>
      </c>
      <c r="M356" s="13">
        <f t="shared" ca="1" si="46"/>
        <v>1013</v>
      </c>
      <c r="N356" s="13" t="s">
        <v>1206</v>
      </c>
      <c r="O356" s="48" t="s">
        <v>701</v>
      </c>
      <c r="P356" s="13" t="s">
        <v>908</v>
      </c>
      <c r="Q356" s="55">
        <f t="shared" si="47"/>
        <v>5</v>
      </c>
    </row>
    <row r="357" spans="1:17" x14ac:dyDescent="0.2">
      <c r="A357" s="13">
        <v>415</v>
      </c>
      <c r="B357" s="13" t="s">
        <v>511</v>
      </c>
      <c r="C357" s="13" t="s">
        <v>1411</v>
      </c>
      <c r="D357" s="13" t="s">
        <v>142</v>
      </c>
      <c r="E357" s="33">
        <v>44661</v>
      </c>
      <c r="F357" s="13" t="str">
        <f t="shared" si="40"/>
        <v>+380</v>
      </c>
      <c r="G357" s="13" t="str">
        <f>_xlfn.XLOOKUP(F357,'коды стран'!$B$3:$B$8,'коды стран'!$A$2:$A$7,"Не найдено",0)</f>
        <v>Таджикистан</v>
      </c>
      <c r="H357" s="33">
        <f t="shared" ca="1" si="41"/>
        <v>45807</v>
      </c>
      <c r="I357" s="13">
        <f t="shared" ca="1" si="42"/>
        <v>3</v>
      </c>
      <c r="J357" s="13">
        <f t="shared" ca="1" si="43"/>
        <v>1</v>
      </c>
      <c r="K357" s="13">
        <f t="shared" ca="1" si="44"/>
        <v>20</v>
      </c>
      <c r="L357" s="13">
        <f t="shared" ca="1" si="45"/>
        <v>37</v>
      </c>
      <c r="M357" s="13">
        <f t="shared" ca="1" si="46"/>
        <v>1146</v>
      </c>
      <c r="N357" s="13" t="s">
        <v>913</v>
      </c>
      <c r="O357" s="48" t="s">
        <v>832</v>
      </c>
      <c r="P357" s="13" t="s">
        <v>912</v>
      </c>
      <c r="Q357" s="55">
        <f t="shared" si="47"/>
        <v>2</v>
      </c>
    </row>
    <row r="358" spans="1:17" x14ac:dyDescent="0.2">
      <c r="A358" s="13">
        <v>416</v>
      </c>
      <c r="B358" s="13" t="s">
        <v>422</v>
      </c>
      <c r="C358" s="13" t="s">
        <v>1498</v>
      </c>
      <c r="D358" s="13" t="s">
        <v>140</v>
      </c>
      <c r="E358" s="33">
        <v>44703</v>
      </c>
      <c r="F358" s="13" t="str">
        <f t="shared" si="40"/>
        <v>+992</v>
      </c>
      <c r="G358" s="13" t="str">
        <f>_xlfn.XLOOKUP(F358,'коды стран'!$B$3:$B$8,'коды стран'!$A$2:$A$7,"Не найдено",0)</f>
        <v>Узбекистан</v>
      </c>
      <c r="H358" s="33">
        <f t="shared" ca="1" si="41"/>
        <v>45807</v>
      </c>
      <c r="I358" s="13">
        <f t="shared" ca="1" si="42"/>
        <v>3</v>
      </c>
      <c r="J358" s="13">
        <f t="shared" ca="1" si="43"/>
        <v>0</v>
      </c>
      <c r="K358" s="13">
        <f t="shared" ca="1" si="44"/>
        <v>8</v>
      </c>
      <c r="L358" s="13">
        <f t="shared" ca="1" si="45"/>
        <v>36</v>
      </c>
      <c r="M358" s="13">
        <f t="shared" ca="1" si="46"/>
        <v>1104</v>
      </c>
      <c r="N358" s="48" t="s">
        <v>1070</v>
      </c>
      <c r="O358" s="13" t="s">
        <v>723</v>
      </c>
      <c r="P358" s="13" t="s">
        <v>1007</v>
      </c>
      <c r="Q358" s="55">
        <f t="shared" si="47"/>
        <v>2</v>
      </c>
    </row>
    <row r="359" spans="1:17" x14ac:dyDescent="0.2">
      <c r="A359" s="13">
        <v>417</v>
      </c>
      <c r="B359" s="13" t="s">
        <v>161</v>
      </c>
      <c r="C359" s="13" t="s">
        <v>1758</v>
      </c>
      <c r="D359" s="13" t="s">
        <v>140</v>
      </c>
      <c r="E359" s="33">
        <v>44608</v>
      </c>
      <c r="F359" s="13" t="str">
        <f t="shared" si="40"/>
        <v>+992</v>
      </c>
      <c r="G359" s="13" t="str">
        <f>_xlfn.XLOOKUP(F359,'коды стран'!$B$3:$B$8,'коды стран'!$A$2:$A$7,"Не найдено",0)</f>
        <v>Узбекистан</v>
      </c>
      <c r="H359" s="33">
        <f t="shared" ca="1" si="41"/>
        <v>45807</v>
      </c>
      <c r="I359" s="13">
        <f t="shared" ca="1" si="42"/>
        <v>3</v>
      </c>
      <c r="J359" s="13">
        <f t="shared" ca="1" si="43"/>
        <v>3</v>
      </c>
      <c r="K359" s="13">
        <f t="shared" ca="1" si="44"/>
        <v>14</v>
      </c>
      <c r="L359" s="13">
        <f t="shared" ca="1" si="45"/>
        <v>39</v>
      </c>
      <c r="M359" s="13">
        <f t="shared" ca="1" si="46"/>
        <v>1199</v>
      </c>
      <c r="N359" s="48" t="s">
        <v>818</v>
      </c>
      <c r="O359" s="13" t="s">
        <v>819</v>
      </c>
      <c r="P359" s="13" t="s">
        <v>820</v>
      </c>
      <c r="Q359" s="55">
        <f t="shared" si="47"/>
        <v>5</v>
      </c>
    </row>
    <row r="360" spans="1:17" x14ac:dyDescent="0.2">
      <c r="A360" s="13">
        <v>418</v>
      </c>
      <c r="B360" s="13" t="s">
        <v>199</v>
      </c>
      <c r="C360" s="13" t="s">
        <v>1720</v>
      </c>
      <c r="D360" s="13" t="s">
        <v>142</v>
      </c>
      <c r="E360" s="33">
        <v>44700</v>
      </c>
      <c r="F360" s="13" t="str">
        <f t="shared" si="40"/>
        <v>+375</v>
      </c>
      <c r="G360" s="13" t="str">
        <f>_xlfn.XLOOKUP(F360,'коды стран'!$B$3:$B$8,'коды стран'!$A$2:$A$7,"Не найдено",0)</f>
        <v>Казахстан</v>
      </c>
      <c r="H360" s="33">
        <f t="shared" ca="1" si="41"/>
        <v>45807</v>
      </c>
      <c r="I360" s="13">
        <f t="shared" ca="1" si="42"/>
        <v>3</v>
      </c>
      <c r="J360" s="13">
        <f t="shared" ca="1" si="43"/>
        <v>0</v>
      </c>
      <c r="K360" s="13">
        <f t="shared" ca="1" si="44"/>
        <v>11</v>
      </c>
      <c r="L360" s="13">
        <f t="shared" ca="1" si="45"/>
        <v>36</v>
      </c>
      <c r="M360" s="13">
        <f t="shared" ca="1" si="46"/>
        <v>1107</v>
      </c>
      <c r="N360" s="13" t="s">
        <v>836</v>
      </c>
      <c r="O360" s="48" t="s">
        <v>961</v>
      </c>
      <c r="P360" s="13" t="s">
        <v>1030</v>
      </c>
      <c r="Q360" s="55">
        <f t="shared" si="47"/>
        <v>5</v>
      </c>
    </row>
    <row r="361" spans="1:17" x14ac:dyDescent="0.2">
      <c r="A361" s="13">
        <v>419</v>
      </c>
      <c r="B361" s="13" t="s">
        <v>446</v>
      </c>
      <c r="C361" s="13" t="s">
        <v>1476</v>
      </c>
      <c r="D361" s="13" t="s">
        <v>142</v>
      </c>
      <c r="E361" s="33">
        <v>44869</v>
      </c>
      <c r="F361" s="13" t="str">
        <f t="shared" si="40"/>
        <v>+992</v>
      </c>
      <c r="G361" s="13" t="str">
        <f>_xlfn.XLOOKUP(F361,'коды стран'!$B$3:$B$8,'коды стран'!$A$2:$A$7,"Не найдено",0)</f>
        <v>Узбекистан</v>
      </c>
      <c r="H361" s="33">
        <f t="shared" ca="1" si="41"/>
        <v>45807</v>
      </c>
      <c r="I361" s="13">
        <f t="shared" ca="1" si="42"/>
        <v>2</v>
      </c>
      <c r="J361" s="13">
        <f t="shared" ca="1" si="43"/>
        <v>6</v>
      </c>
      <c r="K361" s="13">
        <f t="shared" ca="1" si="44"/>
        <v>26</v>
      </c>
      <c r="L361" s="13">
        <f t="shared" ca="1" si="45"/>
        <v>30</v>
      </c>
      <c r="M361" s="13">
        <f t="shared" ca="1" si="46"/>
        <v>938</v>
      </c>
      <c r="N361" s="48" t="s">
        <v>1282</v>
      </c>
      <c r="O361" s="13" t="s">
        <v>1283</v>
      </c>
      <c r="P361" s="13" t="s">
        <v>813</v>
      </c>
      <c r="Q361" s="55">
        <f t="shared" si="47"/>
        <v>1</v>
      </c>
    </row>
    <row r="362" spans="1:17" x14ac:dyDescent="0.2">
      <c r="A362" s="13">
        <v>420</v>
      </c>
      <c r="B362" s="13" t="s">
        <v>434</v>
      </c>
      <c r="C362" s="13" t="s">
        <v>1486</v>
      </c>
      <c r="D362" s="13" t="s">
        <v>140</v>
      </c>
      <c r="E362" s="33">
        <v>44698</v>
      </c>
      <c r="F362" s="13" t="str">
        <f t="shared" si="40"/>
        <v>+380</v>
      </c>
      <c r="G362" s="13" t="str">
        <f>_xlfn.XLOOKUP(F362,'коды стран'!$B$3:$B$8,'коды стран'!$A$2:$A$7,"Не найдено",0)</f>
        <v>Таджикистан</v>
      </c>
      <c r="H362" s="33">
        <f t="shared" ca="1" si="41"/>
        <v>45807</v>
      </c>
      <c r="I362" s="13">
        <f t="shared" ca="1" si="42"/>
        <v>3</v>
      </c>
      <c r="J362" s="13">
        <f t="shared" ca="1" si="43"/>
        <v>0</v>
      </c>
      <c r="K362" s="13">
        <f t="shared" ca="1" si="44"/>
        <v>13</v>
      </c>
      <c r="L362" s="13">
        <f t="shared" ca="1" si="45"/>
        <v>36</v>
      </c>
      <c r="M362" s="13">
        <f t="shared" ca="1" si="46"/>
        <v>1109</v>
      </c>
      <c r="N362" s="48" t="s">
        <v>888</v>
      </c>
      <c r="O362" s="13" t="s">
        <v>992</v>
      </c>
      <c r="P362" s="13" t="s">
        <v>672</v>
      </c>
      <c r="Q362" s="55">
        <f t="shared" si="47"/>
        <v>3</v>
      </c>
    </row>
    <row r="363" spans="1:17" x14ac:dyDescent="0.2">
      <c r="A363" s="13">
        <v>421</v>
      </c>
      <c r="B363" s="13" t="s">
        <v>362</v>
      </c>
      <c r="C363" s="13" t="s">
        <v>1558</v>
      </c>
      <c r="D363" s="13" t="s">
        <v>140</v>
      </c>
      <c r="E363" s="33">
        <v>44620</v>
      </c>
      <c r="F363" s="13" t="str">
        <f t="shared" si="40"/>
        <v>+7</v>
      </c>
      <c r="G363" s="13" t="str">
        <f>_xlfn.XLOOKUP(F363,'коды стран'!$B$3:$B$8,'коды стран'!$A$2:$A$7,"Не найдено",0)</f>
        <v>Россия</v>
      </c>
      <c r="H363" s="33">
        <f t="shared" ca="1" si="41"/>
        <v>45807</v>
      </c>
      <c r="I363" s="13">
        <f t="shared" ca="1" si="42"/>
        <v>3</v>
      </c>
      <c r="J363" s="13">
        <f t="shared" ca="1" si="43"/>
        <v>3</v>
      </c>
      <c r="K363" s="13">
        <f t="shared" ca="1" si="44"/>
        <v>2</v>
      </c>
      <c r="L363" s="13">
        <f t="shared" ca="1" si="45"/>
        <v>39</v>
      </c>
      <c r="M363" s="13">
        <f t="shared" ca="1" si="46"/>
        <v>1187</v>
      </c>
      <c r="N363" s="48" t="s">
        <v>864</v>
      </c>
      <c r="O363" s="13" t="s">
        <v>865</v>
      </c>
      <c r="P363" s="13" t="s">
        <v>866</v>
      </c>
      <c r="Q363" s="55">
        <f t="shared" si="47"/>
        <v>2</v>
      </c>
    </row>
    <row r="364" spans="1:17" x14ac:dyDescent="0.2">
      <c r="A364" s="13">
        <v>422</v>
      </c>
      <c r="B364" s="13" t="s">
        <v>550</v>
      </c>
      <c r="C364" s="13" t="s">
        <v>1372</v>
      </c>
      <c r="D364" s="13" t="s">
        <v>140</v>
      </c>
      <c r="E364" s="33">
        <v>44784</v>
      </c>
      <c r="F364" s="13" t="str">
        <f t="shared" si="40"/>
        <v>+380</v>
      </c>
      <c r="G364" s="13" t="str">
        <f>_xlfn.XLOOKUP(F364,'коды стран'!$B$3:$B$8,'коды стран'!$A$2:$A$7,"Не найдено",0)</f>
        <v>Таджикистан</v>
      </c>
      <c r="H364" s="33">
        <f t="shared" ca="1" si="41"/>
        <v>45807</v>
      </c>
      <c r="I364" s="13">
        <f t="shared" ca="1" si="42"/>
        <v>2</v>
      </c>
      <c r="J364" s="13">
        <f t="shared" ca="1" si="43"/>
        <v>9</v>
      </c>
      <c r="K364" s="13">
        <f t="shared" ca="1" si="44"/>
        <v>19</v>
      </c>
      <c r="L364" s="13">
        <f t="shared" ca="1" si="45"/>
        <v>33</v>
      </c>
      <c r="M364" s="13">
        <f t="shared" ca="1" si="46"/>
        <v>1023</v>
      </c>
      <c r="N364" s="48" t="s">
        <v>1166</v>
      </c>
      <c r="O364" s="13" t="s">
        <v>1167</v>
      </c>
      <c r="P364" s="13" t="s">
        <v>1168</v>
      </c>
      <c r="Q364" s="55">
        <f t="shared" si="47"/>
        <v>1</v>
      </c>
    </row>
    <row r="365" spans="1:17" x14ac:dyDescent="0.2">
      <c r="A365" s="13">
        <v>423</v>
      </c>
      <c r="B365" s="13" t="s">
        <v>492</v>
      </c>
      <c r="C365" s="13" t="s">
        <v>1430</v>
      </c>
      <c r="D365" s="13" t="s">
        <v>140</v>
      </c>
      <c r="E365" s="33">
        <v>44841</v>
      </c>
      <c r="F365" s="13" t="str">
        <f t="shared" si="40"/>
        <v>+375</v>
      </c>
      <c r="G365" s="13" t="str">
        <f>_xlfn.XLOOKUP(F365,'коды стран'!$B$3:$B$8,'коды стран'!$A$2:$A$7,"Не найдено",0)</f>
        <v>Казахстан</v>
      </c>
      <c r="H365" s="33">
        <f t="shared" ca="1" si="41"/>
        <v>45807</v>
      </c>
      <c r="I365" s="13">
        <f t="shared" ca="1" si="42"/>
        <v>2</v>
      </c>
      <c r="J365" s="13">
        <f t="shared" ca="1" si="43"/>
        <v>7</v>
      </c>
      <c r="K365" s="13">
        <f t="shared" ca="1" si="44"/>
        <v>23</v>
      </c>
      <c r="L365" s="13">
        <f t="shared" ca="1" si="45"/>
        <v>31</v>
      </c>
      <c r="M365" s="13">
        <f t="shared" ca="1" si="46"/>
        <v>966</v>
      </c>
      <c r="N365" s="13" t="s">
        <v>1252</v>
      </c>
      <c r="O365" s="48" t="s">
        <v>1250</v>
      </c>
      <c r="P365" s="13" t="s">
        <v>1251</v>
      </c>
      <c r="Q365" s="55">
        <f t="shared" si="47"/>
        <v>2</v>
      </c>
    </row>
    <row r="366" spans="1:17" x14ac:dyDescent="0.2">
      <c r="A366" s="13">
        <v>424</v>
      </c>
      <c r="B366" s="13" t="s">
        <v>489</v>
      </c>
      <c r="C366" s="13" t="s">
        <v>1433</v>
      </c>
      <c r="D366" s="13" t="s">
        <v>142</v>
      </c>
      <c r="E366" s="33">
        <v>44585</v>
      </c>
      <c r="F366" s="13" t="str">
        <f t="shared" si="40"/>
        <v>+7</v>
      </c>
      <c r="G366" s="13" t="str">
        <f>_xlfn.XLOOKUP(F366,'коды стран'!$B$3:$B$8,'коды стран'!$A$2:$A$7,"Не найдено",0)</f>
        <v>Россия</v>
      </c>
      <c r="H366" s="33">
        <f t="shared" ca="1" si="41"/>
        <v>45807</v>
      </c>
      <c r="I366" s="13">
        <f t="shared" ca="1" si="42"/>
        <v>3</v>
      </c>
      <c r="J366" s="13">
        <f t="shared" ca="1" si="43"/>
        <v>4</v>
      </c>
      <c r="K366" s="13">
        <f t="shared" ca="1" si="44"/>
        <v>6</v>
      </c>
      <c r="L366" s="13">
        <f t="shared" ca="1" si="45"/>
        <v>40</v>
      </c>
      <c r="M366" s="13">
        <f t="shared" ca="1" si="46"/>
        <v>1222</v>
      </c>
      <c r="N366" s="48" t="s">
        <v>748</v>
      </c>
      <c r="O366" s="13" t="s">
        <v>749</v>
      </c>
      <c r="P366" s="13" t="s">
        <v>750</v>
      </c>
      <c r="Q366" s="55">
        <f t="shared" si="47"/>
        <v>1</v>
      </c>
    </row>
    <row r="367" spans="1:17" x14ac:dyDescent="0.2">
      <c r="A367" s="13">
        <v>425</v>
      </c>
      <c r="B367" s="13" t="s">
        <v>276</v>
      </c>
      <c r="C367" s="13" t="s">
        <v>1644</v>
      </c>
      <c r="D367" s="13" t="s">
        <v>140</v>
      </c>
      <c r="E367" s="33">
        <v>44782</v>
      </c>
      <c r="F367" s="13" t="str">
        <f t="shared" si="40"/>
        <v>+998</v>
      </c>
      <c r="G367" s="13" t="str">
        <f>_xlfn.XLOOKUP(F367,'коды стран'!$B$3:$B$8,'коды стран'!$A$2:$A$7,"Не найдено",0)</f>
        <v>Беларусь</v>
      </c>
      <c r="H367" s="33">
        <f t="shared" ca="1" si="41"/>
        <v>45807</v>
      </c>
      <c r="I367" s="13">
        <f t="shared" ca="1" si="42"/>
        <v>2</v>
      </c>
      <c r="J367" s="13">
        <f t="shared" ca="1" si="43"/>
        <v>9</v>
      </c>
      <c r="K367" s="13">
        <f t="shared" ca="1" si="44"/>
        <v>21</v>
      </c>
      <c r="L367" s="13">
        <f t="shared" ca="1" si="45"/>
        <v>33</v>
      </c>
      <c r="M367" s="13">
        <f t="shared" ca="1" si="46"/>
        <v>1025</v>
      </c>
      <c r="N367" s="13" t="s">
        <v>1198</v>
      </c>
      <c r="O367" s="48" t="s">
        <v>1071</v>
      </c>
      <c r="P367" s="13" t="s">
        <v>741</v>
      </c>
      <c r="Q367" s="55">
        <f t="shared" si="47"/>
        <v>6</v>
      </c>
    </row>
    <row r="368" spans="1:17" x14ac:dyDescent="0.2">
      <c r="A368" s="13">
        <v>426</v>
      </c>
      <c r="B368" s="13" t="s">
        <v>505</v>
      </c>
      <c r="C368" s="13" t="s">
        <v>1417</v>
      </c>
      <c r="D368" s="13" t="s">
        <v>142</v>
      </c>
      <c r="E368" s="33">
        <v>44768</v>
      </c>
      <c r="F368" s="13" t="str">
        <f t="shared" si="40"/>
        <v>+992</v>
      </c>
      <c r="G368" s="13" t="str">
        <f>_xlfn.XLOOKUP(F368,'коды стран'!$B$3:$B$8,'коды стран'!$A$2:$A$7,"Не найдено",0)</f>
        <v>Узбекистан</v>
      </c>
      <c r="H368" s="33">
        <f t="shared" ca="1" si="41"/>
        <v>45807</v>
      </c>
      <c r="I368" s="13">
        <f t="shared" ca="1" si="42"/>
        <v>2</v>
      </c>
      <c r="J368" s="13">
        <f t="shared" ca="1" si="43"/>
        <v>10</v>
      </c>
      <c r="K368" s="13">
        <f t="shared" ca="1" si="44"/>
        <v>4</v>
      </c>
      <c r="L368" s="13">
        <f t="shared" ca="1" si="45"/>
        <v>34</v>
      </c>
      <c r="M368" s="13">
        <f t="shared" ca="1" si="46"/>
        <v>1039</v>
      </c>
      <c r="N368" s="48" t="s">
        <v>1117</v>
      </c>
      <c r="O368" s="13" t="s">
        <v>819</v>
      </c>
      <c r="P368" s="13" t="s">
        <v>1143</v>
      </c>
      <c r="Q368" s="55">
        <f t="shared" si="47"/>
        <v>5</v>
      </c>
    </row>
    <row r="369" spans="1:17" x14ac:dyDescent="0.2">
      <c r="A369" s="13">
        <v>427</v>
      </c>
      <c r="B369" s="13" t="s">
        <v>141</v>
      </c>
      <c r="C369" s="13" t="s">
        <v>1777</v>
      </c>
      <c r="D369" s="13" t="s">
        <v>140</v>
      </c>
      <c r="E369" s="33">
        <v>44834</v>
      </c>
      <c r="F369" s="13" t="str">
        <f t="shared" si="40"/>
        <v>+7</v>
      </c>
      <c r="G369" s="13" t="str">
        <f>_xlfn.XLOOKUP(F369,'коды стран'!$B$3:$B$8,'коды стран'!$A$2:$A$7,"Не найдено",0)</f>
        <v>Россия</v>
      </c>
      <c r="H369" s="33">
        <f t="shared" ca="1" si="41"/>
        <v>45807</v>
      </c>
      <c r="I369" s="13">
        <f t="shared" ca="1" si="42"/>
        <v>2</v>
      </c>
      <c r="J369" s="13">
        <f t="shared" ca="1" si="43"/>
        <v>8</v>
      </c>
      <c r="K369" s="13">
        <f t="shared" ca="1" si="44"/>
        <v>0</v>
      </c>
      <c r="L369" s="13">
        <f t="shared" ca="1" si="45"/>
        <v>32</v>
      </c>
      <c r="M369" s="13">
        <f t="shared" ca="1" si="46"/>
        <v>973</v>
      </c>
      <c r="N369" s="13" t="s">
        <v>960</v>
      </c>
      <c r="O369" s="48" t="s">
        <v>1132</v>
      </c>
      <c r="P369" s="13" t="s">
        <v>1272</v>
      </c>
      <c r="Q369" s="55">
        <f t="shared" si="47"/>
        <v>2</v>
      </c>
    </row>
    <row r="370" spans="1:17" x14ac:dyDescent="0.2">
      <c r="A370" s="13">
        <v>428</v>
      </c>
      <c r="B370" s="13" t="s">
        <v>266</v>
      </c>
      <c r="C370" s="13" t="s">
        <v>1654</v>
      </c>
      <c r="D370" s="13" t="s">
        <v>140</v>
      </c>
      <c r="E370" s="33">
        <v>44848</v>
      </c>
      <c r="F370" s="13" t="str">
        <f t="shared" si="40"/>
        <v>+375</v>
      </c>
      <c r="G370" s="13" t="str">
        <f>_xlfn.XLOOKUP(F370,'коды стран'!$B$3:$B$8,'коды стран'!$A$2:$A$7,"Не найдено",0)</f>
        <v>Казахстан</v>
      </c>
      <c r="H370" s="33">
        <f t="shared" ca="1" si="41"/>
        <v>45807</v>
      </c>
      <c r="I370" s="13">
        <f t="shared" ca="1" si="42"/>
        <v>2</v>
      </c>
      <c r="J370" s="13">
        <f t="shared" ca="1" si="43"/>
        <v>7</v>
      </c>
      <c r="K370" s="13">
        <f t="shared" ca="1" si="44"/>
        <v>16</v>
      </c>
      <c r="L370" s="13">
        <f t="shared" ca="1" si="45"/>
        <v>31</v>
      </c>
      <c r="M370" s="13">
        <f t="shared" ca="1" si="46"/>
        <v>959</v>
      </c>
      <c r="N370" s="13" t="s">
        <v>1218</v>
      </c>
      <c r="O370" s="48" t="s">
        <v>1262</v>
      </c>
      <c r="P370" s="13" t="s">
        <v>1263</v>
      </c>
      <c r="Q370" s="55">
        <f t="shared" si="47"/>
        <v>1</v>
      </c>
    </row>
    <row r="371" spans="1:17" x14ac:dyDescent="0.2">
      <c r="A371" s="13">
        <v>429</v>
      </c>
      <c r="B371" s="13" t="s">
        <v>391</v>
      </c>
      <c r="C371" s="13" t="s">
        <v>1529</v>
      </c>
      <c r="D371" s="13" t="s">
        <v>142</v>
      </c>
      <c r="E371" s="33">
        <v>44625</v>
      </c>
      <c r="F371" s="13" t="str">
        <f t="shared" si="40"/>
        <v>+992</v>
      </c>
      <c r="G371" s="13" t="str">
        <f>_xlfn.XLOOKUP(F371,'коды стран'!$B$3:$B$8,'коды стран'!$A$2:$A$7,"Не найдено",0)</f>
        <v>Узбекистан</v>
      </c>
      <c r="H371" s="33">
        <f t="shared" ca="1" si="41"/>
        <v>45807</v>
      </c>
      <c r="I371" s="13">
        <f t="shared" ca="1" si="42"/>
        <v>3</v>
      </c>
      <c r="J371" s="13">
        <f t="shared" ca="1" si="43"/>
        <v>2</v>
      </c>
      <c r="K371" s="13">
        <f t="shared" ca="1" si="44"/>
        <v>25</v>
      </c>
      <c r="L371" s="13">
        <f t="shared" ca="1" si="45"/>
        <v>38</v>
      </c>
      <c r="M371" s="13">
        <f t="shared" ca="1" si="46"/>
        <v>1182</v>
      </c>
      <c r="N371" s="48" t="s">
        <v>856</v>
      </c>
      <c r="O371" s="13" t="s">
        <v>857</v>
      </c>
      <c r="P371" s="13" t="s">
        <v>858</v>
      </c>
      <c r="Q371" s="55">
        <f t="shared" si="47"/>
        <v>3</v>
      </c>
    </row>
    <row r="372" spans="1:17" x14ac:dyDescent="0.2">
      <c r="A372" s="13">
        <v>430</v>
      </c>
      <c r="B372" s="13" t="s">
        <v>157</v>
      </c>
      <c r="C372" s="13" t="s">
        <v>1762</v>
      </c>
      <c r="D372" s="13" t="s">
        <v>140</v>
      </c>
      <c r="E372" s="33">
        <v>44799</v>
      </c>
      <c r="F372" s="13" t="str">
        <f t="shared" si="40"/>
        <v>+992</v>
      </c>
      <c r="G372" s="13" t="str">
        <f>_xlfn.XLOOKUP(F372,'коды стран'!$B$3:$B$8,'коды стран'!$A$2:$A$7,"Не найдено",0)</f>
        <v>Узбекистан</v>
      </c>
      <c r="H372" s="33">
        <f t="shared" ca="1" si="41"/>
        <v>45807</v>
      </c>
      <c r="I372" s="13">
        <f t="shared" ca="1" si="42"/>
        <v>2</v>
      </c>
      <c r="J372" s="13">
        <f t="shared" ca="1" si="43"/>
        <v>9</v>
      </c>
      <c r="K372" s="13">
        <f t="shared" ca="1" si="44"/>
        <v>4</v>
      </c>
      <c r="L372" s="13">
        <f t="shared" ca="1" si="45"/>
        <v>33</v>
      </c>
      <c r="M372" s="13">
        <f t="shared" ca="1" si="46"/>
        <v>1008</v>
      </c>
      <c r="N372" s="13" t="s">
        <v>887</v>
      </c>
      <c r="O372" s="48" t="s">
        <v>1237</v>
      </c>
      <c r="P372" s="13" t="s">
        <v>1147</v>
      </c>
      <c r="Q372" s="55">
        <f t="shared" si="47"/>
        <v>1</v>
      </c>
    </row>
    <row r="373" spans="1:17" x14ac:dyDescent="0.2">
      <c r="A373" s="13">
        <v>431</v>
      </c>
      <c r="B373" s="13" t="s">
        <v>390</v>
      </c>
      <c r="C373" s="13" t="s">
        <v>1530</v>
      </c>
      <c r="D373" s="13" t="s">
        <v>140</v>
      </c>
      <c r="E373" s="33">
        <v>44623</v>
      </c>
      <c r="F373" s="13" t="str">
        <f t="shared" si="40"/>
        <v>+7</v>
      </c>
      <c r="G373" s="13" t="str">
        <f>_xlfn.XLOOKUP(F373,'коды стран'!$B$3:$B$8,'коды стран'!$A$2:$A$7,"Не найдено",0)</f>
        <v>Россия</v>
      </c>
      <c r="H373" s="33">
        <f t="shared" ca="1" si="41"/>
        <v>45807</v>
      </c>
      <c r="I373" s="13">
        <f t="shared" ca="1" si="42"/>
        <v>3</v>
      </c>
      <c r="J373" s="13">
        <f t="shared" ca="1" si="43"/>
        <v>2</v>
      </c>
      <c r="K373" s="13">
        <f t="shared" ca="1" si="44"/>
        <v>27</v>
      </c>
      <c r="L373" s="13">
        <f t="shared" ca="1" si="45"/>
        <v>38</v>
      </c>
      <c r="M373" s="13">
        <f t="shared" ca="1" si="46"/>
        <v>1184</v>
      </c>
      <c r="N373" s="48" t="s">
        <v>859</v>
      </c>
      <c r="O373" s="13" t="s">
        <v>860</v>
      </c>
      <c r="P373" s="13" t="s">
        <v>758</v>
      </c>
      <c r="Q373" s="55">
        <f t="shared" si="47"/>
        <v>1</v>
      </c>
    </row>
    <row r="374" spans="1:17" x14ac:dyDescent="0.2">
      <c r="A374" s="13">
        <v>432</v>
      </c>
      <c r="B374" s="13" t="s">
        <v>294</v>
      </c>
      <c r="C374" s="13" t="s">
        <v>1626</v>
      </c>
      <c r="D374" s="13" t="s">
        <v>140</v>
      </c>
      <c r="E374" s="33">
        <v>44718</v>
      </c>
      <c r="F374" s="13" t="str">
        <f t="shared" si="40"/>
        <v>+992</v>
      </c>
      <c r="G374" s="13" t="str">
        <f>_xlfn.XLOOKUP(F374,'коды стран'!$B$3:$B$8,'коды стран'!$A$2:$A$7,"Не найдено",0)</f>
        <v>Узбекистан</v>
      </c>
      <c r="H374" s="33">
        <f t="shared" ca="1" si="41"/>
        <v>45807</v>
      </c>
      <c r="I374" s="13">
        <f t="shared" ca="1" si="42"/>
        <v>2</v>
      </c>
      <c r="J374" s="13">
        <f t="shared" ca="1" si="43"/>
        <v>11</v>
      </c>
      <c r="K374" s="13">
        <f t="shared" ca="1" si="44"/>
        <v>24</v>
      </c>
      <c r="L374" s="13">
        <f t="shared" ca="1" si="45"/>
        <v>35</v>
      </c>
      <c r="M374" s="13">
        <f t="shared" ca="1" si="46"/>
        <v>1089</v>
      </c>
      <c r="N374" s="13" t="s">
        <v>1094</v>
      </c>
      <c r="O374" s="48" t="s">
        <v>761</v>
      </c>
      <c r="P374" s="13" t="s">
        <v>670</v>
      </c>
      <c r="Q374" s="55">
        <f t="shared" si="47"/>
        <v>4</v>
      </c>
    </row>
    <row r="375" spans="1:17" x14ac:dyDescent="0.2">
      <c r="A375" s="13">
        <v>433</v>
      </c>
      <c r="B375" s="13" t="s">
        <v>152</v>
      </c>
      <c r="C375" s="13" t="s">
        <v>1767</v>
      </c>
      <c r="D375" s="13" t="s">
        <v>142</v>
      </c>
      <c r="E375" s="33">
        <v>44832</v>
      </c>
      <c r="F375" s="13" t="str">
        <f t="shared" si="40"/>
        <v>+992</v>
      </c>
      <c r="G375" s="13" t="str">
        <f>_xlfn.XLOOKUP(F375,'коды стран'!$B$3:$B$8,'коды стран'!$A$2:$A$7,"Не найдено",0)</f>
        <v>Узбекистан</v>
      </c>
      <c r="H375" s="33">
        <f t="shared" ca="1" si="41"/>
        <v>45807</v>
      </c>
      <c r="I375" s="13">
        <f t="shared" ca="1" si="42"/>
        <v>2</v>
      </c>
      <c r="J375" s="13">
        <f t="shared" ca="1" si="43"/>
        <v>8</v>
      </c>
      <c r="K375" s="13">
        <f t="shared" ca="1" si="44"/>
        <v>2</v>
      </c>
      <c r="L375" s="13">
        <f t="shared" ca="1" si="45"/>
        <v>32</v>
      </c>
      <c r="M375" s="13">
        <f t="shared" ca="1" si="46"/>
        <v>975</v>
      </c>
      <c r="N375" s="13" t="s">
        <v>1271</v>
      </c>
      <c r="O375" s="48" t="s">
        <v>1148</v>
      </c>
      <c r="P375" s="13" t="s">
        <v>792</v>
      </c>
      <c r="Q375" s="55">
        <f t="shared" si="47"/>
        <v>3</v>
      </c>
    </row>
    <row r="376" spans="1:17" x14ac:dyDescent="0.2">
      <c r="A376" s="13">
        <v>434</v>
      </c>
      <c r="B376" s="13" t="s">
        <v>430</v>
      </c>
      <c r="C376" s="13" t="s">
        <v>1490</v>
      </c>
      <c r="D376" s="13" t="s">
        <v>140</v>
      </c>
      <c r="E376" s="33">
        <v>44730</v>
      </c>
      <c r="F376" s="13" t="str">
        <f t="shared" si="40"/>
        <v>+380</v>
      </c>
      <c r="G376" s="13" t="str">
        <f>_xlfn.XLOOKUP(F376,'коды стран'!$B$3:$B$8,'коды стран'!$A$2:$A$7,"Не найдено",0)</f>
        <v>Таджикистан</v>
      </c>
      <c r="H376" s="33">
        <f t="shared" ca="1" si="41"/>
        <v>45807</v>
      </c>
      <c r="I376" s="13">
        <f t="shared" ca="1" si="42"/>
        <v>2</v>
      </c>
      <c r="J376" s="13">
        <f t="shared" ca="1" si="43"/>
        <v>11</v>
      </c>
      <c r="K376" s="13">
        <f t="shared" ca="1" si="44"/>
        <v>12</v>
      </c>
      <c r="L376" s="13">
        <f t="shared" ca="1" si="45"/>
        <v>35</v>
      </c>
      <c r="M376" s="13">
        <f t="shared" ca="1" si="46"/>
        <v>1077</v>
      </c>
      <c r="N376" s="13" t="s">
        <v>1066</v>
      </c>
      <c r="O376" s="48" t="s">
        <v>1065</v>
      </c>
      <c r="P376" s="13" t="s">
        <v>928</v>
      </c>
      <c r="Q376" s="55">
        <f t="shared" si="47"/>
        <v>2</v>
      </c>
    </row>
    <row r="377" spans="1:17" x14ac:dyDescent="0.2">
      <c r="A377" s="13">
        <v>435</v>
      </c>
      <c r="B377" s="13" t="s">
        <v>181</v>
      </c>
      <c r="C377" s="13" t="s">
        <v>1738</v>
      </c>
      <c r="D377" s="13" t="s">
        <v>140</v>
      </c>
      <c r="E377" s="33">
        <v>44618</v>
      </c>
      <c r="F377" s="13" t="str">
        <f t="shared" si="40"/>
        <v>+998</v>
      </c>
      <c r="G377" s="13" t="str">
        <f>_xlfn.XLOOKUP(F377,'коды стран'!$B$3:$B$8,'коды стран'!$A$2:$A$7,"Не найдено",0)</f>
        <v>Беларусь</v>
      </c>
      <c r="H377" s="33">
        <f t="shared" ca="1" si="41"/>
        <v>45807</v>
      </c>
      <c r="I377" s="13">
        <f t="shared" ca="1" si="42"/>
        <v>3</v>
      </c>
      <c r="J377" s="13">
        <f t="shared" ca="1" si="43"/>
        <v>3</v>
      </c>
      <c r="K377" s="13">
        <f t="shared" ca="1" si="44"/>
        <v>4</v>
      </c>
      <c r="L377" s="13">
        <f t="shared" ca="1" si="45"/>
        <v>39</v>
      </c>
      <c r="M377" s="13">
        <f t="shared" ca="1" si="46"/>
        <v>1189</v>
      </c>
      <c r="N377" s="48" t="s">
        <v>888</v>
      </c>
      <c r="O377" s="13" t="s">
        <v>889</v>
      </c>
      <c r="P377" s="13" t="s">
        <v>741</v>
      </c>
      <c r="Q377" s="55">
        <f t="shared" si="47"/>
        <v>4</v>
      </c>
    </row>
    <row r="378" spans="1:17" x14ac:dyDescent="0.2">
      <c r="A378" s="13">
        <v>436</v>
      </c>
      <c r="B378" s="13" t="s">
        <v>414</v>
      </c>
      <c r="C378" s="13" t="s">
        <v>1506</v>
      </c>
      <c r="D378" s="13" t="s">
        <v>140</v>
      </c>
      <c r="E378" s="33">
        <v>44683</v>
      </c>
      <c r="F378" s="13" t="str">
        <f t="shared" si="40"/>
        <v>+7</v>
      </c>
      <c r="G378" s="13" t="str">
        <f>_xlfn.XLOOKUP(F378,'коды стран'!$B$3:$B$8,'коды стран'!$A$2:$A$7,"Не найдено",0)</f>
        <v>Россия</v>
      </c>
      <c r="H378" s="33">
        <f t="shared" ca="1" si="41"/>
        <v>45807</v>
      </c>
      <c r="I378" s="13">
        <f t="shared" ca="1" si="42"/>
        <v>3</v>
      </c>
      <c r="J378" s="13">
        <f t="shared" ca="1" si="43"/>
        <v>0</v>
      </c>
      <c r="K378" s="13">
        <f t="shared" ca="1" si="44"/>
        <v>28</v>
      </c>
      <c r="L378" s="13">
        <f t="shared" ca="1" si="45"/>
        <v>36</v>
      </c>
      <c r="M378" s="13">
        <f t="shared" ca="1" si="46"/>
        <v>1124</v>
      </c>
      <c r="N378" s="48" t="s">
        <v>996</v>
      </c>
      <c r="O378" s="13" t="s">
        <v>997</v>
      </c>
      <c r="P378" s="13" t="s">
        <v>845</v>
      </c>
      <c r="Q378" s="55">
        <f t="shared" si="47"/>
        <v>1</v>
      </c>
    </row>
    <row r="379" spans="1:17" x14ac:dyDescent="0.2">
      <c r="A379" s="13">
        <v>437</v>
      </c>
      <c r="B379" s="13" t="s">
        <v>453</v>
      </c>
      <c r="C379" s="13" t="s">
        <v>1469</v>
      </c>
      <c r="D379" s="13" t="s">
        <v>140</v>
      </c>
      <c r="E379" s="33">
        <v>44576</v>
      </c>
      <c r="F379" s="13" t="str">
        <f t="shared" si="40"/>
        <v>+998</v>
      </c>
      <c r="G379" s="13" t="str">
        <f>_xlfn.XLOOKUP(F379,'коды стран'!$B$3:$B$8,'коды стран'!$A$2:$A$7,"Не найдено",0)</f>
        <v>Беларусь</v>
      </c>
      <c r="H379" s="33">
        <f t="shared" ca="1" si="41"/>
        <v>45807</v>
      </c>
      <c r="I379" s="13">
        <f t="shared" ca="1" si="42"/>
        <v>3</v>
      </c>
      <c r="J379" s="13">
        <f t="shared" ca="1" si="43"/>
        <v>4</v>
      </c>
      <c r="K379" s="13">
        <f t="shared" ca="1" si="44"/>
        <v>15</v>
      </c>
      <c r="L379" s="13">
        <f t="shared" ca="1" si="45"/>
        <v>40</v>
      </c>
      <c r="M379" s="13">
        <f t="shared" ca="1" si="46"/>
        <v>1231</v>
      </c>
      <c r="N379" s="13" t="s">
        <v>679</v>
      </c>
      <c r="O379" s="48" t="s">
        <v>677</v>
      </c>
      <c r="P379" s="13" t="s">
        <v>678</v>
      </c>
      <c r="Q379" s="55">
        <f t="shared" si="47"/>
        <v>2</v>
      </c>
    </row>
    <row r="380" spans="1:17" x14ac:dyDescent="0.2">
      <c r="A380" s="13">
        <v>438</v>
      </c>
      <c r="B380" s="13" t="s">
        <v>265</v>
      </c>
      <c r="C380" s="13" t="s">
        <v>1655</v>
      </c>
      <c r="D380" s="13" t="s">
        <v>142</v>
      </c>
      <c r="E380" s="33">
        <v>44693</v>
      </c>
      <c r="F380" s="13" t="str">
        <f t="shared" si="40"/>
        <v>+998</v>
      </c>
      <c r="G380" s="13" t="str">
        <f>_xlfn.XLOOKUP(F380,'коды стран'!$B$3:$B$8,'коды стран'!$A$2:$A$7,"Не найдено",0)</f>
        <v>Беларусь</v>
      </c>
      <c r="H380" s="33">
        <f t="shared" ca="1" si="41"/>
        <v>45807</v>
      </c>
      <c r="I380" s="13">
        <f t="shared" ca="1" si="42"/>
        <v>3</v>
      </c>
      <c r="J380" s="13">
        <f t="shared" ca="1" si="43"/>
        <v>0</v>
      </c>
      <c r="K380" s="13">
        <f t="shared" ca="1" si="44"/>
        <v>18</v>
      </c>
      <c r="L380" s="13">
        <f t="shared" ca="1" si="45"/>
        <v>36</v>
      </c>
      <c r="M380" s="13">
        <f t="shared" ca="1" si="46"/>
        <v>1114</v>
      </c>
      <c r="N380" s="13" t="s">
        <v>1013</v>
      </c>
      <c r="O380" s="48" t="s">
        <v>1019</v>
      </c>
      <c r="P380" s="13" t="s">
        <v>863</v>
      </c>
      <c r="Q380" s="55">
        <f t="shared" si="47"/>
        <v>3</v>
      </c>
    </row>
    <row r="381" spans="1:17" x14ac:dyDescent="0.2">
      <c r="A381" s="13">
        <v>441</v>
      </c>
      <c r="B381" s="13" t="s">
        <v>257</v>
      </c>
      <c r="C381" s="13" t="s">
        <v>1663</v>
      </c>
      <c r="D381" s="13" t="s">
        <v>140</v>
      </c>
      <c r="E381" s="33">
        <v>44867</v>
      </c>
      <c r="F381" s="13" t="str">
        <f t="shared" si="40"/>
        <v>+998</v>
      </c>
      <c r="G381" s="13" t="str">
        <f>_xlfn.XLOOKUP(F381,'коды стран'!$B$3:$B$8,'коды стран'!$A$2:$A$7,"Не найдено",0)</f>
        <v>Беларусь</v>
      </c>
      <c r="H381" s="33">
        <f t="shared" ca="1" si="41"/>
        <v>45807</v>
      </c>
      <c r="I381" s="13">
        <f t="shared" ca="1" si="42"/>
        <v>2</v>
      </c>
      <c r="J381" s="13">
        <f t="shared" ca="1" si="43"/>
        <v>6</v>
      </c>
      <c r="K381" s="13">
        <f t="shared" ca="1" si="44"/>
        <v>28</v>
      </c>
      <c r="L381" s="13">
        <f t="shared" ca="1" si="45"/>
        <v>30</v>
      </c>
      <c r="M381" s="13">
        <f t="shared" ca="1" si="46"/>
        <v>940</v>
      </c>
      <c r="N381" s="48" t="s">
        <v>1299</v>
      </c>
      <c r="O381" s="13" t="s">
        <v>709</v>
      </c>
      <c r="P381" s="13" t="s">
        <v>810</v>
      </c>
      <c r="Q381" s="55">
        <f t="shared" si="47"/>
        <v>4</v>
      </c>
    </row>
    <row r="382" spans="1:17" x14ac:dyDescent="0.2">
      <c r="A382" s="13">
        <v>442</v>
      </c>
      <c r="B382" s="13" t="s">
        <v>196</v>
      </c>
      <c r="C382" s="13" t="s">
        <v>1723</v>
      </c>
      <c r="D382" s="13" t="s">
        <v>140</v>
      </c>
      <c r="E382" s="33">
        <v>44746</v>
      </c>
      <c r="F382" s="13" t="str">
        <f t="shared" si="40"/>
        <v>+992</v>
      </c>
      <c r="G382" s="13" t="str">
        <f>_xlfn.XLOOKUP(F382,'коды стран'!$B$3:$B$8,'коды стран'!$A$2:$A$7,"Не найдено",0)</f>
        <v>Узбекистан</v>
      </c>
      <c r="H382" s="33">
        <f t="shared" ca="1" si="41"/>
        <v>45807</v>
      </c>
      <c r="I382" s="13">
        <f t="shared" ca="1" si="42"/>
        <v>2</v>
      </c>
      <c r="J382" s="13">
        <f t="shared" ca="1" si="43"/>
        <v>10</v>
      </c>
      <c r="K382" s="13">
        <f t="shared" ca="1" si="44"/>
        <v>26</v>
      </c>
      <c r="L382" s="13">
        <f t="shared" ca="1" si="45"/>
        <v>34</v>
      </c>
      <c r="M382" s="13">
        <f t="shared" ca="1" si="46"/>
        <v>1061</v>
      </c>
      <c r="N382" s="48" t="s">
        <v>1799</v>
      </c>
      <c r="O382" s="48" t="s">
        <v>1160</v>
      </c>
      <c r="P382" s="13" t="s">
        <v>1161</v>
      </c>
      <c r="Q382" s="55">
        <f t="shared" si="47"/>
        <v>1</v>
      </c>
    </row>
    <row r="383" spans="1:17" x14ac:dyDescent="0.2">
      <c r="A383" s="13">
        <v>443</v>
      </c>
      <c r="B383" s="13" t="s">
        <v>167</v>
      </c>
      <c r="C383" s="13" t="s">
        <v>1752</v>
      </c>
      <c r="D383" s="13" t="s">
        <v>142</v>
      </c>
      <c r="E383" s="33">
        <v>44649</v>
      </c>
      <c r="F383" s="13" t="str">
        <f t="shared" si="40"/>
        <v>+7</v>
      </c>
      <c r="G383" s="13" t="str">
        <f>_xlfn.XLOOKUP(F383,'коды стран'!$B$3:$B$8,'коды стран'!$A$2:$A$7,"Не найдено",0)</f>
        <v>Россия</v>
      </c>
      <c r="H383" s="33">
        <f t="shared" ca="1" si="41"/>
        <v>45807</v>
      </c>
      <c r="I383" s="13">
        <f t="shared" ca="1" si="42"/>
        <v>3</v>
      </c>
      <c r="J383" s="13">
        <f t="shared" ca="1" si="43"/>
        <v>2</v>
      </c>
      <c r="K383" s="13">
        <f t="shared" ca="1" si="44"/>
        <v>1</v>
      </c>
      <c r="L383" s="13">
        <f t="shared" ca="1" si="45"/>
        <v>38</v>
      </c>
      <c r="M383" s="13">
        <f t="shared" ca="1" si="46"/>
        <v>1158</v>
      </c>
      <c r="N383" s="13" t="s">
        <v>957</v>
      </c>
      <c r="O383" s="48" t="s">
        <v>955</v>
      </c>
      <c r="P383" s="13" t="s">
        <v>956</v>
      </c>
      <c r="Q383" s="55">
        <f t="shared" si="47"/>
        <v>3</v>
      </c>
    </row>
    <row r="384" spans="1:17" x14ac:dyDescent="0.2">
      <c r="A384" s="13">
        <v>444</v>
      </c>
      <c r="B384" s="13" t="s">
        <v>242</v>
      </c>
      <c r="C384" s="13" t="s">
        <v>1678</v>
      </c>
      <c r="D384" s="13" t="s">
        <v>142</v>
      </c>
      <c r="E384" s="33">
        <v>44688</v>
      </c>
      <c r="F384" s="13" t="str">
        <f t="shared" si="40"/>
        <v>+7</v>
      </c>
      <c r="G384" s="13" t="str">
        <f>_xlfn.XLOOKUP(F384,'коды стран'!$B$3:$B$8,'коды стран'!$A$2:$A$7,"Не найдено",0)</f>
        <v>Россия</v>
      </c>
      <c r="H384" s="33">
        <f t="shared" ca="1" si="41"/>
        <v>45807</v>
      </c>
      <c r="I384" s="13">
        <f t="shared" ca="1" si="42"/>
        <v>3</v>
      </c>
      <c r="J384" s="13">
        <f t="shared" ca="1" si="43"/>
        <v>0</v>
      </c>
      <c r="K384" s="13">
        <f t="shared" ca="1" si="44"/>
        <v>23</v>
      </c>
      <c r="L384" s="13">
        <f t="shared" ca="1" si="45"/>
        <v>36</v>
      </c>
      <c r="M384" s="13">
        <f t="shared" ca="1" si="46"/>
        <v>1119</v>
      </c>
      <c r="N384" s="48" t="s">
        <v>922</v>
      </c>
      <c r="O384" s="13" t="s">
        <v>761</v>
      </c>
      <c r="P384" s="13" t="s">
        <v>1021</v>
      </c>
      <c r="Q384" s="55">
        <f t="shared" si="47"/>
        <v>4</v>
      </c>
    </row>
    <row r="385" spans="1:17" x14ac:dyDescent="0.2">
      <c r="A385" s="13">
        <v>445</v>
      </c>
      <c r="B385" s="13" t="s">
        <v>174</v>
      </c>
      <c r="C385" s="13" t="s">
        <v>1745</v>
      </c>
      <c r="D385" s="13" t="s">
        <v>140</v>
      </c>
      <c r="E385" s="33">
        <v>44676</v>
      </c>
      <c r="F385" s="13" t="str">
        <f t="shared" si="40"/>
        <v>+7</v>
      </c>
      <c r="G385" s="13" t="str">
        <f>_xlfn.XLOOKUP(F385,'коды стран'!$B$3:$B$8,'коды стран'!$A$2:$A$7,"Не найдено",0)</f>
        <v>Россия</v>
      </c>
      <c r="H385" s="33">
        <f t="shared" ca="1" si="41"/>
        <v>45807</v>
      </c>
      <c r="I385" s="13">
        <f t="shared" ca="1" si="42"/>
        <v>3</v>
      </c>
      <c r="J385" s="13">
        <f t="shared" ca="1" si="43"/>
        <v>1</v>
      </c>
      <c r="K385" s="13">
        <f t="shared" ca="1" si="44"/>
        <v>5</v>
      </c>
      <c r="L385" s="13">
        <f t="shared" ca="1" si="45"/>
        <v>37</v>
      </c>
      <c r="M385" s="13">
        <f t="shared" ca="1" si="46"/>
        <v>1131</v>
      </c>
      <c r="N385" s="13" t="s">
        <v>1040</v>
      </c>
      <c r="O385" s="48" t="s">
        <v>669</v>
      </c>
      <c r="P385" s="13" t="s">
        <v>1039</v>
      </c>
      <c r="Q385" s="55">
        <f t="shared" si="47"/>
        <v>5</v>
      </c>
    </row>
    <row r="386" spans="1:17" x14ac:dyDescent="0.2">
      <c r="A386" s="13">
        <v>446</v>
      </c>
      <c r="B386" s="13" t="s">
        <v>345</v>
      </c>
      <c r="C386" s="13" t="s">
        <v>1575</v>
      </c>
      <c r="D386" s="13" t="s">
        <v>142</v>
      </c>
      <c r="E386" s="33">
        <v>44671</v>
      </c>
      <c r="F386" s="13" t="str">
        <f t="shared" ref="F386:F435" si="48">LEFT(B386,LEN(B386)-13)</f>
        <v>+992</v>
      </c>
      <c r="G386" s="13" t="str">
        <f>_xlfn.XLOOKUP(F386,'коды стран'!$B$3:$B$8,'коды стран'!$A$2:$A$7,"Не найдено",0)</f>
        <v>Узбекистан</v>
      </c>
      <c r="H386" s="33">
        <f t="shared" ref="H386:H435" ca="1" si="49">TODAY()</f>
        <v>45807</v>
      </c>
      <c r="I386" s="13">
        <f t="shared" ref="I386:I435" ca="1" si="50">DATEDIF(E386,H386,"y")</f>
        <v>3</v>
      </c>
      <c r="J386" s="13">
        <f t="shared" ref="J386:J435" ca="1" si="51">DATEDIF(E386,H386,"ym")</f>
        <v>1</v>
      </c>
      <c r="K386" s="13">
        <f t="shared" ref="K386:K435" ca="1" si="52">DATEDIF(E386,H386,"md")</f>
        <v>10</v>
      </c>
      <c r="L386" s="13">
        <f t="shared" ref="L386:L435" ca="1" si="53">DATEDIF(E386,H386,"m")</f>
        <v>37</v>
      </c>
      <c r="M386" s="13">
        <f t="shared" ref="M386:M435" ca="1" si="54">DATEDIF(E386,H386,"d")</f>
        <v>1136</v>
      </c>
      <c r="N386" s="13" t="s">
        <v>1010</v>
      </c>
      <c r="O386" s="48" t="s">
        <v>1009</v>
      </c>
      <c r="P386" s="13" t="s">
        <v>904</v>
      </c>
      <c r="Q386" s="55">
        <f t="shared" si="47"/>
        <v>4</v>
      </c>
    </row>
    <row r="387" spans="1:17" x14ac:dyDescent="0.2">
      <c r="A387" s="13">
        <v>447</v>
      </c>
      <c r="B387" s="13" t="s">
        <v>226</v>
      </c>
      <c r="C387" s="13" t="s">
        <v>1694</v>
      </c>
      <c r="D387" s="13" t="s">
        <v>142</v>
      </c>
      <c r="E387" s="33">
        <v>44898</v>
      </c>
      <c r="F387" s="13" t="str">
        <f t="shared" si="48"/>
        <v>+992</v>
      </c>
      <c r="G387" s="13" t="str">
        <f>_xlfn.XLOOKUP(F387,'коды стран'!$B$3:$B$8,'коды стран'!$A$2:$A$7,"Не найдено",0)</f>
        <v>Узбекистан</v>
      </c>
      <c r="H387" s="33">
        <f t="shared" ca="1" si="49"/>
        <v>45807</v>
      </c>
      <c r="I387" s="13">
        <f t="shared" ca="1" si="50"/>
        <v>2</v>
      </c>
      <c r="J387" s="13">
        <f t="shared" ca="1" si="51"/>
        <v>5</v>
      </c>
      <c r="K387" s="13">
        <f t="shared" ca="1" si="52"/>
        <v>27</v>
      </c>
      <c r="L387" s="13">
        <f t="shared" ca="1" si="53"/>
        <v>29</v>
      </c>
      <c r="M387" s="13">
        <f t="shared" ca="1" si="54"/>
        <v>909</v>
      </c>
      <c r="N387" s="13" t="s">
        <v>1298</v>
      </c>
      <c r="O387" s="48" t="s">
        <v>775</v>
      </c>
      <c r="P387" s="13" t="s">
        <v>1021</v>
      </c>
      <c r="Q387" s="55">
        <f t="shared" ref="Q387:Q435" si="55">COUNTIF($O$2:$O$435,O387)</f>
        <v>6</v>
      </c>
    </row>
    <row r="388" spans="1:17" x14ac:dyDescent="0.2">
      <c r="A388" s="13">
        <v>448</v>
      </c>
      <c r="B388" s="13" t="s">
        <v>404</v>
      </c>
      <c r="C388" s="13" t="s">
        <v>1516</v>
      </c>
      <c r="D388" s="13" t="s">
        <v>140</v>
      </c>
      <c r="E388" s="33">
        <v>44770</v>
      </c>
      <c r="F388" s="13" t="str">
        <f t="shared" si="48"/>
        <v>+7</v>
      </c>
      <c r="G388" s="13" t="str">
        <f>_xlfn.XLOOKUP(F388,'коды стран'!$B$3:$B$8,'коды стран'!$A$2:$A$7,"Не найдено",0)</f>
        <v>Россия</v>
      </c>
      <c r="H388" s="33">
        <f t="shared" ca="1" si="49"/>
        <v>45807</v>
      </c>
      <c r="I388" s="13">
        <f t="shared" ca="1" si="50"/>
        <v>2</v>
      </c>
      <c r="J388" s="13">
        <f t="shared" ca="1" si="51"/>
        <v>10</v>
      </c>
      <c r="K388" s="13">
        <f t="shared" ca="1" si="52"/>
        <v>2</v>
      </c>
      <c r="L388" s="13">
        <f t="shared" ca="1" si="53"/>
        <v>34</v>
      </c>
      <c r="M388" s="13">
        <f t="shared" ca="1" si="54"/>
        <v>1037</v>
      </c>
      <c r="N388" s="13" t="s">
        <v>686</v>
      </c>
      <c r="O388" s="48" t="s">
        <v>1116</v>
      </c>
      <c r="P388" s="13" t="s">
        <v>1082</v>
      </c>
      <c r="Q388" s="55">
        <f t="shared" si="55"/>
        <v>2</v>
      </c>
    </row>
    <row r="389" spans="1:17" x14ac:dyDescent="0.2">
      <c r="A389" s="13">
        <v>449</v>
      </c>
      <c r="B389" s="13" t="s">
        <v>507</v>
      </c>
      <c r="C389" s="13" t="s">
        <v>1415</v>
      </c>
      <c r="D389" s="13" t="s">
        <v>140</v>
      </c>
      <c r="E389" s="33">
        <v>44645</v>
      </c>
      <c r="F389" s="13" t="str">
        <f t="shared" si="48"/>
        <v>+992</v>
      </c>
      <c r="G389" s="13" t="str">
        <f>_xlfn.XLOOKUP(F389,'коды стран'!$B$3:$B$8,'коды стран'!$A$2:$A$7,"Не найдено",0)</f>
        <v>Узбекистан</v>
      </c>
      <c r="H389" s="33">
        <f t="shared" ca="1" si="49"/>
        <v>45807</v>
      </c>
      <c r="I389" s="13">
        <f t="shared" ca="1" si="50"/>
        <v>3</v>
      </c>
      <c r="J389" s="13">
        <f t="shared" ca="1" si="51"/>
        <v>2</v>
      </c>
      <c r="K389" s="13">
        <f t="shared" ca="1" si="52"/>
        <v>5</v>
      </c>
      <c r="L389" s="13">
        <f t="shared" ca="1" si="53"/>
        <v>38</v>
      </c>
      <c r="M389" s="13">
        <f t="shared" ca="1" si="54"/>
        <v>1162</v>
      </c>
      <c r="N389" s="48" t="s">
        <v>914</v>
      </c>
      <c r="O389" s="13" t="s">
        <v>717</v>
      </c>
      <c r="P389" s="13" t="s">
        <v>718</v>
      </c>
      <c r="Q389" s="55">
        <f t="shared" si="55"/>
        <v>2</v>
      </c>
    </row>
    <row r="390" spans="1:17" x14ac:dyDescent="0.2">
      <c r="A390" s="13">
        <v>450</v>
      </c>
      <c r="B390" s="13" t="s">
        <v>452</v>
      </c>
      <c r="C390" s="13" t="s">
        <v>1470</v>
      </c>
      <c r="D390" s="13" t="s">
        <v>142</v>
      </c>
      <c r="E390" s="33">
        <v>44619</v>
      </c>
      <c r="F390" s="13" t="str">
        <f t="shared" si="48"/>
        <v>+7</v>
      </c>
      <c r="G390" s="13" t="str">
        <f>_xlfn.XLOOKUP(F390,'коды стран'!$B$3:$B$8,'коды стран'!$A$2:$A$7,"Не найдено",0)</f>
        <v>Россия</v>
      </c>
      <c r="H390" s="33">
        <f t="shared" ca="1" si="49"/>
        <v>45807</v>
      </c>
      <c r="I390" s="13">
        <f t="shared" ca="1" si="50"/>
        <v>3</v>
      </c>
      <c r="J390" s="13">
        <f t="shared" ca="1" si="51"/>
        <v>3</v>
      </c>
      <c r="K390" s="13">
        <f t="shared" ca="1" si="52"/>
        <v>3</v>
      </c>
      <c r="L390" s="13">
        <f t="shared" ca="1" si="53"/>
        <v>39</v>
      </c>
      <c r="M390" s="13">
        <f t="shared" ca="1" si="54"/>
        <v>1188</v>
      </c>
      <c r="N390" s="13" t="s">
        <v>846</v>
      </c>
      <c r="O390" s="48" t="s">
        <v>844</v>
      </c>
      <c r="P390" s="13" t="s">
        <v>845</v>
      </c>
      <c r="Q390" s="55">
        <f t="shared" si="55"/>
        <v>1</v>
      </c>
    </row>
    <row r="391" spans="1:17" x14ac:dyDescent="0.2">
      <c r="A391" s="13">
        <v>451</v>
      </c>
      <c r="B391" s="13" t="s">
        <v>547</v>
      </c>
      <c r="C391" s="13" t="s">
        <v>1375</v>
      </c>
      <c r="D391" s="13" t="s">
        <v>142</v>
      </c>
      <c r="E391" s="33">
        <v>44584</v>
      </c>
      <c r="F391" s="13" t="str">
        <f t="shared" si="48"/>
        <v>+7</v>
      </c>
      <c r="G391" s="13" t="str">
        <f>_xlfn.XLOOKUP(F391,'коды стран'!$B$3:$B$8,'коды стран'!$A$2:$A$7,"Не найдено",0)</f>
        <v>Россия</v>
      </c>
      <c r="H391" s="33">
        <f t="shared" ca="1" si="49"/>
        <v>45807</v>
      </c>
      <c r="I391" s="13">
        <f t="shared" ca="1" si="50"/>
        <v>3</v>
      </c>
      <c r="J391" s="13">
        <f t="shared" ca="1" si="51"/>
        <v>4</v>
      </c>
      <c r="K391" s="13">
        <f t="shared" ca="1" si="52"/>
        <v>7</v>
      </c>
      <c r="L391" s="13">
        <f t="shared" ca="1" si="53"/>
        <v>40</v>
      </c>
      <c r="M391" s="13">
        <f t="shared" ca="1" si="54"/>
        <v>1223</v>
      </c>
      <c r="N391" s="13" t="s">
        <v>742</v>
      </c>
      <c r="O391" s="48" t="s">
        <v>740</v>
      </c>
      <c r="P391" s="13" t="s">
        <v>741</v>
      </c>
      <c r="Q391" s="55">
        <f t="shared" si="55"/>
        <v>1</v>
      </c>
    </row>
    <row r="392" spans="1:17" x14ac:dyDescent="0.2">
      <c r="A392" s="13">
        <v>452</v>
      </c>
      <c r="B392" s="13" t="s">
        <v>490</v>
      </c>
      <c r="C392" s="13" t="s">
        <v>1432</v>
      </c>
      <c r="D392" s="13" t="s">
        <v>142</v>
      </c>
      <c r="E392" s="33">
        <v>44769</v>
      </c>
      <c r="F392" s="13" t="str">
        <f t="shared" si="48"/>
        <v>+7</v>
      </c>
      <c r="G392" s="13" t="str">
        <f>_xlfn.XLOOKUP(F392,'коды стран'!$B$3:$B$8,'коды стран'!$A$2:$A$7,"Не найдено",0)</f>
        <v>Россия</v>
      </c>
      <c r="H392" s="33">
        <f t="shared" ca="1" si="49"/>
        <v>45807</v>
      </c>
      <c r="I392" s="13">
        <f t="shared" ca="1" si="50"/>
        <v>2</v>
      </c>
      <c r="J392" s="13">
        <f t="shared" ca="1" si="51"/>
        <v>10</v>
      </c>
      <c r="K392" s="13">
        <f t="shared" ca="1" si="52"/>
        <v>3</v>
      </c>
      <c r="L392" s="13">
        <f t="shared" ca="1" si="53"/>
        <v>34</v>
      </c>
      <c r="M392" s="13">
        <f t="shared" ca="1" si="54"/>
        <v>1038</v>
      </c>
      <c r="N392" s="13" t="s">
        <v>949</v>
      </c>
      <c r="O392" s="48" t="s">
        <v>932</v>
      </c>
      <c r="P392" s="13" t="s">
        <v>891</v>
      </c>
      <c r="Q392" s="55">
        <f t="shared" si="55"/>
        <v>3</v>
      </c>
    </row>
    <row r="393" spans="1:17" x14ac:dyDescent="0.2">
      <c r="A393" s="13">
        <v>453</v>
      </c>
      <c r="B393" s="13" t="s">
        <v>357</v>
      </c>
      <c r="C393" s="13" t="s">
        <v>1563</v>
      </c>
      <c r="D393" s="13" t="s">
        <v>142</v>
      </c>
      <c r="E393" s="33">
        <v>44635</v>
      </c>
      <c r="F393" s="13" t="str">
        <f t="shared" si="48"/>
        <v>+7</v>
      </c>
      <c r="G393" s="13" t="str">
        <f>_xlfn.XLOOKUP(F393,'коды стран'!$B$3:$B$8,'коды стран'!$A$2:$A$7,"Не найдено",0)</f>
        <v>Россия</v>
      </c>
      <c r="H393" s="33">
        <f t="shared" ca="1" si="49"/>
        <v>45807</v>
      </c>
      <c r="I393" s="13">
        <f t="shared" ca="1" si="50"/>
        <v>3</v>
      </c>
      <c r="J393" s="13">
        <f t="shared" ca="1" si="51"/>
        <v>2</v>
      </c>
      <c r="K393" s="13">
        <f t="shared" ca="1" si="52"/>
        <v>15</v>
      </c>
      <c r="L393" s="13">
        <f t="shared" ca="1" si="53"/>
        <v>38</v>
      </c>
      <c r="M393" s="13">
        <f t="shared" ca="1" si="54"/>
        <v>1172</v>
      </c>
      <c r="N393" s="48" t="s">
        <v>867</v>
      </c>
      <c r="O393" s="13" t="s">
        <v>868</v>
      </c>
      <c r="P393" s="13" t="s">
        <v>833</v>
      </c>
      <c r="Q393" s="55">
        <f t="shared" si="55"/>
        <v>1</v>
      </c>
    </row>
    <row r="394" spans="1:17" x14ac:dyDescent="0.2">
      <c r="A394" s="13">
        <v>455</v>
      </c>
      <c r="B394" s="13" t="s">
        <v>369</v>
      </c>
      <c r="C394" s="13" t="s">
        <v>1551</v>
      </c>
      <c r="D394" s="13" t="s">
        <v>142</v>
      </c>
      <c r="E394" s="33">
        <v>44820</v>
      </c>
      <c r="F394" s="13" t="str">
        <f t="shared" si="48"/>
        <v>+380</v>
      </c>
      <c r="G394" s="13" t="str">
        <f>_xlfn.XLOOKUP(F394,'коды стран'!$B$3:$B$8,'коды стран'!$A$2:$A$7,"Не найдено",0)</f>
        <v>Таджикистан</v>
      </c>
      <c r="H394" s="33">
        <f t="shared" ca="1" si="49"/>
        <v>45807</v>
      </c>
      <c r="I394" s="13">
        <f t="shared" ca="1" si="50"/>
        <v>2</v>
      </c>
      <c r="J394" s="13">
        <f t="shared" ca="1" si="51"/>
        <v>8</v>
      </c>
      <c r="K394" s="13">
        <f t="shared" ca="1" si="52"/>
        <v>14</v>
      </c>
      <c r="L394" s="13">
        <f t="shared" ca="1" si="53"/>
        <v>32</v>
      </c>
      <c r="M394" s="13">
        <f t="shared" ca="1" si="54"/>
        <v>987</v>
      </c>
      <c r="N394" s="13" t="s">
        <v>850</v>
      </c>
      <c r="O394" s="48" t="s">
        <v>1221</v>
      </c>
      <c r="P394" s="13" t="s">
        <v>1053</v>
      </c>
      <c r="Q394" s="55">
        <f t="shared" si="55"/>
        <v>1</v>
      </c>
    </row>
    <row r="395" spans="1:17" x14ac:dyDescent="0.2">
      <c r="A395" s="13">
        <v>456</v>
      </c>
      <c r="B395" s="13" t="s">
        <v>375</v>
      </c>
      <c r="C395" s="13" t="s">
        <v>1545</v>
      </c>
      <c r="D395" s="13" t="s">
        <v>142</v>
      </c>
      <c r="E395" s="33">
        <v>44618</v>
      </c>
      <c r="F395" s="13" t="str">
        <f t="shared" si="48"/>
        <v>+7</v>
      </c>
      <c r="G395" s="13" t="str">
        <f>_xlfn.XLOOKUP(F395,'коды стран'!$B$3:$B$8,'коды стран'!$A$2:$A$7,"Не найдено",0)</f>
        <v>Россия</v>
      </c>
      <c r="H395" s="33">
        <f t="shared" ca="1" si="49"/>
        <v>45807</v>
      </c>
      <c r="I395" s="13">
        <f t="shared" ca="1" si="50"/>
        <v>3</v>
      </c>
      <c r="J395" s="13">
        <f t="shared" ca="1" si="51"/>
        <v>3</v>
      </c>
      <c r="K395" s="13">
        <f t="shared" ca="1" si="52"/>
        <v>4</v>
      </c>
      <c r="L395" s="13">
        <f t="shared" ca="1" si="53"/>
        <v>39</v>
      </c>
      <c r="M395" s="13">
        <f t="shared" ca="1" si="54"/>
        <v>1189</v>
      </c>
      <c r="N395" s="48" t="s">
        <v>861</v>
      </c>
      <c r="O395" s="13" t="s">
        <v>862</v>
      </c>
      <c r="P395" s="13" t="s">
        <v>863</v>
      </c>
      <c r="Q395" s="55">
        <f t="shared" si="55"/>
        <v>4</v>
      </c>
    </row>
    <row r="396" spans="1:17" x14ac:dyDescent="0.2">
      <c r="A396" s="13">
        <v>457</v>
      </c>
      <c r="B396" s="13" t="s">
        <v>416</v>
      </c>
      <c r="C396" s="13" t="s">
        <v>1504</v>
      </c>
      <c r="D396" s="13" t="s">
        <v>140</v>
      </c>
      <c r="E396" s="33">
        <v>44595</v>
      </c>
      <c r="F396" s="13" t="str">
        <f t="shared" si="48"/>
        <v>+992</v>
      </c>
      <c r="G396" s="13" t="str">
        <f>_xlfn.XLOOKUP(F396,'коды стран'!$B$3:$B$8,'коды стран'!$A$2:$A$7,"Не найдено",0)</f>
        <v>Узбекистан</v>
      </c>
      <c r="H396" s="33">
        <f t="shared" ca="1" si="49"/>
        <v>45807</v>
      </c>
      <c r="I396" s="13">
        <f t="shared" ca="1" si="50"/>
        <v>3</v>
      </c>
      <c r="J396" s="13">
        <f t="shared" ca="1" si="51"/>
        <v>3</v>
      </c>
      <c r="K396" s="13">
        <f t="shared" ca="1" si="52"/>
        <v>27</v>
      </c>
      <c r="L396" s="13">
        <f t="shared" ca="1" si="53"/>
        <v>39</v>
      </c>
      <c r="M396" s="13">
        <f t="shared" ca="1" si="54"/>
        <v>1212</v>
      </c>
      <c r="N396" s="13" t="s">
        <v>764</v>
      </c>
      <c r="O396" s="48" t="s">
        <v>683</v>
      </c>
      <c r="P396" s="13" t="s">
        <v>763</v>
      </c>
      <c r="Q396" s="55">
        <f t="shared" si="55"/>
        <v>2</v>
      </c>
    </row>
    <row r="397" spans="1:17" x14ac:dyDescent="0.2">
      <c r="A397" s="13">
        <v>458</v>
      </c>
      <c r="B397" s="13" t="s">
        <v>497</v>
      </c>
      <c r="C397" s="13" t="s">
        <v>1425</v>
      </c>
      <c r="D397" s="13" t="s">
        <v>142</v>
      </c>
      <c r="E397" s="33">
        <v>44694</v>
      </c>
      <c r="F397" s="13" t="str">
        <f t="shared" si="48"/>
        <v>+7</v>
      </c>
      <c r="G397" s="13" t="str">
        <f>_xlfn.XLOOKUP(F397,'коды стран'!$B$3:$B$8,'коды стран'!$A$2:$A$7,"Не найдено",0)</f>
        <v>Россия</v>
      </c>
      <c r="H397" s="33">
        <f t="shared" ca="1" si="49"/>
        <v>45807</v>
      </c>
      <c r="I397" s="13">
        <f t="shared" ca="1" si="50"/>
        <v>3</v>
      </c>
      <c r="J397" s="13">
        <f t="shared" ca="1" si="51"/>
        <v>0</v>
      </c>
      <c r="K397" s="13">
        <f t="shared" ca="1" si="52"/>
        <v>17</v>
      </c>
      <c r="L397" s="13">
        <f t="shared" ca="1" si="53"/>
        <v>36</v>
      </c>
      <c r="M397" s="13">
        <f t="shared" ca="1" si="54"/>
        <v>1113</v>
      </c>
      <c r="N397" s="13" t="s">
        <v>984</v>
      </c>
      <c r="O397" s="48" t="s">
        <v>983</v>
      </c>
      <c r="P397" s="13" t="s">
        <v>911</v>
      </c>
      <c r="Q397" s="55">
        <f t="shared" si="55"/>
        <v>4</v>
      </c>
    </row>
    <row r="398" spans="1:17" x14ac:dyDescent="0.2">
      <c r="A398" s="13">
        <v>459</v>
      </c>
      <c r="B398" s="13" t="s">
        <v>477</v>
      </c>
      <c r="C398" s="13" t="s">
        <v>1445</v>
      </c>
      <c r="D398" s="13" t="s">
        <v>142</v>
      </c>
      <c r="E398" s="33">
        <v>44743</v>
      </c>
      <c r="F398" s="13" t="str">
        <f t="shared" si="48"/>
        <v>+7</v>
      </c>
      <c r="G398" s="13" t="str">
        <f>_xlfn.XLOOKUP(F398,'коды стран'!$B$3:$B$8,'коды стран'!$A$2:$A$7,"Не найдено",0)</f>
        <v>Россия</v>
      </c>
      <c r="H398" s="33">
        <f t="shared" ca="1" si="49"/>
        <v>45807</v>
      </c>
      <c r="I398" s="13">
        <f t="shared" ca="1" si="50"/>
        <v>2</v>
      </c>
      <c r="J398" s="13">
        <f t="shared" ca="1" si="51"/>
        <v>10</v>
      </c>
      <c r="K398" s="13">
        <f t="shared" ca="1" si="52"/>
        <v>29</v>
      </c>
      <c r="L398" s="13">
        <f t="shared" ca="1" si="53"/>
        <v>34</v>
      </c>
      <c r="M398" s="13">
        <f t="shared" ca="1" si="54"/>
        <v>1064</v>
      </c>
      <c r="N398" s="13" t="s">
        <v>1140</v>
      </c>
      <c r="O398" s="48" t="s">
        <v>1139</v>
      </c>
      <c r="P398" s="13" t="s">
        <v>788</v>
      </c>
      <c r="Q398" s="55">
        <f t="shared" si="55"/>
        <v>1</v>
      </c>
    </row>
    <row r="399" spans="1:17" x14ac:dyDescent="0.2">
      <c r="A399" s="13">
        <v>460</v>
      </c>
      <c r="B399" s="13" t="s">
        <v>215</v>
      </c>
      <c r="C399" s="13" t="s">
        <v>1705</v>
      </c>
      <c r="D399" s="13" t="s">
        <v>140</v>
      </c>
      <c r="E399" s="33">
        <v>44821</v>
      </c>
      <c r="F399" s="13" t="str">
        <f t="shared" si="48"/>
        <v>+7</v>
      </c>
      <c r="G399" s="13" t="str">
        <f>_xlfn.XLOOKUP(F399,'коды стран'!$B$3:$B$8,'коды стран'!$A$2:$A$7,"Не найдено",0)</f>
        <v>Россия</v>
      </c>
      <c r="H399" s="33">
        <f t="shared" ca="1" si="49"/>
        <v>45807</v>
      </c>
      <c r="I399" s="13">
        <f t="shared" ca="1" si="50"/>
        <v>2</v>
      </c>
      <c r="J399" s="13">
        <f t="shared" ca="1" si="51"/>
        <v>8</v>
      </c>
      <c r="K399" s="13">
        <f t="shared" ca="1" si="52"/>
        <v>13</v>
      </c>
      <c r="L399" s="13">
        <f t="shared" ca="1" si="53"/>
        <v>32</v>
      </c>
      <c r="M399" s="13">
        <f t="shared" ca="1" si="54"/>
        <v>986</v>
      </c>
      <c r="N399" s="13" t="s">
        <v>1229</v>
      </c>
      <c r="O399" s="48" t="s">
        <v>1071</v>
      </c>
      <c r="P399" s="13" t="s">
        <v>911</v>
      </c>
      <c r="Q399" s="55">
        <f t="shared" si="55"/>
        <v>6</v>
      </c>
    </row>
    <row r="400" spans="1:17" x14ac:dyDescent="0.2">
      <c r="A400" s="13">
        <v>461</v>
      </c>
      <c r="B400" s="13" t="s">
        <v>311</v>
      </c>
      <c r="C400" s="13" t="s">
        <v>1609</v>
      </c>
      <c r="D400" s="13" t="s">
        <v>142</v>
      </c>
      <c r="E400" s="33">
        <v>44667</v>
      </c>
      <c r="F400" s="13" t="str">
        <f t="shared" si="48"/>
        <v>+998</v>
      </c>
      <c r="G400" s="13" t="str">
        <f>_xlfn.XLOOKUP(F400,'коды стран'!$B$3:$B$8,'коды стран'!$A$2:$A$7,"Не найдено",0)</f>
        <v>Беларусь</v>
      </c>
      <c r="H400" s="33">
        <f t="shared" ca="1" si="49"/>
        <v>45807</v>
      </c>
      <c r="I400" s="13">
        <f t="shared" ca="1" si="50"/>
        <v>3</v>
      </c>
      <c r="J400" s="13">
        <f t="shared" ca="1" si="51"/>
        <v>1</v>
      </c>
      <c r="K400" s="13">
        <f t="shared" ca="1" si="52"/>
        <v>14</v>
      </c>
      <c r="L400" s="13">
        <f t="shared" ca="1" si="53"/>
        <v>37</v>
      </c>
      <c r="M400" s="13">
        <f t="shared" ca="1" si="54"/>
        <v>1140</v>
      </c>
      <c r="N400" s="13" t="s">
        <v>943</v>
      </c>
      <c r="O400" s="48" t="s">
        <v>941</v>
      </c>
      <c r="P400" s="13" t="s">
        <v>942</v>
      </c>
      <c r="Q400" s="55">
        <f t="shared" si="55"/>
        <v>1</v>
      </c>
    </row>
    <row r="401" spans="1:17" x14ac:dyDescent="0.2">
      <c r="A401" s="13">
        <v>462</v>
      </c>
      <c r="B401" s="13" t="s">
        <v>503</v>
      </c>
      <c r="C401" s="13" t="s">
        <v>1419</v>
      </c>
      <c r="D401" s="13" t="s">
        <v>142</v>
      </c>
      <c r="E401" s="33">
        <v>44751</v>
      </c>
      <c r="F401" s="13" t="str">
        <f t="shared" si="48"/>
        <v>+7</v>
      </c>
      <c r="G401" s="13" t="str">
        <f>_xlfn.XLOOKUP(F401,'коды стран'!$B$3:$B$8,'коды стран'!$A$2:$A$7,"Не найдено",0)</f>
        <v>Россия</v>
      </c>
      <c r="H401" s="33">
        <f t="shared" ca="1" si="49"/>
        <v>45807</v>
      </c>
      <c r="I401" s="13">
        <f t="shared" ca="1" si="50"/>
        <v>2</v>
      </c>
      <c r="J401" s="13">
        <f t="shared" ca="1" si="51"/>
        <v>10</v>
      </c>
      <c r="K401" s="13">
        <f t="shared" ca="1" si="52"/>
        <v>21</v>
      </c>
      <c r="L401" s="13">
        <f t="shared" ca="1" si="53"/>
        <v>34</v>
      </c>
      <c r="M401" s="13">
        <f t="shared" ca="1" si="54"/>
        <v>1056</v>
      </c>
      <c r="N401" s="13" t="s">
        <v>1138</v>
      </c>
      <c r="O401" s="48" t="s">
        <v>1137</v>
      </c>
      <c r="P401" s="13" t="s">
        <v>902</v>
      </c>
      <c r="Q401" s="55">
        <f t="shared" si="55"/>
        <v>1</v>
      </c>
    </row>
    <row r="402" spans="1:17" x14ac:dyDescent="0.2">
      <c r="A402" s="13">
        <v>463</v>
      </c>
      <c r="B402" s="13" t="s">
        <v>363</v>
      </c>
      <c r="C402" s="13" t="s">
        <v>1557</v>
      </c>
      <c r="D402" s="13" t="s">
        <v>140</v>
      </c>
      <c r="E402" s="33">
        <v>44869</v>
      </c>
      <c r="F402" s="13" t="str">
        <f t="shared" si="48"/>
        <v>+380</v>
      </c>
      <c r="G402" s="13" t="str">
        <f>_xlfn.XLOOKUP(F402,'коды стран'!$B$3:$B$8,'коды стран'!$A$2:$A$7,"Не найдено",0)</f>
        <v>Таджикистан</v>
      </c>
      <c r="H402" s="33">
        <f t="shared" ca="1" si="49"/>
        <v>45807</v>
      </c>
      <c r="I402" s="13">
        <f t="shared" ca="1" si="50"/>
        <v>2</v>
      </c>
      <c r="J402" s="13">
        <f t="shared" ca="1" si="51"/>
        <v>6</v>
      </c>
      <c r="K402" s="13">
        <f t="shared" ca="1" si="52"/>
        <v>26</v>
      </c>
      <c r="L402" s="13">
        <f t="shared" ca="1" si="53"/>
        <v>30</v>
      </c>
      <c r="M402" s="13">
        <f t="shared" ca="1" si="54"/>
        <v>938</v>
      </c>
      <c r="N402" s="13" t="s">
        <v>1291</v>
      </c>
      <c r="O402" s="48" t="s">
        <v>1011</v>
      </c>
      <c r="P402" s="13" t="s">
        <v>978</v>
      </c>
      <c r="Q402" s="55">
        <f t="shared" si="55"/>
        <v>4</v>
      </c>
    </row>
    <row r="403" spans="1:17" x14ac:dyDescent="0.2">
      <c r="A403" s="13">
        <v>464</v>
      </c>
      <c r="B403" s="13" t="s">
        <v>447</v>
      </c>
      <c r="C403" s="13" t="s">
        <v>1475</v>
      </c>
      <c r="D403" s="13" t="s">
        <v>140</v>
      </c>
      <c r="E403" s="33">
        <v>44827</v>
      </c>
      <c r="F403" s="13" t="str">
        <f t="shared" si="48"/>
        <v>+7</v>
      </c>
      <c r="G403" s="13" t="str">
        <f>_xlfn.XLOOKUP(F403,'коды стран'!$B$3:$B$8,'коды стран'!$A$2:$A$7,"Не найдено",0)</f>
        <v>Россия</v>
      </c>
      <c r="H403" s="33">
        <f t="shared" ca="1" si="49"/>
        <v>45807</v>
      </c>
      <c r="I403" s="13">
        <f t="shared" ca="1" si="50"/>
        <v>2</v>
      </c>
      <c r="J403" s="13">
        <f t="shared" ca="1" si="51"/>
        <v>8</v>
      </c>
      <c r="K403" s="13">
        <f t="shared" ca="1" si="52"/>
        <v>7</v>
      </c>
      <c r="L403" s="13">
        <f t="shared" ca="1" si="53"/>
        <v>32</v>
      </c>
      <c r="M403" s="13">
        <f t="shared" ca="1" si="54"/>
        <v>980</v>
      </c>
      <c r="N403" s="48" t="s">
        <v>892</v>
      </c>
      <c r="O403" s="13" t="s">
        <v>1164</v>
      </c>
      <c r="P403" s="13" t="s">
        <v>1143</v>
      </c>
      <c r="Q403" s="55">
        <f t="shared" si="55"/>
        <v>2</v>
      </c>
    </row>
    <row r="404" spans="1:17" x14ac:dyDescent="0.2">
      <c r="A404" s="13">
        <v>465</v>
      </c>
      <c r="B404" s="13" t="s">
        <v>264</v>
      </c>
      <c r="C404" s="13" t="s">
        <v>1656</v>
      </c>
      <c r="D404" s="13" t="s">
        <v>140</v>
      </c>
      <c r="E404" s="33">
        <v>44671</v>
      </c>
      <c r="F404" s="13" t="str">
        <f t="shared" si="48"/>
        <v>+998</v>
      </c>
      <c r="G404" s="13" t="str">
        <f>_xlfn.XLOOKUP(F404,'коды стран'!$B$3:$B$8,'коды стран'!$A$2:$A$7,"Не найдено",0)</f>
        <v>Беларусь</v>
      </c>
      <c r="H404" s="33">
        <f t="shared" ca="1" si="49"/>
        <v>45807</v>
      </c>
      <c r="I404" s="13">
        <f t="shared" ca="1" si="50"/>
        <v>3</v>
      </c>
      <c r="J404" s="13">
        <f t="shared" ca="1" si="51"/>
        <v>1</v>
      </c>
      <c r="K404" s="13">
        <f t="shared" ca="1" si="52"/>
        <v>10</v>
      </c>
      <c r="L404" s="13">
        <f t="shared" ca="1" si="53"/>
        <v>37</v>
      </c>
      <c r="M404" s="13">
        <f t="shared" ca="1" si="54"/>
        <v>1136</v>
      </c>
      <c r="N404" s="13" t="s">
        <v>1020</v>
      </c>
      <c r="O404" s="48" t="s">
        <v>910</v>
      </c>
      <c r="P404" s="13" t="s">
        <v>741</v>
      </c>
      <c r="Q404" s="55">
        <f t="shared" si="55"/>
        <v>3</v>
      </c>
    </row>
    <row r="405" spans="1:17" x14ac:dyDescent="0.2">
      <c r="A405" s="13">
        <v>466</v>
      </c>
      <c r="B405" s="13" t="s">
        <v>229</v>
      </c>
      <c r="C405" s="13" t="s">
        <v>1691</v>
      </c>
      <c r="D405" s="13" t="s">
        <v>142</v>
      </c>
      <c r="E405" s="33">
        <v>44772</v>
      </c>
      <c r="F405" s="13" t="str">
        <f t="shared" si="48"/>
        <v>+375</v>
      </c>
      <c r="G405" s="13" t="str">
        <f>_xlfn.XLOOKUP(F405,'коды стран'!$B$3:$B$8,'коды стран'!$A$2:$A$7,"Не найдено",0)</f>
        <v>Казахстан</v>
      </c>
      <c r="H405" s="33">
        <f t="shared" ca="1" si="49"/>
        <v>45807</v>
      </c>
      <c r="I405" s="13">
        <f t="shared" ca="1" si="50"/>
        <v>2</v>
      </c>
      <c r="J405" s="13">
        <f t="shared" ca="1" si="51"/>
        <v>10</v>
      </c>
      <c r="K405" s="13">
        <f t="shared" ca="1" si="52"/>
        <v>0</v>
      </c>
      <c r="L405" s="13">
        <f t="shared" ca="1" si="53"/>
        <v>34</v>
      </c>
      <c r="M405" s="13">
        <f t="shared" ca="1" si="54"/>
        <v>1035</v>
      </c>
      <c r="N405" s="48" t="s">
        <v>1200</v>
      </c>
      <c r="O405" s="13" t="s">
        <v>1009</v>
      </c>
      <c r="P405" s="13" t="s">
        <v>800</v>
      </c>
      <c r="Q405" s="55">
        <f t="shared" si="55"/>
        <v>4</v>
      </c>
    </row>
    <row r="406" spans="1:17" x14ac:dyDescent="0.2">
      <c r="A406" s="13">
        <v>468</v>
      </c>
      <c r="B406" s="13" t="s">
        <v>271</v>
      </c>
      <c r="C406" s="13" t="s">
        <v>1649</v>
      </c>
      <c r="D406" s="13" t="s">
        <v>142</v>
      </c>
      <c r="E406" s="33">
        <v>44619</v>
      </c>
      <c r="F406" s="13" t="str">
        <f t="shared" si="48"/>
        <v>+998</v>
      </c>
      <c r="G406" s="13" t="str">
        <f>_xlfn.XLOOKUP(F406,'коды стран'!$B$3:$B$8,'коды стран'!$A$2:$A$7,"Не найдено",0)</f>
        <v>Беларусь</v>
      </c>
      <c r="H406" s="33">
        <f t="shared" ca="1" si="49"/>
        <v>45807</v>
      </c>
      <c r="I406" s="13">
        <f t="shared" ca="1" si="50"/>
        <v>3</v>
      </c>
      <c r="J406" s="13">
        <f t="shared" ca="1" si="51"/>
        <v>3</v>
      </c>
      <c r="K406" s="13">
        <f t="shared" ca="1" si="52"/>
        <v>3</v>
      </c>
      <c r="L406" s="13">
        <f t="shared" ca="1" si="53"/>
        <v>39</v>
      </c>
      <c r="M406" s="13">
        <f t="shared" ca="1" si="54"/>
        <v>1188</v>
      </c>
      <c r="N406" s="13" t="s">
        <v>685</v>
      </c>
      <c r="O406" s="48" t="s">
        <v>882</v>
      </c>
      <c r="P406" s="13" t="s">
        <v>707</v>
      </c>
      <c r="Q406" s="55">
        <f t="shared" si="55"/>
        <v>2</v>
      </c>
    </row>
    <row r="407" spans="1:17" x14ac:dyDescent="0.2">
      <c r="A407" s="13">
        <v>469</v>
      </c>
      <c r="B407" s="13" t="s">
        <v>148</v>
      </c>
      <c r="C407" s="13" t="s">
        <v>1771</v>
      </c>
      <c r="D407" s="13" t="s">
        <v>142</v>
      </c>
      <c r="E407" s="33">
        <v>44659</v>
      </c>
      <c r="F407" s="13" t="str">
        <f t="shared" si="48"/>
        <v>+7</v>
      </c>
      <c r="G407" s="13" t="str">
        <f>_xlfn.XLOOKUP(F407,'коды стран'!$B$3:$B$8,'коды стран'!$A$2:$A$7,"Не найдено",0)</f>
        <v>Россия</v>
      </c>
      <c r="H407" s="33">
        <f t="shared" ca="1" si="49"/>
        <v>45807</v>
      </c>
      <c r="I407" s="13">
        <f t="shared" ca="1" si="50"/>
        <v>3</v>
      </c>
      <c r="J407" s="13">
        <f t="shared" ca="1" si="51"/>
        <v>1</v>
      </c>
      <c r="K407" s="13">
        <f t="shared" ca="1" si="52"/>
        <v>22</v>
      </c>
      <c r="L407" s="13">
        <f t="shared" ca="1" si="53"/>
        <v>37</v>
      </c>
      <c r="M407" s="13">
        <f t="shared" ca="1" si="54"/>
        <v>1148</v>
      </c>
      <c r="N407" s="13" t="s">
        <v>960</v>
      </c>
      <c r="O407" s="48" t="s">
        <v>958</v>
      </c>
      <c r="P407" s="13" t="s">
        <v>959</v>
      </c>
      <c r="Q407" s="55">
        <f t="shared" si="55"/>
        <v>2</v>
      </c>
    </row>
    <row r="408" spans="1:17" x14ac:dyDescent="0.2">
      <c r="A408" s="13">
        <v>470</v>
      </c>
      <c r="B408" s="13" t="s">
        <v>198</v>
      </c>
      <c r="C408" s="13" t="s">
        <v>1721</v>
      </c>
      <c r="D408" s="13" t="s">
        <v>142</v>
      </c>
      <c r="E408" s="33">
        <v>44690</v>
      </c>
      <c r="F408" s="13" t="str">
        <f t="shared" si="48"/>
        <v>+992</v>
      </c>
      <c r="G408" s="13" t="str">
        <f>_xlfn.XLOOKUP(F408,'коды стран'!$B$3:$B$8,'коды стран'!$A$2:$A$7,"Не найдено",0)</f>
        <v>Узбекистан</v>
      </c>
      <c r="H408" s="33">
        <f t="shared" ca="1" si="49"/>
        <v>45807</v>
      </c>
      <c r="I408" s="13">
        <f t="shared" ca="1" si="50"/>
        <v>3</v>
      </c>
      <c r="J408" s="13">
        <f t="shared" ca="1" si="51"/>
        <v>0</v>
      </c>
      <c r="K408" s="13">
        <f t="shared" ca="1" si="52"/>
        <v>21</v>
      </c>
      <c r="L408" s="13">
        <f t="shared" ca="1" si="53"/>
        <v>36</v>
      </c>
      <c r="M408" s="13">
        <f t="shared" ca="1" si="54"/>
        <v>1117</v>
      </c>
      <c r="N408" s="48" t="s">
        <v>1031</v>
      </c>
      <c r="O408" s="13" t="s">
        <v>969</v>
      </c>
      <c r="P408" s="13" t="s">
        <v>835</v>
      </c>
      <c r="Q408" s="55">
        <f t="shared" si="55"/>
        <v>3</v>
      </c>
    </row>
    <row r="409" spans="1:17" x14ac:dyDescent="0.2">
      <c r="A409" s="13">
        <v>471</v>
      </c>
      <c r="B409" s="13" t="s">
        <v>571</v>
      </c>
      <c r="C409" s="13" t="s">
        <v>1352</v>
      </c>
      <c r="D409" s="13" t="s">
        <v>142</v>
      </c>
      <c r="E409" s="33">
        <v>44577</v>
      </c>
      <c r="F409" s="13" t="str">
        <f t="shared" si="48"/>
        <v>+380</v>
      </c>
      <c r="G409" s="13" t="str">
        <f>_xlfn.XLOOKUP(F409,'коды стран'!$B$3:$B$8,'коды стран'!$A$2:$A$7,"Не найдено",0)</f>
        <v>Таджикистан</v>
      </c>
      <c r="H409" s="33">
        <f t="shared" ca="1" si="49"/>
        <v>45807</v>
      </c>
      <c r="I409" s="13">
        <f t="shared" ca="1" si="50"/>
        <v>3</v>
      </c>
      <c r="J409" s="13">
        <f t="shared" ca="1" si="51"/>
        <v>4</v>
      </c>
      <c r="K409" s="13">
        <f t="shared" ca="1" si="52"/>
        <v>14</v>
      </c>
      <c r="L409" s="13">
        <f t="shared" ca="1" si="53"/>
        <v>40</v>
      </c>
      <c r="M409" s="13">
        <f t="shared" ca="1" si="54"/>
        <v>1230</v>
      </c>
      <c r="N409" s="13" t="s">
        <v>655</v>
      </c>
      <c r="O409" s="48" t="s">
        <v>653</v>
      </c>
      <c r="P409" s="13" t="s">
        <v>654</v>
      </c>
      <c r="Q409" s="55">
        <f t="shared" si="55"/>
        <v>4</v>
      </c>
    </row>
    <row r="410" spans="1:17" x14ac:dyDescent="0.2">
      <c r="A410" s="13">
        <v>472</v>
      </c>
      <c r="B410" s="13" t="s">
        <v>469</v>
      </c>
      <c r="C410" s="13" t="s">
        <v>1453</v>
      </c>
      <c r="D410" s="13" t="s">
        <v>140</v>
      </c>
      <c r="E410" s="33">
        <v>44901</v>
      </c>
      <c r="F410" s="13" t="str">
        <f t="shared" si="48"/>
        <v>+380</v>
      </c>
      <c r="G410" s="13" t="str">
        <f>_xlfn.XLOOKUP(F410,'коды стран'!$B$3:$B$8,'коды стран'!$A$2:$A$7,"Не найдено",0)</f>
        <v>Таджикистан</v>
      </c>
      <c r="H410" s="33">
        <f t="shared" ca="1" si="49"/>
        <v>45807</v>
      </c>
      <c r="I410" s="13">
        <f t="shared" ca="1" si="50"/>
        <v>2</v>
      </c>
      <c r="J410" s="13">
        <f t="shared" ca="1" si="51"/>
        <v>5</v>
      </c>
      <c r="K410" s="13">
        <f t="shared" ca="1" si="52"/>
        <v>24</v>
      </c>
      <c r="L410" s="13">
        <f t="shared" ca="1" si="53"/>
        <v>29</v>
      </c>
      <c r="M410" s="13">
        <f t="shared" ca="1" si="54"/>
        <v>906</v>
      </c>
      <c r="N410" s="13" t="s">
        <v>1308</v>
      </c>
      <c r="O410" s="48" t="s">
        <v>1307</v>
      </c>
      <c r="P410" s="13" t="s">
        <v>928</v>
      </c>
      <c r="Q410" s="55">
        <f t="shared" si="55"/>
        <v>1</v>
      </c>
    </row>
    <row r="411" spans="1:17" x14ac:dyDescent="0.2">
      <c r="A411" s="13">
        <v>473</v>
      </c>
      <c r="B411" s="13" t="s">
        <v>165</v>
      </c>
      <c r="C411" s="13" t="s">
        <v>1754</v>
      </c>
      <c r="D411" s="13" t="s">
        <v>142</v>
      </c>
      <c r="E411" s="33">
        <v>44799</v>
      </c>
      <c r="F411" s="13" t="str">
        <f t="shared" si="48"/>
        <v>+7</v>
      </c>
      <c r="G411" s="13" t="str">
        <f>_xlfn.XLOOKUP(F411,'коды стран'!$B$3:$B$8,'коды стран'!$A$2:$A$7,"Не найдено",0)</f>
        <v>Россия</v>
      </c>
      <c r="H411" s="33">
        <f t="shared" ca="1" si="49"/>
        <v>45807</v>
      </c>
      <c r="I411" s="13">
        <f t="shared" ca="1" si="50"/>
        <v>2</v>
      </c>
      <c r="J411" s="13">
        <f t="shared" ca="1" si="51"/>
        <v>9</v>
      </c>
      <c r="K411" s="13">
        <f t="shared" ca="1" si="52"/>
        <v>4</v>
      </c>
      <c r="L411" s="13">
        <f t="shared" ca="1" si="53"/>
        <v>33</v>
      </c>
      <c r="M411" s="13">
        <f t="shared" ca="1" si="54"/>
        <v>1008</v>
      </c>
      <c r="N411" s="13" t="s">
        <v>1234</v>
      </c>
      <c r="O411" s="48" t="s">
        <v>1233</v>
      </c>
      <c r="P411" s="13" t="s">
        <v>1056</v>
      </c>
      <c r="Q411" s="55">
        <f t="shared" si="55"/>
        <v>1</v>
      </c>
    </row>
    <row r="412" spans="1:17" x14ac:dyDescent="0.2">
      <c r="A412" s="13">
        <v>474</v>
      </c>
      <c r="B412" s="13" t="s">
        <v>483</v>
      </c>
      <c r="C412" s="13" t="s">
        <v>1439</v>
      </c>
      <c r="D412" s="13" t="s">
        <v>140</v>
      </c>
      <c r="E412" s="33">
        <v>44605</v>
      </c>
      <c r="F412" s="13" t="str">
        <f t="shared" si="48"/>
        <v>+7</v>
      </c>
      <c r="G412" s="13" t="str">
        <f>_xlfn.XLOOKUP(F412,'коды стран'!$B$3:$B$8,'коды стран'!$A$2:$A$7,"Не найдено",0)</f>
        <v>Россия</v>
      </c>
      <c r="H412" s="33">
        <f t="shared" ca="1" si="49"/>
        <v>45807</v>
      </c>
      <c r="I412" s="13">
        <f t="shared" ca="1" si="50"/>
        <v>3</v>
      </c>
      <c r="J412" s="13">
        <f t="shared" ca="1" si="51"/>
        <v>3</v>
      </c>
      <c r="K412" s="13">
        <f t="shared" ca="1" si="52"/>
        <v>17</v>
      </c>
      <c r="L412" s="13">
        <f t="shared" ca="1" si="53"/>
        <v>39</v>
      </c>
      <c r="M412" s="13">
        <f t="shared" ca="1" si="54"/>
        <v>1202</v>
      </c>
      <c r="N412" s="13" t="s">
        <v>755</v>
      </c>
      <c r="O412" s="48" t="s">
        <v>653</v>
      </c>
      <c r="P412" s="13" t="s">
        <v>754</v>
      </c>
      <c r="Q412" s="55">
        <f t="shared" si="55"/>
        <v>4</v>
      </c>
    </row>
    <row r="413" spans="1:17" x14ac:dyDescent="0.2">
      <c r="A413" s="13">
        <v>476</v>
      </c>
      <c r="B413" s="13" t="s">
        <v>302</v>
      </c>
      <c r="C413" s="13" t="s">
        <v>1618</v>
      </c>
      <c r="D413" s="13" t="s">
        <v>142</v>
      </c>
      <c r="E413" s="33">
        <v>44703</v>
      </c>
      <c r="F413" s="13" t="str">
        <f t="shared" si="48"/>
        <v>+380</v>
      </c>
      <c r="G413" s="13" t="str">
        <f>_xlfn.XLOOKUP(F413,'коды стран'!$B$3:$B$8,'коды стран'!$A$2:$A$7,"Не найдено",0)</f>
        <v>Таджикистан</v>
      </c>
      <c r="H413" s="33">
        <f t="shared" ca="1" si="49"/>
        <v>45807</v>
      </c>
      <c r="I413" s="13">
        <f t="shared" ca="1" si="50"/>
        <v>3</v>
      </c>
      <c r="J413" s="13">
        <f t="shared" ca="1" si="51"/>
        <v>0</v>
      </c>
      <c r="K413" s="13">
        <f t="shared" ca="1" si="52"/>
        <v>8</v>
      </c>
      <c r="L413" s="13">
        <f t="shared" ca="1" si="53"/>
        <v>36</v>
      </c>
      <c r="M413" s="13">
        <f t="shared" ca="1" si="54"/>
        <v>1104</v>
      </c>
      <c r="N413" s="48" t="s">
        <v>1092</v>
      </c>
      <c r="O413" s="13" t="s">
        <v>1093</v>
      </c>
      <c r="P413" s="13" t="s">
        <v>1016</v>
      </c>
      <c r="Q413" s="55">
        <f t="shared" si="55"/>
        <v>1</v>
      </c>
    </row>
    <row r="414" spans="1:17" x14ac:dyDescent="0.2">
      <c r="A414" s="13">
        <v>477</v>
      </c>
      <c r="B414" s="13" t="s">
        <v>569</v>
      </c>
      <c r="C414" s="13" t="s">
        <v>1354</v>
      </c>
      <c r="D414" s="13" t="s">
        <v>142</v>
      </c>
      <c r="E414" s="33">
        <v>44738</v>
      </c>
      <c r="F414" s="13" t="str">
        <f t="shared" si="48"/>
        <v>+998</v>
      </c>
      <c r="G414" s="13" t="str">
        <f>_xlfn.XLOOKUP(F414,'коды стран'!$B$3:$B$8,'коды стран'!$A$2:$A$7,"Не найдено",0)</f>
        <v>Беларусь</v>
      </c>
      <c r="H414" s="33">
        <f t="shared" ca="1" si="49"/>
        <v>45807</v>
      </c>
      <c r="I414" s="13">
        <f t="shared" ca="1" si="50"/>
        <v>2</v>
      </c>
      <c r="J414" s="13">
        <f t="shared" ca="1" si="51"/>
        <v>11</v>
      </c>
      <c r="K414" s="13">
        <f t="shared" ca="1" si="52"/>
        <v>4</v>
      </c>
      <c r="L414" s="13">
        <f t="shared" ca="1" si="53"/>
        <v>35</v>
      </c>
      <c r="M414" s="13">
        <f t="shared" ca="1" si="54"/>
        <v>1069</v>
      </c>
      <c r="N414" s="13" t="s">
        <v>1131</v>
      </c>
      <c r="O414" s="48" t="s">
        <v>983</v>
      </c>
      <c r="P414" s="13" t="s">
        <v>1130</v>
      </c>
      <c r="Q414" s="55">
        <f t="shared" si="55"/>
        <v>4</v>
      </c>
    </row>
    <row r="415" spans="1:17" x14ac:dyDescent="0.2">
      <c r="A415" s="13">
        <v>478</v>
      </c>
      <c r="B415" s="13" t="s">
        <v>392</v>
      </c>
      <c r="C415" s="13" t="s">
        <v>1528</v>
      </c>
      <c r="D415" s="13" t="s">
        <v>140</v>
      </c>
      <c r="E415" s="33">
        <v>44726</v>
      </c>
      <c r="F415" s="13" t="str">
        <f t="shared" si="48"/>
        <v>+380</v>
      </c>
      <c r="G415" s="13" t="str">
        <f>_xlfn.XLOOKUP(F415,'коды стран'!$B$3:$B$8,'коды стран'!$A$2:$A$7,"Не найдено",0)</f>
        <v>Таджикистан</v>
      </c>
      <c r="H415" s="33">
        <f t="shared" ca="1" si="49"/>
        <v>45807</v>
      </c>
      <c r="I415" s="13">
        <f t="shared" ca="1" si="50"/>
        <v>2</v>
      </c>
      <c r="J415" s="13">
        <f t="shared" ca="1" si="51"/>
        <v>11</v>
      </c>
      <c r="K415" s="13">
        <f t="shared" ca="1" si="52"/>
        <v>16</v>
      </c>
      <c r="L415" s="13">
        <f t="shared" ca="1" si="53"/>
        <v>35</v>
      </c>
      <c r="M415" s="13">
        <f t="shared" ca="1" si="54"/>
        <v>1081</v>
      </c>
      <c r="N415" s="48" t="s">
        <v>1072</v>
      </c>
      <c r="O415" s="13" t="s">
        <v>1073</v>
      </c>
      <c r="P415" s="13" t="s">
        <v>908</v>
      </c>
      <c r="Q415" s="55">
        <f t="shared" si="55"/>
        <v>2</v>
      </c>
    </row>
    <row r="416" spans="1:17" x14ac:dyDescent="0.2">
      <c r="A416" s="13">
        <v>479</v>
      </c>
      <c r="B416" s="13" t="s">
        <v>324</v>
      </c>
      <c r="C416" s="13" t="s">
        <v>1596</v>
      </c>
      <c r="D416" s="13" t="s">
        <v>142</v>
      </c>
      <c r="E416" s="33">
        <v>44793</v>
      </c>
      <c r="F416" s="13" t="str">
        <f t="shared" si="48"/>
        <v>+7</v>
      </c>
      <c r="G416" s="13" t="str">
        <f>_xlfn.XLOOKUP(F416,'коды стран'!$B$3:$B$8,'коды стран'!$A$2:$A$7,"Не найдено",0)</f>
        <v>Россия</v>
      </c>
      <c r="H416" s="33">
        <f t="shared" ca="1" si="49"/>
        <v>45807</v>
      </c>
      <c r="I416" s="13">
        <f t="shared" ca="1" si="50"/>
        <v>2</v>
      </c>
      <c r="J416" s="13">
        <f t="shared" ca="1" si="51"/>
        <v>9</v>
      </c>
      <c r="K416" s="13">
        <f t="shared" ca="1" si="52"/>
        <v>10</v>
      </c>
      <c r="L416" s="13">
        <f t="shared" ca="1" si="53"/>
        <v>33</v>
      </c>
      <c r="M416" s="13">
        <f t="shared" ca="1" si="54"/>
        <v>1014</v>
      </c>
      <c r="N416" s="13" t="s">
        <v>1108</v>
      </c>
      <c r="O416" s="48" t="s">
        <v>1222</v>
      </c>
      <c r="P416" s="13" t="s">
        <v>893</v>
      </c>
      <c r="Q416" s="55">
        <f t="shared" si="55"/>
        <v>3</v>
      </c>
    </row>
    <row r="417" spans="1:17" x14ac:dyDescent="0.2">
      <c r="A417" s="13">
        <v>480</v>
      </c>
      <c r="B417" s="13" t="s">
        <v>368</v>
      </c>
      <c r="C417" s="13" t="s">
        <v>1552</v>
      </c>
      <c r="D417" s="13" t="s">
        <v>142</v>
      </c>
      <c r="E417" s="33">
        <v>44568</v>
      </c>
      <c r="F417" s="13" t="str">
        <f t="shared" si="48"/>
        <v>+998</v>
      </c>
      <c r="G417" s="13" t="str">
        <f>_xlfn.XLOOKUP(F417,'коды стран'!$B$3:$B$8,'коды стран'!$A$2:$A$7,"Не найдено",0)</f>
        <v>Беларусь</v>
      </c>
      <c r="H417" s="33">
        <f t="shared" ca="1" si="49"/>
        <v>45807</v>
      </c>
      <c r="I417" s="13">
        <f t="shared" ca="1" si="50"/>
        <v>3</v>
      </c>
      <c r="J417" s="13">
        <f t="shared" ca="1" si="51"/>
        <v>4</v>
      </c>
      <c r="K417" s="13">
        <f t="shared" ca="1" si="52"/>
        <v>23</v>
      </c>
      <c r="L417" s="13">
        <f t="shared" ca="1" si="53"/>
        <v>40</v>
      </c>
      <c r="M417" s="13">
        <f t="shared" ca="1" si="54"/>
        <v>1239</v>
      </c>
      <c r="N417" s="13" t="s">
        <v>702</v>
      </c>
      <c r="O417" s="48" t="s">
        <v>701</v>
      </c>
      <c r="P417" s="13" t="s">
        <v>678</v>
      </c>
      <c r="Q417" s="55">
        <f t="shared" si="55"/>
        <v>5</v>
      </c>
    </row>
    <row r="418" spans="1:17" x14ac:dyDescent="0.2">
      <c r="A418" s="13">
        <v>481</v>
      </c>
      <c r="B418" s="13" t="s">
        <v>556</v>
      </c>
      <c r="C418" s="13" t="s">
        <v>1367</v>
      </c>
      <c r="D418" s="13" t="s">
        <v>142</v>
      </c>
      <c r="E418" s="33">
        <v>44756</v>
      </c>
      <c r="F418" s="13" t="str">
        <f t="shared" si="48"/>
        <v>+375</v>
      </c>
      <c r="G418" s="13" t="str">
        <f>_xlfn.XLOOKUP(F418,'коды стран'!$B$3:$B$8,'коды стран'!$A$2:$A$7,"Не найдено",0)</f>
        <v>Казахстан</v>
      </c>
      <c r="H418" s="33">
        <f t="shared" ca="1" si="49"/>
        <v>45807</v>
      </c>
      <c r="I418" s="13">
        <f t="shared" ca="1" si="50"/>
        <v>2</v>
      </c>
      <c r="J418" s="13">
        <f t="shared" ca="1" si="51"/>
        <v>10</v>
      </c>
      <c r="K418" s="13">
        <f t="shared" ca="1" si="52"/>
        <v>16</v>
      </c>
      <c r="L418" s="13">
        <f t="shared" ca="1" si="53"/>
        <v>34</v>
      </c>
      <c r="M418" s="13">
        <f t="shared" ca="1" si="54"/>
        <v>1051</v>
      </c>
      <c r="N418" s="48" t="s">
        <v>836</v>
      </c>
      <c r="O418" s="13" t="s">
        <v>1132</v>
      </c>
      <c r="P418" s="13" t="s">
        <v>710</v>
      </c>
      <c r="Q418" s="55">
        <f t="shared" si="55"/>
        <v>2</v>
      </c>
    </row>
    <row r="419" spans="1:17" x14ac:dyDescent="0.2">
      <c r="A419" s="13">
        <v>482</v>
      </c>
      <c r="B419" s="13" t="s">
        <v>164</v>
      </c>
      <c r="C419" s="13" t="s">
        <v>1755</v>
      </c>
      <c r="D419" s="13" t="s">
        <v>140</v>
      </c>
      <c r="E419" s="33">
        <v>44679</v>
      </c>
      <c r="F419" s="13" t="str">
        <f t="shared" si="48"/>
        <v>+380</v>
      </c>
      <c r="G419" s="13" t="str">
        <f>_xlfn.XLOOKUP(F419,'коды стран'!$B$3:$B$8,'коды стран'!$A$2:$A$7,"Не найдено",0)</f>
        <v>Таджикистан</v>
      </c>
      <c r="H419" s="33">
        <f t="shared" ca="1" si="49"/>
        <v>45807</v>
      </c>
      <c r="I419" s="13">
        <f t="shared" ca="1" si="50"/>
        <v>3</v>
      </c>
      <c r="J419" s="13">
        <f t="shared" ca="1" si="51"/>
        <v>1</v>
      </c>
      <c r="K419" s="13">
        <f t="shared" ca="1" si="52"/>
        <v>2</v>
      </c>
      <c r="L419" s="13">
        <f t="shared" ca="1" si="53"/>
        <v>37</v>
      </c>
      <c r="M419" s="13">
        <f t="shared" ca="1" si="54"/>
        <v>1128</v>
      </c>
      <c r="N419" s="13" t="s">
        <v>1044</v>
      </c>
      <c r="O419" s="48" t="s">
        <v>1042</v>
      </c>
      <c r="P419" s="13" t="s">
        <v>1043</v>
      </c>
      <c r="Q419" s="55">
        <f t="shared" si="55"/>
        <v>2</v>
      </c>
    </row>
    <row r="420" spans="1:17" x14ac:dyDescent="0.2">
      <c r="A420" s="13">
        <v>483</v>
      </c>
      <c r="B420" s="13" t="s">
        <v>379</v>
      </c>
      <c r="C420" s="13" t="s">
        <v>1541</v>
      </c>
      <c r="D420" s="13" t="s">
        <v>142</v>
      </c>
      <c r="E420" s="33">
        <v>44855</v>
      </c>
      <c r="F420" s="13" t="str">
        <f t="shared" si="48"/>
        <v>+7</v>
      </c>
      <c r="G420" s="13" t="str">
        <f>_xlfn.XLOOKUP(F420,'коды стран'!$B$3:$B$8,'коды стран'!$A$2:$A$7,"Не найдено",0)</f>
        <v>Россия</v>
      </c>
      <c r="H420" s="33">
        <f t="shared" ca="1" si="49"/>
        <v>45807</v>
      </c>
      <c r="I420" s="13">
        <f t="shared" ca="1" si="50"/>
        <v>2</v>
      </c>
      <c r="J420" s="13">
        <f t="shared" ca="1" si="51"/>
        <v>7</v>
      </c>
      <c r="K420" s="13">
        <f t="shared" ca="1" si="52"/>
        <v>9</v>
      </c>
      <c r="L420" s="13">
        <f t="shared" ca="1" si="53"/>
        <v>31</v>
      </c>
      <c r="M420" s="13">
        <f t="shared" ca="1" si="54"/>
        <v>952</v>
      </c>
      <c r="N420" s="13" t="s">
        <v>1289</v>
      </c>
      <c r="O420" s="48" t="s">
        <v>1288</v>
      </c>
      <c r="P420" s="13" t="s">
        <v>783</v>
      </c>
      <c r="Q420" s="55">
        <f t="shared" si="55"/>
        <v>1</v>
      </c>
    </row>
    <row r="421" spans="1:17" x14ac:dyDescent="0.2">
      <c r="A421" s="13">
        <v>485</v>
      </c>
      <c r="B421" s="13" t="s">
        <v>222</v>
      </c>
      <c r="C421" s="13" t="s">
        <v>1698</v>
      </c>
      <c r="D421" s="13" t="s">
        <v>140</v>
      </c>
      <c r="E421" s="33">
        <v>44723</v>
      </c>
      <c r="F421" s="13" t="str">
        <f t="shared" si="48"/>
        <v>+7</v>
      </c>
      <c r="G421" s="13" t="str">
        <f>_xlfn.XLOOKUP(F421,'коды стран'!$B$3:$B$8,'коды стран'!$A$2:$A$7,"Не найдено",0)</f>
        <v>Россия</v>
      </c>
      <c r="H421" s="33">
        <f t="shared" ca="1" si="49"/>
        <v>45807</v>
      </c>
      <c r="I421" s="13">
        <f t="shared" ca="1" si="50"/>
        <v>2</v>
      </c>
      <c r="J421" s="13">
        <f t="shared" ca="1" si="51"/>
        <v>11</v>
      </c>
      <c r="K421" s="13">
        <f t="shared" ca="1" si="52"/>
        <v>19</v>
      </c>
      <c r="L421" s="13">
        <f t="shared" ca="1" si="53"/>
        <v>35</v>
      </c>
      <c r="M421" s="13">
        <f t="shared" ca="1" si="54"/>
        <v>1084</v>
      </c>
      <c r="N421" s="48" t="s">
        <v>1112</v>
      </c>
      <c r="O421" s="13" t="s">
        <v>1042</v>
      </c>
      <c r="P421" s="13" t="s">
        <v>1113</v>
      </c>
      <c r="Q421" s="55">
        <f t="shared" si="55"/>
        <v>2</v>
      </c>
    </row>
    <row r="422" spans="1:17" x14ac:dyDescent="0.2">
      <c r="A422" s="13">
        <v>486</v>
      </c>
      <c r="B422" s="13" t="s">
        <v>171</v>
      </c>
      <c r="C422" s="13" t="s">
        <v>1748</v>
      </c>
      <c r="D422" s="13" t="s">
        <v>142</v>
      </c>
      <c r="E422" s="33">
        <v>44723</v>
      </c>
      <c r="F422" s="13" t="str">
        <f t="shared" si="48"/>
        <v>+7</v>
      </c>
      <c r="G422" s="13" t="str">
        <f>_xlfn.XLOOKUP(F422,'коды стран'!$B$3:$B$8,'коды стран'!$A$2:$A$7,"Не найдено",0)</f>
        <v>Россия</v>
      </c>
      <c r="H422" s="33">
        <f t="shared" ca="1" si="49"/>
        <v>45807</v>
      </c>
      <c r="I422" s="13">
        <f t="shared" ca="1" si="50"/>
        <v>2</v>
      </c>
      <c r="J422" s="13">
        <f t="shared" ca="1" si="51"/>
        <v>11</v>
      </c>
      <c r="K422" s="13">
        <f t="shared" ca="1" si="52"/>
        <v>19</v>
      </c>
      <c r="L422" s="13">
        <f t="shared" ca="1" si="53"/>
        <v>35</v>
      </c>
      <c r="M422" s="13">
        <f t="shared" ca="1" si="54"/>
        <v>1084</v>
      </c>
      <c r="N422" s="48" t="s">
        <v>747</v>
      </c>
      <c r="O422" s="13" t="s">
        <v>1125</v>
      </c>
      <c r="P422" s="13" t="s">
        <v>715</v>
      </c>
      <c r="Q422" s="55">
        <f t="shared" si="55"/>
        <v>1</v>
      </c>
    </row>
    <row r="423" spans="1:17" x14ac:dyDescent="0.2">
      <c r="A423" s="13">
        <v>487</v>
      </c>
      <c r="B423" s="13" t="s">
        <v>500</v>
      </c>
      <c r="C423" s="13" t="s">
        <v>1422</v>
      </c>
      <c r="D423" s="13" t="s">
        <v>142</v>
      </c>
      <c r="E423" s="33">
        <v>44815</v>
      </c>
      <c r="F423" s="13" t="str">
        <f t="shared" si="48"/>
        <v>+7</v>
      </c>
      <c r="G423" s="13" t="str">
        <f>_xlfn.XLOOKUP(F423,'коды стран'!$B$3:$B$8,'коды стран'!$A$2:$A$7,"Не найдено",0)</f>
        <v>Россия</v>
      </c>
      <c r="H423" s="33">
        <f t="shared" ca="1" si="49"/>
        <v>45807</v>
      </c>
      <c r="I423" s="13">
        <f t="shared" ca="1" si="50"/>
        <v>2</v>
      </c>
      <c r="J423" s="13">
        <f t="shared" ca="1" si="51"/>
        <v>8</v>
      </c>
      <c r="K423" s="13">
        <f t="shared" ca="1" si="52"/>
        <v>19</v>
      </c>
      <c r="L423" s="13">
        <f t="shared" ca="1" si="53"/>
        <v>32</v>
      </c>
      <c r="M423" s="13">
        <f t="shared" ca="1" si="54"/>
        <v>992</v>
      </c>
      <c r="N423" s="13" t="s">
        <v>1212</v>
      </c>
      <c r="O423" s="48" t="s">
        <v>1211</v>
      </c>
      <c r="P423" s="13" t="s">
        <v>964</v>
      </c>
      <c r="Q423" s="55">
        <f t="shared" si="55"/>
        <v>1</v>
      </c>
    </row>
    <row r="424" spans="1:17" x14ac:dyDescent="0.2">
      <c r="A424" s="13">
        <v>488</v>
      </c>
      <c r="B424" s="13" t="s">
        <v>156</v>
      </c>
      <c r="C424" s="13" t="s">
        <v>1763</v>
      </c>
      <c r="D424" s="13" t="s">
        <v>142</v>
      </c>
      <c r="E424" s="33">
        <v>44738</v>
      </c>
      <c r="F424" s="13" t="str">
        <f t="shared" si="48"/>
        <v>+375</v>
      </c>
      <c r="G424" s="13" t="str">
        <f>_xlfn.XLOOKUP(F424,'коды стран'!$B$3:$B$8,'коды стран'!$A$2:$A$7,"Не найдено",0)</f>
        <v>Казахстан</v>
      </c>
      <c r="H424" s="33">
        <f t="shared" ca="1" si="49"/>
        <v>45807</v>
      </c>
      <c r="I424" s="13">
        <f t="shared" ca="1" si="50"/>
        <v>2</v>
      </c>
      <c r="J424" s="13">
        <f t="shared" ca="1" si="51"/>
        <v>11</v>
      </c>
      <c r="K424" s="13">
        <f t="shared" ca="1" si="52"/>
        <v>4</v>
      </c>
      <c r="L424" s="13">
        <f t="shared" ca="1" si="53"/>
        <v>35</v>
      </c>
      <c r="M424" s="13">
        <f t="shared" ca="1" si="54"/>
        <v>1069</v>
      </c>
      <c r="N424" s="13" t="s">
        <v>1165</v>
      </c>
      <c r="O424" s="48" t="s">
        <v>1164</v>
      </c>
      <c r="P424" s="13" t="s">
        <v>705</v>
      </c>
      <c r="Q424" s="55">
        <f t="shared" si="55"/>
        <v>2</v>
      </c>
    </row>
    <row r="425" spans="1:17" x14ac:dyDescent="0.2">
      <c r="A425" s="13">
        <v>489</v>
      </c>
      <c r="B425" s="13" t="s">
        <v>380</v>
      </c>
      <c r="C425" s="13" t="s">
        <v>1540</v>
      </c>
      <c r="D425" s="13" t="s">
        <v>142</v>
      </c>
      <c r="E425" s="33">
        <v>44587</v>
      </c>
      <c r="F425" s="13" t="str">
        <f t="shared" si="48"/>
        <v>+7</v>
      </c>
      <c r="G425" s="13" t="str">
        <f>_xlfn.XLOOKUP(F425,'коды стран'!$B$3:$B$8,'коды стран'!$A$2:$A$7,"Не найдено",0)</f>
        <v>Россия</v>
      </c>
      <c r="H425" s="33">
        <f t="shared" ca="1" si="49"/>
        <v>45807</v>
      </c>
      <c r="I425" s="13">
        <f t="shared" ca="1" si="50"/>
        <v>3</v>
      </c>
      <c r="J425" s="13">
        <f t="shared" ca="1" si="51"/>
        <v>4</v>
      </c>
      <c r="K425" s="13">
        <f t="shared" ca="1" si="52"/>
        <v>4</v>
      </c>
      <c r="L425" s="13">
        <f t="shared" ca="1" si="53"/>
        <v>40</v>
      </c>
      <c r="M425" s="13">
        <f t="shared" ca="1" si="54"/>
        <v>1220</v>
      </c>
      <c r="N425" s="13" t="s">
        <v>773</v>
      </c>
      <c r="O425" s="48" t="s">
        <v>771</v>
      </c>
      <c r="P425" s="13" t="s">
        <v>772</v>
      </c>
      <c r="Q425" s="55">
        <f t="shared" si="55"/>
        <v>1</v>
      </c>
    </row>
    <row r="426" spans="1:17" x14ac:dyDescent="0.2">
      <c r="A426" s="13">
        <v>490</v>
      </c>
      <c r="B426" s="13" t="s">
        <v>559</v>
      </c>
      <c r="C426" s="13" t="s">
        <v>1364</v>
      </c>
      <c r="D426" s="13" t="s">
        <v>140</v>
      </c>
      <c r="E426" s="33">
        <v>44603</v>
      </c>
      <c r="F426" s="13" t="str">
        <f t="shared" si="48"/>
        <v>+7</v>
      </c>
      <c r="G426" s="13" t="str">
        <f>_xlfn.XLOOKUP(F426,'коды стран'!$B$3:$B$8,'коды стран'!$A$2:$A$7,"Не найдено",0)</f>
        <v>Россия</v>
      </c>
      <c r="H426" s="33">
        <f t="shared" ca="1" si="49"/>
        <v>45807</v>
      </c>
      <c r="I426" s="13">
        <f t="shared" ca="1" si="50"/>
        <v>3</v>
      </c>
      <c r="J426" s="13">
        <f t="shared" ca="1" si="51"/>
        <v>3</v>
      </c>
      <c r="K426" s="13">
        <f t="shared" ca="1" si="52"/>
        <v>19</v>
      </c>
      <c r="L426" s="13">
        <f t="shared" ca="1" si="53"/>
        <v>39</v>
      </c>
      <c r="M426" s="13">
        <f t="shared" ca="1" si="54"/>
        <v>1204</v>
      </c>
      <c r="N426" s="48" t="s">
        <v>735</v>
      </c>
      <c r="O426" s="13" t="s">
        <v>736</v>
      </c>
      <c r="P426" s="13" t="s">
        <v>737</v>
      </c>
      <c r="Q426" s="55">
        <f t="shared" si="55"/>
        <v>2</v>
      </c>
    </row>
    <row r="427" spans="1:17" x14ac:dyDescent="0.2">
      <c r="A427" s="13">
        <v>491</v>
      </c>
      <c r="B427" s="13" t="s">
        <v>160</v>
      </c>
      <c r="C427" s="13" t="s">
        <v>1759</v>
      </c>
      <c r="D427" s="13" t="s">
        <v>142</v>
      </c>
      <c r="E427" s="33">
        <v>44752</v>
      </c>
      <c r="F427" s="13" t="str">
        <f t="shared" si="48"/>
        <v>+7</v>
      </c>
      <c r="G427" s="13" t="str">
        <f>_xlfn.XLOOKUP(F427,'коды стран'!$B$3:$B$8,'коды стран'!$A$2:$A$7,"Не найдено",0)</f>
        <v>Россия</v>
      </c>
      <c r="H427" s="33">
        <f t="shared" ca="1" si="49"/>
        <v>45807</v>
      </c>
      <c r="I427" s="13">
        <f t="shared" ca="1" si="50"/>
        <v>2</v>
      </c>
      <c r="J427" s="13">
        <f t="shared" ca="1" si="51"/>
        <v>10</v>
      </c>
      <c r="K427" s="13">
        <f t="shared" ca="1" si="52"/>
        <v>20</v>
      </c>
      <c r="L427" s="13">
        <f t="shared" ca="1" si="53"/>
        <v>34</v>
      </c>
      <c r="M427" s="13">
        <f t="shared" ca="1" si="54"/>
        <v>1055</v>
      </c>
      <c r="N427" s="48" t="s">
        <v>943</v>
      </c>
      <c r="O427" s="13" t="s">
        <v>1009</v>
      </c>
      <c r="P427" s="13" t="s">
        <v>1038</v>
      </c>
      <c r="Q427" s="55">
        <f t="shared" si="55"/>
        <v>4</v>
      </c>
    </row>
    <row r="428" spans="1:17" x14ac:dyDescent="0.2">
      <c r="A428" s="13">
        <v>492</v>
      </c>
      <c r="B428" s="13" t="s">
        <v>159</v>
      </c>
      <c r="C428" s="13" t="s">
        <v>1760</v>
      </c>
      <c r="D428" s="13" t="s">
        <v>142</v>
      </c>
      <c r="E428" s="33">
        <v>44688</v>
      </c>
      <c r="F428" s="13" t="str">
        <f t="shared" si="48"/>
        <v>+380</v>
      </c>
      <c r="G428" s="13" t="str">
        <f>_xlfn.XLOOKUP(F428,'коды стран'!$B$3:$B$8,'коды стран'!$A$2:$A$7,"Не найдено",0)</f>
        <v>Таджикистан</v>
      </c>
      <c r="H428" s="33">
        <f t="shared" ca="1" si="49"/>
        <v>45807</v>
      </c>
      <c r="I428" s="13">
        <f t="shared" ca="1" si="50"/>
        <v>3</v>
      </c>
      <c r="J428" s="13">
        <f t="shared" ca="1" si="51"/>
        <v>0</v>
      </c>
      <c r="K428" s="13">
        <f t="shared" ca="1" si="52"/>
        <v>23</v>
      </c>
      <c r="L428" s="13">
        <f t="shared" ca="1" si="53"/>
        <v>36</v>
      </c>
      <c r="M428" s="13">
        <f t="shared" ca="1" si="54"/>
        <v>1119</v>
      </c>
      <c r="N428" s="48" t="s">
        <v>1045</v>
      </c>
      <c r="O428" s="13" t="s">
        <v>1046</v>
      </c>
      <c r="P428" s="13" t="s">
        <v>1047</v>
      </c>
      <c r="Q428" s="55">
        <f t="shared" si="55"/>
        <v>1</v>
      </c>
    </row>
    <row r="429" spans="1:17" x14ac:dyDescent="0.2">
      <c r="A429" s="13">
        <v>493</v>
      </c>
      <c r="B429" s="13" t="s">
        <v>525</v>
      </c>
      <c r="C429" s="13" t="s">
        <v>1397</v>
      </c>
      <c r="D429" s="13" t="s">
        <v>142</v>
      </c>
      <c r="E429" s="33">
        <v>44855</v>
      </c>
      <c r="F429" s="13" t="str">
        <f t="shared" si="48"/>
        <v>+380</v>
      </c>
      <c r="G429" s="13" t="str">
        <f>_xlfn.XLOOKUP(F429,'коды стран'!$B$3:$B$8,'коды стран'!$A$2:$A$7,"Не найдено",0)</f>
        <v>Таджикистан</v>
      </c>
      <c r="H429" s="33">
        <f t="shared" ca="1" si="49"/>
        <v>45807</v>
      </c>
      <c r="I429" s="13">
        <f t="shared" ca="1" si="50"/>
        <v>2</v>
      </c>
      <c r="J429" s="13">
        <f t="shared" ca="1" si="51"/>
        <v>7</v>
      </c>
      <c r="K429" s="13">
        <f t="shared" ca="1" si="52"/>
        <v>9</v>
      </c>
      <c r="L429" s="13">
        <f t="shared" ca="1" si="53"/>
        <v>31</v>
      </c>
      <c r="M429" s="13">
        <f t="shared" ca="1" si="54"/>
        <v>952</v>
      </c>
      <c r="N429" s="48" t="s">
        <v>1276</v>
      </c>
      <c r="O429" s="13" t="s">
        <v>974</v>
      </c>
      <c r="P429" s="13" t="s">
        <v>942</v>
      </c>
      <c r="Q429" s="55">
        <f t="shared" si="55"/>
        <v>4</v>
      </c>
    </row>
    <row r="430" spans="1:17" x14ac:dyDescent="0.2">
      <c r="A430" s="13">
        <v>494</v>
      </c>
      <c r="B430" s="13" t="s">
        <v>204</v>
      </c>
      <c r="C430" s="13" t="s">
        <v>1716</v>
      </c>
      <c r="D430" s="13" t="s">
        <v>140</v>
      </c>
      <c r="E430" s="33">
        <v>44738</v>
      </c>
      <c r="F430" s="13" t="str">
        <f t="shared" si="48"/>
        <v>+375</v>
      </c>
      <c r="G430" s="13" t="str">
        <f>_xlfn.XLOOKUP(F430,'коды стран'!$B$3:$B$8,'коды стран'!$A$2:$A$7,"Не найдено",0)</f>
        <v>Казахстан</v>
      </c>
      <c r="H430" s="33">
        <f t="shared" ca="1" si="49"/>
        <v>45807</v>
      </c>
      <c r="I430" s="13">
        <f t="shared" ca="1" si="50"/>
        <v>2</v>
      </c>
      <c r="J430" s="13">
        <f t="shared" ca="1" si="51"/>
        <v>11</v>
      </c>
      <c r="K430" s="13">
        <f t="shared" ca="1" si="52"/>
        <v>4</v>
      </c>
      <c r="L430" s="13">
        <f t="shared" ca="1" si="53"/>
        <v>35</v>
      </c>
      <c r="M430" s="13">
        <f t="shared" ca="1" si="54"/>
        <v>1069</v>
      </c>
      <c r="N430" s="13" t="s">
        <v>1079</v>
      </c>
      <c r="O430" s="13" t="s">
        <v>1033</v>
      </c>
      <c r="P430" s="13" t="s">
        <v>734</v>
      </c>
      <c r="Q430" s="55">
        <f t="shared" si="55"/>
        <v>3</v>
      </c>
    </row>
    <row r="431" spans="1:17" x14ac:dyDescent="0.2">
      <c r="A431" s="13">
        <v>495</v>
      </c>
      <c r="B431" s="13" t="s">
        <v>565</v>
      </c>
      <c r="C431" s="13" t="s">
        <v>1358</v>
      </c>
      <c r="D431" s="13" t="s">
        <v>142</v>
      </c>
      <c r="E431" s="33">
        <v>44654</v>
      </c>
      <c r="F431" s="13" t="str">
        <f t="shared" si="48"/>
        <v>+998</v>
      </c>
      <c r="G431" s="13" t="str">
        <f>_xlfn.XLOOKUP(F431,'коды стран'!$B$3:$B$8,'коды стран'!$A$2:$A$7,"Не найдено",0)</f>
        <v>Беларусь</v>
      </c>
      <c r="H431" s="33">
        <f t="shared" ca="1" si="49"/>
        <v>45807</v>
      </c>
      <c r="I431" s="13">
        <f t="shared" ca="1" si="50"/>
        <v>3</v>
      </c>
      <c r="J431" s="13">
        <f t="shared" ca="1" si="51"/>
        <v>1</v>
      </c>
      <c r="K431" s="13">
        <f t="shared" ca="1" si="52"/>
        <v>27</v>
      </c>
      <c r="L431" s="13">
        <f t="shared" ca="1" si="53"/>
        <v>37</v>
      </c>
      <c r="M431" s="13">
        <f t="shared" ca="1" si="54"/>
        <v>1153</v>
      </c>
      <c r="N431" s="13" t="s">
        <v>896</v>
      </c>
      <c r="O431" s="48" t="s">
        <v>894</v>
      </c>
      <c r="P431" s="13" t="s">
        <v>895</v>
      </c>
      <c r="Q431" s="55">
        <f t="shared" si="55"/>
        <v>1</v>
      </c>
    </row>
    <row r="432" spans="1:17" x14ac:dyDescent="0.2">
      <c r="A432" s="13">
        <v>496</v>
      </c>
      <c r="B432" s="13" t="s">
        <v>448</v>
      </c>
      <c r="C432" s="13" t="s">
        <v>1474</v>
      </c>
      <c r="D432" s="13" t="s">
        <v>142</v>
      </c>
      <c r="E432" s="33">
        <v>44867</v>
      </c>
      <c r="F432" s="13" t="str">
        <f t="shared" si="48"/>
        <v>+380</v>
      </c>
      <c r="G432" s="13" t="str">
        <f>_xlfn.XLOOKUP(F432,'коды стран'!$B$3:$B$8,'коды стран'!$A$2:$A$7,"Не найдено",0)</f>
        <v>Таджикистан</v>
      </c>
      <c r="H432" s="33">
        <f t="shared" ca="1" si="49"/>
        <v>45807</v>
      </c>
      <c r="I432" s="13">
        <f t="shared" ca="1" si="50"/>
        <v>2</v>
      </c>
      <c r="J432" s="13">
        <f t="shared" ca="1" si="51"/>
        <v>6</v>
      </c>
      <c r="K432" s="13">
        <f t="shared" ca="1" si="52"/>
        <v>28</v>
      </c>
      <c r="L432" s="13">
        <f t="shared" ca="1" si="53"/>
        <v>30</v>
      </c>
      <c r="M432" s="13">
        <f t="shared" ca="1" si="54"/>
        <v>940</v>
      </c>
      <c r="N432" s="48" t="s">
        <v>1085</v>
      </c>
      <c r="O432" s="13" t="s">
        <v>1120</v>
      </c>
      <c r="P432" s="13" t="s">
        <v>1281</v>
      </c>
      <c r="Q432" s="55">
        <f t="shared" si="55"/>
        <v>3</v>
      </c>
    </row>
    <row r="433" spans="1:17" x14ac:dyDescent="0.2">
      <c r="A433" s="13">
        <v>497</v>
      </c>
      <c r="B433" s="13" t="s">
        <v>348</v>
      </c>
      <c r="C433" s="13" t="s">
        <v>1572</v>
      </c>
      <c r="D433" s="13" t="s">
        <v>140</v>
      </c>
      <c r="E433" s="33">
        <v>44826</v>
      </c>
      <c r="F433" s="13" t="str">
        <f t="shared" si="48"/>
        <v>+998</v>
      </c>
      <c r="G433" s="13" t="str">
        <f>_xlfn.XLOOKUP(F433,'коды стран'!$B$3:$B$8,'коды стран'!$A$2:$A$7,"Не найдено",0)</f>
        <v>Беларусь</v>
      </c>
      <c r="H433" s="33">
        <f t="shared" ca="1" si="49"/>
        <v>45807</v>
      </c>
      <c r="I433" s="13">
        <f t="shared" ca="1" si="50"/>
        <v>2</v>
      </c>
      <c r="J433" s="13">
        <f t="shared" ca="1" si="51"/>
        <v>8</v>
      </c>
      <c r="K433" s="13">
        <f t="shared" ca="1" si="52"/>
        <v>8</v>
      </c>
      <c r="L433" s="13">
        <f t="shared" ca="1" si="53"/>
        <v>32</v>
      </c>
      <c r="M433" s="13">
        <f t="shared" ca="1" si="54"/>
        <v>981</v>
      </c>
      <c r="N433" s="13" t="s">
        <v>856</v>
      </c>
      <c r="O433" s="48" t="s">
        <v>1257</v>
      </c>
      <c r="P433" s="13" t="s">
        <v>1258</v>
      </c>
      <c r="Q433" s="55">
        <f t="shared" si="55"/>
        <v>2</v>
      </c>
    </row>
    <row r="434" spans="1:17" x14ac:dyDescent="0.2">
      <c r="A434" s="13">
        <v>498</v>
      </c>
      <c r="B434" s="13" t="s">
        <v>218</v>
      </c>
      <c r="C434" s="13" t="s">
        <v>1702</v>
      </c>
      <c r="D434" s="13" t="s">
        <v>142</v>
      </c>
      <c r="E434" s="33">
        <v>44721</v>
      </c>
      <c r="F434" s="13" t="str">
        <f t="shared" si="48"/>
        <v>+380</v>
      </c>
      <c r="G434" s="13" t="str">
        <f>_xlfn.XLOOKUP(F434,'коды стран'!$B$3:$B$8,'коды стран'!$A$2:$A$7,"Не найдено",0)</f>
        <v>Таджикистан</v>
      </c>
      <c r="H434" s="33">
        <f t="shared" ca="1" si="49"/>
        <v>45807</v>
      </c>
      <c r="I434" s="13">
        <f t="shared" ca="1" si="50"/>
        <v>2</v>
      </c>
      <c r="J434" s="13">
        <f t="shared" ca="1" si="51"/>
        <v>11</v>
      </c>
      <c r="K434" s="13">
        <f t="shared" ca="1" si="52"/>
        <v>21</v>
      </c>
      <c r="L434" s="13">
        <f t="shared" ca="1" si="53"/>
        <v>35</v>
      </c>
      <c r="M434" s="13">
        <f t="shared" ca="1" si="54"/>
        <v>1086</v>
      </c>
      <c r="N434" s="48" t="s">
        <v>1114</v>
      </c>
      <c r="O434" s="13" t="s">
        <v>1115</v>
      </c>
      <c r="P434" s="13" t="s">
        <v>990</v>
      </c>
      <c r="Q434" s="55">
        <f t="shared" si="55"/>
        <v>1</v>
      </c>
    </row>
    <row r="435" spans="1:17" x14ac:dyDescent="0.2">
      <c r="A435" s="16">
        <v>499</v>
      </c>
      <c r="B435" s="16" t="s">
        <v>150</v>
      </c>
      <c r="C435" s="16" t="s">
        <v>1769</v>
      </c>
      <c r="D435" s="16" t="s">
        <v>142</v>
      </c>
      <c r="E435" s="34">
        <v>44798</v>
      </c>
      <c r="F435" s="16" t="str">
        <f t="shared" si="48"/>
        <v>+375</v>
      </c>
      <c r="G435" s="16" t="str">
        <f>_xlfn.XLOOKUP(F435,'коды стран'!$B$3:$B$8,'коды стран'!$A$2:$A$7,"Не найдено",0)</f>
        <v>Казахстан</v>
      </c>
      <c r="H435" s="34">
        <f t="shared" ca="1" si="49"/>
        <v>45807</v>
      </c>
      <c r="I435" s="16">
        <f t="shared" ca="1" si="50"/>
        <v>2</v>
      </c>
      <c r="J435" s="16">
        <f t="shared" ca="1" si="51"/>
        <v>9</v>
      </c>
      <c r="K435" s="16">
        <f t="shared" ca="1" si="52"/>
        <v>5</v>
      </c>
      <c r="L435" s="16">
        <f t="shared" ca="1" si="53"/>
        <v>33</v>
      </c>
      <c r="M435" s="16">
        <f t="shared" ca="1" si="54"/>
        <v>1009</v>
      </c>
      <c r="N435" s="16" t="s">
        <v>1242</v>
      </c>
      <c r="O435" s="56" t="s">
        <v>1240</v>
      </c>
      <c r="P435" s="16" t="s">
        <v>1241</v>
      </c>
      <c r="Q435" s="55">
        <f t="shared" si="55"/>
        <v>1</v>
      </c>
    </row>
    <row r="436" spans="1:17" s="54" customFormat="1" x14ac:dyDescent="0.2">
      <c r="E436" s="57"/>
      <c r="H436" s="57"/>
    </row>
  </sheetData>
  <phoneticPr fontId="10" type="noConversion"/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843D0-2FAA-F047-A439-C0B2DEABCE11}">
  <dimension ref="A3:B9"/>
  <sheetViews>
    <sheetView workbookViewId="0">
      <selection activeCell="J3" sqref="J3"/>
    </sheetView>
  </sheetViews>
  <sheetFormatPr baseColWidth="10" defaultRowHeight="15" x14ac:dyDescent="0.2"/>
  <cols>
    <col min="1" max="1" width="16" bestFit="1" customWidth="1"/>
    <col min="2" max="2" width="23.5" bestFit="1" customWidth="1"/>
  </cols>
  <sheetData>
    <row r="3" spans="1:2" x14ac:dyDescent="0.2">
      <c r="A3" s="21" t="s">
        <v>608</v>
      </c>
      <c r="B3" t="s">
        <v>612</v>
      </c>
    </row>
    <row r="4" spans="1:2" x14ac:dyDescent="0.2">
      <c r="A4" s="22" t="s">
        <v>137</v>
      </c>
      <c r="B4">
        <v>251330</v>
      </c>
    </row>
    <row r="5" spans="1:2" x14ac:dyDescent="0.2">
      <c r="A5" s="22" t="s">
        <v>134</v>
      </c>
      <c r="B5">
        <v>163294</v>
      </c>
    </row>
    <row r="6" spans="1:2" x14ac:dyDescent="0.2">
      <c r="A6" s="22" t="s">
        <v>130</v>
      </c>
      <c r="B6">
        <v>147543</v>
      </c>
    </row>
    <row r="7" spans="1:2" x14ac:dyDescent="0.2">
      <c r="A7" s="22" t="s">
        <v>132</v>
      </c>
      <c r="B7">
        <v>139473</v>
      </c>
    </row>
    <row r="8" spans="1:2" x14ac:dyDescent="0.2">
      <c r="A8" s="22" t="s">
        <v>136</v>
      </c>
      <c r="B8">
        <v>98793</v>
      </c>
    </row>
    <row r="9" spans="1:2" x14ac:dyDescent="0.2">
      <c r="A9" s="22" t="s">
        <v>609</v>
      </c>
      <c r="B9">
        <v>800433</v>
      </c>
    </row>
  </sheetData>
  <pageMargins left="0.7" right="0.7" top="0.75" bottom="0.75" header="0.3" footer="0.3"/>
  <pageSetup paperSize="9" orientation="portrait" horizontalDpi="0" verticalDpi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EE45E-3A43-D142-8587-3FEDDED2165C}">
  <dimension ref="A3:B389"/>
  <sheetViews>
    <sheetView workbookViewId="0">
      <selection activeCell="G4" sqref="G4"/>
    </sheetView>
  </sheetViews>
  <sheetFormatPr baseColWidth="10" defaultRowHeight="15" x14ac:dyDescent="0.2"/>
  <cols>
    <col min="1" max="1" width="23.33203125" bestFit="1" customWidth="1"/>
    <col min="2" max="2" width="20" bestFit="1" customWidth="1"/>
    <col min="3" max="3" width="12.5" customWidth="1"/>
  </cols>
  <sheetData>
    <row r="3" spans="1:2" x14ac:dyDescent="0.2">
      <c r="A3" s="21" t="s">
        <v>1796</v>
      </c>
      <c r="B3" t="s">
        <v>1795</v>
      </c>
    </row>
    <row r="4" spans="1:2" x14ac:dyDescent="0.2">
      <c r="A4" s="22" t="s">
        <v>46</v>
      </c>
    </row>
    <row r="5" spans="1:2" x14ac:dyDescent="0.2">
      <c r="A5" s="23" t="s">
        <v>10</v>
      </c>
      <c r="B5" s="28">
        <v>392.66666666666669</v>
      </c>
    </row>
    <row r="6" spans="1:2" x14ac:dyDescent="0.2">
      <c r="A6" s="23" t="s">
        <v>19</v>
      </c>
      <c r="B6" s="28">
        <v>374</v>
      </c>
    </row>
    <row r="7" spans="1:2" x14ac:dyDescent="0.2">
      <c r="A7" s="23" t="s">
        <v>23</v>
      </c>
      <c r="B7" s="28">
        <v>358</v>
      </c>
    </row>
    <row r="8" spans="1:2" x14ac:dyDescent="0.2">
      <c r="A8" s="23" t="s">
        <v>14</v>
      </c>
      <c r="B8" s="28">
        <v>325.75</v>
      </c>
    </row>
    <row r="9" spans="1:2" x14ac:dyDescent="0.2">
      <c r="A9" s="23" t="s">
        <v>22</v>
      </c>
      <c r="B9" s="28">
        <v>325.5</v>
      </c>
    </row>
    <row r="10" spans="1:2" x14ac:dyDescent="0.2">
      <c r="A10" s="23" t="s">
        <v>9</v>
      </c>
      <c r="B10" s="28">
        <v>311</v>
      </c>
    </row>
    <row r="11" spans="1:2" x14ac:dyDescent="0.2">
      <c r="A11" s="23" t="s">
        <v>12</v>
      </c>
      <c r="B11" s="28">
        <v>296.8</v>
      </c>
    </row>
    <row r="12" spans="1:2" x14ac:dyDescent="0.2">
      <c r="A12" s="23" t="s">
        <v>20</v>
      </c>
      <c r="B12" s="28">
        <v>288.33333333333331</v>
      </c>
    </row>
    <row r="13" spans="1:2" x14ac:dyDescent="0.2">
      <c r="A13" s="23" t="s">
        <v>25</v>
      </c>
      <c r="B13" s="28">
        <v>282.66666666666669</v>
      </c>
    </row>
    <row r="14" spans="1:2" x14ac:dyDescent="0.2">
      <c r="A14" s="23" t="s">
        <v>13</v>
      </c>
      <c r="B14" s="28">
        <v>273.25</v>
      </c>
    </row>
    <row r="15" spans="1:2" x14ac:dyDescent="0.2">
      <c r="A15" s="23" t="s">
        <v>18</v>
      </c>
      <c r="B15" s="28">
        <v>273</v>
      </c>
    </row>
    <row r="16" spans="1:2" x14ac:dyDescent="0.2">
      <c r="A16" s="23" t="s">
        <v>26</v>
      </c>
      <c r="B16" s="28">
        <v>260.66666666666669</v>
      </c>
    </row>
    <row r="17" spans="1:2" x14ac:dyDescent="0.2">
      <c r="A17" s="23" t="s">
        <v>8</v>
      </c>
      <c r="B17" s="28">
        <v>256.33333333333331</v>
      </c>
    </row>
    <row r="18" spans="1:2" x14ac:dyDescent="0.2">
      <c r="A18" s="23" t="s">
        <v>17</v>
      </c>
      <c r="B18" s="28">
        <v>249</v>
      </c>
    </row>
    <row r="19" spans="1:2" x14ac:dyDescent="0.2">
      <c r="A19" s="23" t="s">
        <v>27</v>
      </c>
      <c r="B19" s="28">
        <v>184.66666666666666</v>
      </c>
    </row>
    <row r="20" spans="1:2" x14ac:dyDescent="0.2">
      <c r="A20" s="23" t="s">
        <v>15</v>
      </c>
      <c r="B20" s="28">
        <v>184</v>
      </c>
    </row>
    <row r="21" spans="1:2" x14ac:dyDescent="0.2">
      <c r="A21" s="23" t="s">
        <v>24</v>
      </c>
      <c r="B21" s="28">
        <v>182</v>
      </c>
    </row>
    <row r="22" spans="1:2" x14ac:dyDescent="0.2">
      <c r="A22" s="23" t="s">
        <v>11</v>
      </c>
      <c r="B22" s="28">
        <v>180.6</v>
      </c>
    </row>
    <row r="23" spans="1:2" x14ac:dyDescent="0.2">
      <c r="A23" s="23" t="s">
        <v>21</v>
      </c>
      <c r="B23" s="28">
        <v>163.5</v>
      </c>
    </row>
    <row r="24" spans="1:2" x14ac:dyDescent="0.2">
      <c r="A24" s="23" t="s">
        <v>16</v>
      </c>
      <c r="B24" s="28">
        <v>122</v>
      </c>
    </row>
    <row r="25" spans="1:2" x14ac:dyDescent="0.2">
      <c r="A25" s="22" t="s">
        <v>57</v>
      </c>
      <c r="B25" s="28"/>
    </row>
    <row r="26" spans="1:2" x14ac:dyDescent="0.2">
      <c r="A26" s="23" t="s">
        <v>25</v>
      </c>
      <c r="B26" s="28">
        <v>400</v>
      </c>
    </row>
    <row r="27" spans="1:2" x14ac:dyDescent="0.2">
      <c r="A27" s="23" t="s">
        <v>16</v>
      </c>
      <c r="B27" s="28">
        <v>374</v>
      </c>
    </row>
    <row r="28" spans="1:2" x14ac:dyDescent="0.2">
      <c r="A28" s="23" t="s">
        <v>24</v>
      </c>
      <c r="B28" s="28">
        <v>367.5</v>
      </c>
    </row>
    <row r="29" spans="1:2" x14ac:dyDescent="0.2">
      <c r="A29" s="23" t="s">
        <v>13</v>
      </c>
      <c r="B29" s="28">
        <v>359</v>
      </c>
    </row>
    <row r="30" spans="1:2" x14ac:dyDescent="0.2">
      <c r="A30" s="23" t="s">
        <v>9</v>
      </c>
      <c r="B30" s="28">
        <v>338</v>
      </c>
    </row>
    <row r="31" spans="1:2" x14ac:dyDescent="0.2">
      <c r="A31" s="23" t="s">
        <v>20</v>
      </c>
      <c r="B31" s="28">
        <v>327</v>
      </c>
    </row>
    <row r="32" spans="1:2" x14ac:dyDescent="0.2">
      <c r="A32" s="23" t="s">
        <v>17</v>
      </c>
      <c r="B32" s="28">
        <v>314.66666666666669</v>
      </c>
    </row>
    <row r="33" spans="1:2" x14ac:dyDescent="0.2">
      <c r="A33" s="23" t="s">
        <v>11</v>
      </c>
      <c r="B33" s="28">
        <v>313</v>
      </c>
    </row>
    <row r="34" spans="1:2" x14ac:dyDescent="0.2">
      <c r="A34" s="23" t="s">
        <v>15</v>
      </c>
      <c r="B34" s="28">
        <v>297.33333333333331</v>
      </c>
    </row>
    <row r="35" spans="1:2" x14ac:dyDescent="0.2">
      <c r="A35" s="23" t="s">
        <v>26</v>
      </c>
      <c r="B35" s="28">
        <v>277.5</v>
      </c>
    </row>
    <row r="36" spans="1:2" x14ac:dyDescent="0.2">
      <c r="A36" s="23" t="s">
        <v>19</v>
      </c>
      <c r="B36" s="28">
        <v>234.33333333333334</v>
      </c>
    </row>
    <row r="37" spans="1:2" x14ac:dyDescent="0.2">
      <c r="A37" s="23" t="s">
        <v>12</v>
      </c>
      <c r="B37" s="28">
        <v>135.66666666666666</v>
      </c>
    </row>
    <row r="38" spans="1:2" x14ac:dyDescent="0.2">
      <c r="A38" s="23" t="s">
        <v>14</v>
      </c>
      <c r="B38" s="28">
        <v>124</v>
      </c>
    </row>
    <row r="39" spans="1:2" x14ac:dyDescent="0.2">
      <c r="A39" s="22" t="s">
        <v>48</v>
      </c>
      <c r="B39" s="28"/>
    </row>
    <row r="40" spans="1:2" x14ac:dyDescent="0.2">
      <c r="A40" s="23" t="s">
        <v>10</v>
      </c>
      <c r="B40" s="28">
        <v>468</v>
      </c>
    </row>
    <row r="41" spans="1:2" x14ac:dyDescent="0.2">
      <c r="A41" s="23" t="s">
        <v>8</v>
      </c>
      <c r="B41" s="28">
        <v>422</v>
      </c>
    </row>
    <row r="42" spans="1:2" x14ac:dyDescent="0.2">
      <c r="A42" s="23" t="s">
        <v>18</v>
      </c>
      <c r="B42" s="28">
        <v>354.5</v>
      </c>
    </row>
    <row r="43" spans="1:2" x14ac:dyDescent="0.2">
      <c r="A43" s="23" t="s">
        <v>14</v>
      </c>
      <c r="B43" s="28">
        <v>333.25</v>
      </c>
    </row>
    <row r="44" spans="1:2" x14ac:dyDescent="0.2">
      <c r="A44" s="23" t="s">
        <v>17</v>
      </c>
      <c r="B44" s="28">
        <v>293.85714285714283</v>
      </c>
    </row>
    <row r="45" spans="1:2" x14ac:dyDescent="0.2">
      <c r="A45" s="23" t="s">
        <v>11</v>
      </c>
      <c r="B45" s="28">
        <v>291.75</v>
      </c>
    </row>
    <row r="46" spans="1:2" x14ac:dyDescent="0.2">
      <c r="A46" s="23" t="s">
        <v>15</v>
      </c>
      <c r="B46" s="28">
        <v>288.75</v>
      </c>
    </row>
    <row r="47" spans="1:2" x14ac:dyDescent="0.2">
      <c r="A47" s="23" t="s">
        <v>19</v>
      </c>
      <c r="B47" s="28">
        <v>283.25</v>
      </c>
    </row>
    <row r="48" spans="1:2" x14ac:dyDescent="0.2">
      <c r="A48" s="23" t="s">
        <v>12</v>
      </c>
      <c r="B48" s="28">
        <v>280.5</v>
      </c>
    </row>
    <row r="49" spans="1:2" x14ac:dyDescent="0.2">
      <c r="A49" s="23" t="s">
        <v>25</v>
      </c>
      <c r="B49" s="28">
        <v>277</v>
      </c>
    </row>
    <row r="50" spans="1:2" x14ac:dyDescent="0.2">
      <c r="A50" s="23" t="s">
        <v>22</v>
      </c>
      <c r="B50" s="28">
        <v>243.4</v>
      </c>
    </row>
    <row r="51" spans="1:2" x14ac:dyDescent="0.2">
      <c r="A51" s="23" t="s">
        <v>16</v>
      </c>
      <c r="B51" s="28">
        <v>232.8</v>
      </c>
    </row>
    <row r="52" spans="1:2" x14ac:dyDescent="0.2">
      <c r="A52" s="23" t="s">
        <v>26</v>
      </c>
      <c r="B52" s="28">
        <v>218</v>
      </c>
    </row>
    <row r="53" spans="1:2" x14ac:dyDescent="0.2">
      <c r="A53" s="23" t="s">
        <v>20</v>
      </c>
      <c r="B53" s="28">
        <v>217</v>
      </c>
    </row>
    <row r="54" spans="1:2" x14ac:dyDescent="0.2">
      <c r="A54" s="23" t="s">
        <v>9</v>
      </c>
      <c r="B54" s="28">
        <v>212.66666666666666</v>
      </c>
    </row>
    <row r="55" spans="1:2" x14ac:dyDescent="0.2">
      <c r="A55" s="23" t="s">
        <v>27</v>
      </c>
      <c r="B55" s="28">
        <v>211.66666666666666</v>
      </c>
    </row>
    <row r="56" spans="1:2" x14ac:dyDescent="0.2">
      <c r="A56" s="23" t="s">
        <v>23</v>
      </c>
      <c r="B56" s="28">
        <v>164</v>
      </c>
    </row>
    <row r="57" spans="1:2" x14ac:dyDescent="0.2">
      <c r="A57" s="23" t="s">
        <v>24</v>
      </c>
      <c r="B57" s="28">
        <v>157</v>
      </c>
    </row>
    <row r="58" spans="1:2" x14ac:dyDescent="0.2">
      <c r="A58" s="23" t="s">
        <v>21</v>
      </c>
      <c r="B58" s="28">
        <v>134.5</v>
      </c>
    </row>
    <row r="59" spans="1:2" x14ac:dyDescent="0.2">
      <c r="A59" s="22" t="s">
        <v>53</v>
      </c>
      <c r="B59" s="28"/>
    </row>
    <row r="60" spans="1:2" x14ac:dyDescent="0.2">
      <c r="A60" s="23" t="s">
        <v>15</v>
      </c>
      <c r="B60" s="28">
        <v>361</v>
      </c>
    </row>
    <row r="61" spans="1:2" x14ac:dyDescent="0.2">
      <c r="A61" s="23" t="s">
        <v>27</v>
      </c>
      <c r="B61" s="28">
        <v>345</v>
      </c>
    </row>
    <row r="62" spans="1:2" x14ac:dyDescent="0.2">
      <c r="A62" s="23" t="s">
        <v>18</v>
      </c>
      <c r="B62" s="28">
        <v>334.5</v>
      </c>
    </row>
    <row r="63" spans="1:2" x14ac:dyDescent="0.2">
      <c r="A63" s="23" t="s">
        <v>17</v>
      </c>
      <c r="B63" s="28">
        <v>327.33333333333331</v>
      </c>
    </row>
    <row r="64" spans="1:2" x14ac:dyDescent="0.2">
      <c r="A64" s="23" t="s">
        <v>10</v>
      </c>
      <c r="B64" s="28">
        <v>313.66666666666669</v>
      </c>
    </row>
    <row r="65" spans="1:2" x14ac:dyDescent="0.2">
      <c r="A65" s="23" t="s">
        <v>14</v>
      </c>
      <c r="B65" s="28">
        <v>287</v>
      </c>
    </row>
    <row r="66" spans="1:2" x14ac:dyDescent="0.2">
      <c r="A66" s="23" t="s">
        <v>8</v>
      </c>
      <c r="B66" s="28">
        <v>265</v>
      </c>
    </row>
    <row r="67" spans="1:2" x14ac:dyDescent="0.2">
      <c r="A67" s="23" t="s">
        <v>13</v>
      </c>
      <c r="B67" s="28">
        <v>244</v>
      </c>
    </row>
    <row r="68" spans="1:2" x14ac:dyDescent="0.2">
      <c r="A68" s="23" t="s">
        <v>12</v>
      </c>
      <c r="B68" s="28">
        <v>242.6</v>
      </c>
    </row>
    <row r="69" spans="1:2" x14ac:dyDescent="0.2">
      <c r="A69" s="23" t="s">
        <v>25</v>
      </c>
      <c r="B69" s="28">
        <v>240.33333333333334</v>
      </c>
    </row>
    <row r="70" spans="1:2" x14ac:dyDescent="0.2">
      <c r="A70" s="23" t="s">
        <v>20</v>
      </c>
      <c r="B70" s="28">
        <v>233</v>
      </c>
    </row>
    <row r="71" spans="1:2" x14ac:dyDescent="0.2">
      <c r="A71" s="23" t="s">
        <v>24</v>
      </c>
      <c r="B71" s="28">
        <v>213.66666666666666</v>
      </c>
    </row>
    <row r="72" spans="1:2" x14ac:dyDescent="0.2">
      <c r="A72" s="23" t="s">
        <v>19</v>
      </c>
      <c r="B72" s="28">
        <v>210</v>
      </c>
    </row>
    <row r="73" spans="1:2" x14ac:dyDescent="0.2">
      <c r="A73" s="23" t="s">
        <v>23</v>
      </c>
      <c r="B73" s="28">
        <v>209.5</v>
      </c>
    </row>
    <row r="74" spans="1:2" x14ac:dyDescent="0.2">
      <c r="A74" s="23" t="s">
        <v>16</v>
      </c>
      <c r="B74" s="28">
        <v>209</v>
      </c>
    </row>
    <row r="75" spans="1:2" x14ac:dyDescent="0.2">
      <c r="A75" s="23" t="s">
        <v>22</v>
      </c>
      <c r="B75" s="28">
        <v>182.33333333333334</v>
      </c>
    </row>
    <row r="76" spans="1:2" x14ac:dyDescent="0.2">
      <c r="A76" s="23" t="s">
        <v>21</v>
      </c>
      <c r="B76" s="28">
        <v>153.5</v>
      </c>
    </row>
    <row r="77" spans="1:2" x14ac:dyDescent="0.2">
      <c r="A77" s="23" t="s">
        <v>9</v>
      </c>
      <c r="B77" s="28">
        <v>125</v>
      </c>
    </row>
    <row r="78" spans="1:2" x14ac:dyDescent="0.2">
      <c r="A78" s="23" t="s">
        <v>26</v>
      </c>
      <c r="B78" s="28">
        <v>121.5</v>
      </c>
    </row>
    <row r="79" spans="1:2" x14ac:dyDescent="0.2">
      <c r="A79" s="22" t="s">
        <v>42</v>
      </c>
      <c r="B79" s="28"/>
    </row>
    <row r="80" spans="1:2" x14ac:dyDescent="0.2">
      <c r="A80" s="23" t="s">
        <v>25</v>
      </c>
      <c r="B80" s="28">
        <v>433</v>
      </c>
    </row>
    <row r="81" spans="1:2" x14ac:dyDescent="0.2">
      <c r="A81" s="23" t="s">
        <v>24</v>
      </c>
      <c r="B81" s="28">
        <v>417</v>
      </c>
    </row>
    <row r="82" spans="1:2" x14ac:dyDescent="0.2">
      <c r="A82" s="23" t="s">
        <v>14</v>
      </c>
      <c r="B82" s="28">
        <v>367</v>
      </c>
    </row>
    <row r="83" spans="1:2" x14ac:dyDescent="0.2">
      <c r="A83" s="23" t="s">
        <v>15</v>
      </c>
      <c r="B83" s="28">
        <v>338</v>
      </c>
    </row>
    <row r="84" spans="1:2" x14ac:dyDescent="0.2">
      <c r="A84" s="23" t="s">
        <v>27</v>
      </c>
      <c r="B84" s="28">
        <v>289.8</v>
      </c>
    </row>
    <row r="85" spans="1:2" x14ac:dyDescent="0.2">
      <c r="A85" s="23" t="s">
        <v>26</v>
      </c>
      <c r="B85" s="28">
        <v>276.5</v>
      </c>
    </row>
    <row r="86" spans="1:2" x14ac:dyDescent="0.2">
      <c r="A86" s="23" t="s">
        <v>23</v>
      </c>
      <c r="B86" s="28">
        <v>248.5</v>
      </c>
    </row>
    <row r="87" spans="1:2" x14ac:dyDescent="0.2">
      <c r="A87" s="23" t="s">
        <v>19</v>
      </c>
      <c r="B87" s="28">
        <v>247</v>
      </c>
    </row>
    <row r="88" spans="1:2" x14ac:dyDescent="0.2">
      <c r="A88" s="23" t="s">
        <v>10</v>
      </c>
      <c r="B88" s="28">
        <v>243</v>
      </c>
    </row>
    <row r="89" spans="1:2" x14ac:dyDescent="0.2">
      <c r="A89" s="23" t="s">
        <v>18</v>
      </c>
      <c r="B89" s="28">
        <v>234</v>
      </c>
    </row>
    <row r="90" spans="1:2" x14ac:dyDescent="0.2">
      <c r="A90" s="23" t="s">
        <v>21</v>
      </c>
      <c r="B90" s="28">
        <v>225</v>
      </c>
    </row>
    <row r="91" spans="1:2" x14ac:dyDescent="0.2">
      <c r="A91" s="23" t="s">
        <v>8</v>
      </c>
      <c r="B91" s="28">
        <v>223.25</v>
      </c>
    </row>
    <row r="92" spans="1:2" x14ac:dyDescent="0.2">
      <c r="A92" s="23" t="s">
        <v>9</v>
      </c>
      <c r="B92" s="28">
        <v>210</v>
      </c>
    </row>
    <row r="93" spans="1:2" x14ac:dyDescent="0.2">
      <c r="A93" s="23" t="s">
        <v>22</v>
      </c>
      <c r="B93" s="28">
        <v>203.5</v>
      </c>
    </row>
    <row r="94" spans="1:2" x14ac:dyDescent="0.2">
      <c r="A94" s="23" t="s">
        <v>13</v>
      </c>
      <c r="B94" s="28">
        <v>117.33333333333333</v>
      </c>
    </row>
    <row r="95" spans="1:2" x14ac:dyDescent="0.2">
      <c r="A95" s="22" t="s">
        <v>40</v>
      </c>
      <c r="B95" s="28"/>
    </row>
    <row r="96" spans="1:2" x14ac:dyDescent="0.2">
      <c r="A96" s="23" t="s">
        <v>25</v>
      </c>
      <c r="B96" s="28">
        <v>412</v>
      </c>
    </row>
    <row r="97" spans="1:2" x14ac:dyDescent="0.2">
      <c r="A97" s="23" t="s">
        <v>14</v>
      </c>
      <c r="B97" s="28">
        <v>374</v>
      </c>
    </row>
    <row r="98" spans="1:2" x14ac:dyDescent="0.2">
      <c r="A98" s="23" t="s">
        <v>10</v>
      </c>
      <c r="B98" s="28">
        <v>331.71428571428572</v>
      </c>
    </row>
    <row r="99" spans="1:2" x14ac:dyDescent="0.2">
      <c r="A99" s="23" t="s">
        <v>11</v>
      </c>
      <c r="B99" s="28">
        <v>321.66666666666669</v>
      </c>
    </row>
    <row r="100" spans="1:2" x14ac:dyDescent="0.2">
      <c r="A100" s="23" t="s">
        <v>19</v>
      </c>
      <c r="B100" s="28">
        <v>295.75</v>
      </c>
    </row>
    <row r="101" spans="1:2" x14ac:dyDescent="0.2">
      <c r="A101" s="23" t="s">
        <v>26</v>
      </c>
      <c r="B101" s="28">
        <v>292.5</v>
      </c>
    </row>
    <row r="102" spans="1:2" x14ac:dyDescent="0.2">
      <c r="A102" s="23" t="s">
        <v>12</v>
      </c>
      <c r="B102" s="28">
        <v>292</v>
      </c>
    </row>
    <row r="103" spans="1:2" x14ac:dyDescent="0.2">
      <c r="A103" s="23" t="s">
        <v>20</v>
      </c>
      <c r="B103" s="28">
        <v>288.75</v>
      </c>
    </row>
    <row r="104" spans="1:2" x14ac:dyDescent="0.2">
      <c r="A104" s="23" t="s">
        <v>17</v>
      </c>
      <c r="B104" s="28">
        <v>273.39999999999998</v>
      </c>
    </row>
    <row r="105" spans="1:2" x14ac:dyDescent="0.2">
      <c r="A105" s="23" t="s">
        <v>18</v>
      </c>
      <c r="B105" s="28">
        <v>255</v>
      </c>
    </row>
    <row r="106" spans="1:2" x14ac:dyDescent="0.2">
      <c r="A106" s="23" t="s">
        <v>24</v>
      </c>
      <c r="B106" s="28">
        <v>248.5</v>
      </c>
    </row>
    <row r="107" spans="1:2" x14ac:dyDescent="0.2">
      <c r="A107" s="23" t="s">
        <v>27</v>
      </c>
      <c r="B107" s="28">
        <v>242.6</v>
      </c>
    </row>
    <row r="108" spans="1:2" x14ac:dyDescent="0.2">
      <c r="A108" s="23" t="s">
        <v>8</v>
      </c>
      <c r="B108" s="28">
        <v>242.33333333333334</v>
      </c>
    </row>
    <row r="109" spans="1:2" x14ac:dyDescent="0.2">
      <c r="A109" s="23" t="s">
        <v>16</v>
      </c>
      <c r="B109" s="28">
        <v>240.75</v>
      </c>
    </row>
    <row r="110" spans="1:2" x14ac:dyDescent="0.2">
      <c r="A110" s="23" t="s">
        <v>22</v>
      </c>
      <c r="B110" s="28">
        <v>232</v>
      </c>
    </row>
    <row r="111" spans="1:2" x14ac:dyDescent="0.2">
      <c r="A111" s="23" t="s">
        <v>15</v>
      </c>
      <c r="B111" s="28">
        <v>221.83333333333334</v>
      </c>
    </row>
    <row r="112" spans="1:2" x14ac:dyDescent="0.2">
      <c r="A112" s="23" t="s">
        <v>23</v>
      </c>
      <c r="B112" s="28">
        <v>199.75</v>
      </c>
    </row>
    <row r="113" spans="1:2" x14ac:dyDescent="0.2">
      <c r="A113" s="23" t="s">
        <v>21</v>
      </c>
      <c r="B113" s="28">
        <v>171.8</v>
      </c>
    </row>
    <row r="114" spans="1:2" x14ac:dyDescent="0.2">
      <c r="A114" s="23" t="s">
        <v>13</v>
      </c>
      <c r="B114" s="28">
        <v>168.75</v>
      </c>
    </row>
    <row r="115" spans="1:2" x14ac:dyDescent="0.2">
      <c r="A115" s="22" t="s">
        <v>44</v>
      </c>
      <c r="B115" s="28"/>
    </row>
    <row r="116" spans="1:2" x14ac:dyDescent="0.2">
      <c r="A116" s="23" t="s">
        <v>8</v>
      </c>
      <c r="B116" s="28">
        <v>467.5</v>
      </c>
    </row>
    <row r="117" spans="1:2" x14ac:dyDescent="0.2">
      <c r="A117" s="23" t="s">
        <v>16</v>
      </c>
      <c r="B117" s="28">
        <v>405</v>
      </c>
    </row>
    <row r="118" spans="1:2" x14ac:dyDescent="0.2">
      <c r="A118" s="23" t="s">
        <v>24</v>
      </c>
      <c r="B118" s="28">
        <v>379</v>
      </c>
    </row>
    <row r="119" spans="1:2" x14ac:dyDescent="0.2">
      <c r="A119" s="23" t="s">
        <v>9</v>
      </c>
      <c r="B119" s="28">
        <v>376</v>
      </c>
    </row>
    <row r="120" spans="1:2" x14ac:dyDescent="0.2">
      <c r="A120" s="23" t="s">
        <v>13</v>
      </c>
      <c r="B120" s="28">
        <v>370.5</v>
      </c>
    </row>
    <row r="121" spans="1:2" x14ac:dyDescent="0.2">
      <c r="A121" s="23" t="s">
        <v>22</v>
      </c>
      <c r="B121" s="28">
        <v>356.66666666666669</v>
      </c>
    </row>
    <row r="122" spans="1:2" x14ac:dyDescent="0.2">
      <c r="A122" s="23" t="s">
        <v>14</v>
      </c>
      <c r="B122" s="28">
        <v>339</v>
      </c>
    </row>
    <row r="123" spans="1:2" x14ac:dyDescent="0.2">
      <c r="A123" s="23" t="s">
        <v>26</v>
      </c>
      <c r="B123" s="28">
        <v>327</v>
      </c>
    </row>
    <row r="124" spans="1:2" x14ac:dyDescent="0.2">
      <c r="A124" s="23" t="s">
        <v>17</v>
      </c>
      <c r="B124" s="28">
        <v>311.25</v>
      </c>
    </row>
    <row r="125" spans="1:2" x14ac:dyDescent="0.2">
      <c r="A125" s="23" t="s">
        <v>25</v>
      </c>
      <c r="B125" s="28">
        <v>308</v>
      </c>
    </row>
    <row r="126" spans="1:2" x14ac:dyDescent="0.2">
      <c r="A126" s="23" t="s">
        <v>20</v>
      </c>
      <c r="B126" s="28">
        <v>295.5</v>
      </c>
    </row>
    <row r="127" spans="1:2" x14ac:dyDescent="0.2">
      <c r="A127" s="23" t="s">
        <v>15</v>
      </c>
      <c r="B127" s="28">
        <v>281.66666666666669</v>
      </c>
    </row>
    <row r="128" spans="1:2" x14ac:dyDescent="0.2">
      <c r="A128" s="23" t="s">
        <v>27</v>
      </c>
      <c r="B128" s="28">
        <v>261</v>
      </c>
    </row>
    <row r="129" spans="1:2" x14ac:dyDescent="0.2">
      <c r="A129" s="23" t="s">
        <v>12</v>
      </c>
      <c r="B129" s="28">
        <v>226</v>
      </c>
    </row>
    <row r="130" spans="1:2" x14ac:dyDescent="0.2">
      <c r="A130" s="23" t="s">
        <v>18</v>
      </c>
      <c r="B130" s="28">
        <v>219.33333333333334</v>
      </c>
    </row>
    <row r="131" spans="1:2" x14ac:dyDescent="0.2">
      <c r="A131" s="23" t="s">
        <v>11</v>
      </c>
      <c r="B131" s="28">
        <v>207.5</v>
      </c>
    </row>
    <row r="132" spans="1:2" x14ac:dyDescent="0.2">
      <c r="A132" s="23" t="s">
        <v>23</v>
      </c>
      <c r="B132" s="28">
        <v>204</v>
      </c>
    </row>
    <row r="133" spans="1:2" x14ac:dyDescent="0.2">
      <c r="A133" s="23" t="s">
        <v>21</v>
      </c>
      <c r="B133" s="28">
        <v>185</v>
      </c>
    </row>
    <row r="134" spans="1:2" x14ac:dyDescent="0.2">
      <c r="A134" s="23" t="s">
        <v>10</v>
      </c>
      <c r="B134" s="28">
        <v>167</v>
      </c>
    </row>
    <row r="135" spans="1:2" x14ac:dyDescent="0.2">
      <c r="A135" s="22" t="s">
        <v>108</v>
      </c>
      <c r="B135" s="28"/>
    </row>
    <row r="136" spans="1:2" x14ac:dyDescent="0.2">
      <c r="A136" s="23" t="s">
        <v>18</v>
      </c>
      <c r="B136" s="28">
        <v>402.5</v>
      </c>
    </row>
    <row r="137" spans="1:2" x14ac:dyDescent="0.2">
      <c r="A137" s="23" t="s">
        <v>12</v>
      </c>
      <c r="B137" s="28">
        <v>392.66666666666669</v>
      </c>
    </row>
    <row r="138" spans="1:2" x14ac:dyDescent="0.2">
      <c r="A138" s="23" t="s">
        <v>8</v>
      </c>
      <c r="B138" s="28">
        <v>385.5</v>
      </c>
    </row>
    <row r="139" spans="1:2" x14ac:dyDescent="0.2">
      <c r="A139" s="23" t="s">
        <v>13</v>
      </c>
      <c r="B139" s="28">
        <v>376</v>
      </c>
    </row>
    <row r="140" spans="1:2" x14ac:dyDescent="0.2">
      <c r="A140" s="23" t="s">
        <v>23</v>
      </c>
      <c r="B140" s="28">
        <v>365</v>
      </c>
    </row>
    <row r="141" spans="1:2" x14ac:dyDescent="0.2">
      <c r="A141" s="23" t="s">
        <v>14</v>
      </c>
      <c r="B141" s="28">
        <v>354</v>
      </c>
    </row>
    <row r="142" spans="1:2" x14ac:dyDescent="0.2">
      <c r="A142" s="23" t="s">
        <v>11</v>
      </c>
      <c r="B142" s="28">
        <v>328</v>
      </c>
    </row>
    <row r="143" spans="1:2" x14ac:dyDescent="0.2">
      <c r="A143" s="23" t="s">
        <v>16</v>
      </c>
      <c r="B143" s="28">
        <v>320</v>
      </c>
    </row>
    <row r="144" spans="1:2" x14ac:dyDescent="0.2">
      <c r="A144" s="23" t="s">
        <v>19</v>
      </c>
      <c r="B144" s="28">
        <v>310.33333333333331</v>
      </c>
    </row>
    <row r="145" spans="1:2" x14ac:dyDescent="0.2">
      <c r="A145" s="23" t="s">
        <v>27</v>
      </c>
      <c r="B145" s="28">
        <v>267.5</v>
      </c>
    </row>
    <row r="146" spans="1:2" x14ac:dyDescent="0.2">
      <c r="A146" s="23" t="s">
        <v>10</v>
      </c>
      <c r="B146" s="28">
        <v>266.39999999999998</v>
      </c>
    </row>
    <row r="147" spans="1:2" x14ac:dyDescent="0.2">
      <c r="A147" s="23" t="s">
        <v>25</v>
      </c>
      <c r="B147" s="28">
        <v>261</v>
      </c>
    </row>
    <row r="148" spans="1:2" x14ac:dyDescent="0.2">
      <c r="A148" s="23" t="s">
        <v>9</v>
      </c>
      <c r="B148" s="28">
        <v>217.5</v>
      </c>
    </row>
    <row r="149" spans="1:2" x14ac:dyDescent="0.2">
      <c r="A149" s="23" t="s">
        <v>15</v>
      </c>
      <c r="B149" s="28">
        <v>209.66666666666666</v>
      </c>
    </row>
    <row r="150" spans="1:2" x14ac:dyDescent="0.2">
      <c r="A150" s="23" t="s">
        <v>22</v>
      </c>
      <c r="B150" s="28">
        <v>195.83333333333334</v>
      </c>
    </row>
    <row r="151" spans="1:2" x14ac:dyDescent="0.2">
      <c r="A151" s="23" t="s">
        <v>26</v>
      </c>
      <c r="B151" s="28">
        <v>159.33333333333334</v>
      </c>
    </row>
    <row r="152" spans="1:2" x14ac:dyDescent="0.2">
      <c r="A152" s="23" t="s">
        <v>24</v>
      </c>
      <c r="B152" s="28">
        <v>132</v>
      </c>
    </row>
    <row r="153" spans="1:2" x14ac:dyDescent="0.2">
      <c r="A153" s="23" t="s">
        <v>17</v>
      </c>
      <c r="B153" s="28">
        <v>112</v>
      </c>
    </row>
    <row r="154" spans="1:2" x14ac:dyDescent="0.2">
      <c r="A154" s="23" t="s">
        <v>20</v>
      </c>
      <c r="B154" s="28">
        <v>61</v>
      </c>
    </row>
    <row r="155" spans="1:2" x14ac:dyDescent="0.2">
      <c r="A155" s="22" t="s">
        <v>31</v>
      </c>
      <c r="B155" s="28"/>
    </row>
    <row r="156" spans="1:2" x14ac:dyDescent="0.2">
      <c r="A156" s="23" t="s">
        <v>13</v>
      </c>
      <c r="B156" s="28">
        <v>422</v>
      </c>
    </row>
    <row r="157" spans="1:2" x14ac:dyDescent="0.2">
      <c r="A157" s="23" t="s">
        <v>22</v>
      </c>
      <c r="B157" s="28">
        <v>416.5</v>
      </c>
    </row>
    <row r="158" spans="1:2" x14ac:dyDescent="0.2">
      <c r="A158" s="23" t="s">
        <v>19</v>
      </c>
      <c r="B158" s="28">
        <v>394.5</v>
      </c>
    </row>
    <row r="159" spans="1:2" x14ac:dyDescent="0.2">
      <c r="A159" s="23" t="s">
        <v>24</v>
      </c>
      <c r="B159" s="28">
        <v>298</v>
      </c>
    </row>
    <row r="160" spans="1:2" x14ac:dyDescent="0.2">
      <c r="A160" s="23" t="s">
        <v>21</v>
      </c>
      <c r="B160" s="28">
        <v>293.33333333333331</v>
      </c>
    </row>
    <row r="161" spans="1:2" x14ac:dyDescent="0.2">
      <c r="A161" s="23" t="s">
        <v>15</v>
      </c>
      <c r="B161" s="28">
        <v>281</v>
      </c>
    </row>
    <row r="162" spans="1:2" x14ac:dyDescent="0.2">
      <c r="A162" s="23" t="s">
        <v>11</v>
      </c>
      <c r="B162" s="28">
        <v>276.66666666666669</v>
      </c>
    </row>
    <row r="163" spans="1:2" x14ac:dyDescent="0.2">
      <c r="A163" s="23" t="s">
        <v>25</v>
      </c>
      <c r="B163" s="28">
        <v>274.25</v>
      </c>
    </row>
    <row r="164" spans="1:2" x14ac:dyDescent="0.2">
      <c r="A164" s="23" t="s">
        <v>27</v>
      </c>
      <c r="B164" s="28">
        <v>265</v>
      </c>
    </row>
    <row r="165" spans="1:2" x14ac:dyDescent="0.2">
      <c r="A165" s="23" t="s">
        <v>17</v>
      </c>
      <c r="B165" s="28">
        <v>259</v>
      </c>
    </row>
    <row r="166" spans="1:2" x14ac:dyDescent="0.2">
      <c r="A166" s="23" t="s">
        <v>10</v>
      </c>
      <c r="B166" s="28">
        <v>258.5</v>
      </c>
    </row>
    <row r="167" spans="1:2" x14ac:dyDescent="0.2">
      <c r="A167" s="23" t="s">
        <v>16</v>
      </c>
      <c r="B167" s="28">
        <v>248</v>
      </c>
    </row>
    <row r="168" spans="1:2" x14ac:dyDescent="0.2">
      <c r="A168" s="23" t="s">
        <v>20</v>
      </c>
      <c r="B168" s="28">
        <v>242.33333333333334</v>
      </c>
    </row>
    <row r="169" spans="1:2" x14ac:dyDescent="0.2">
      <c r="A169" s="23" t="s">
        <v>8</v>
      </c>
      <c r="B169" s="28">
        <v>241.25</v>
      </c>
    </row>
    <row r="170" spans="1:2" x14ac:dyDescent="0.2">
      <c r="A170" s="23" t="s">
        <v>12</v>
      </c>
      <c r="B170" s="28">
        <v>182.66666666666666</v>
      </c>
    </row>
    <row r="171" spans="1:2" x14ac:dyDescent="0.2">
      <c r="A171" s="23" t="s">
        <v>18</v>
      </c>
      <c r="B171" s="28">
        <v>141</v>
      </c>
    </row>
    <row r="172" spans="1:2" x14ac:dyDescent="0.2">
      <c r="A172" s="23" t="s">
        <v>14</v>
      </c>
      <c r="B172" s="28">
        <v>120</v>
      </c>
    </row>
    <row r="173" spans="1:2" x14ac:dyDescent="0.2">
      <c r="A173" s="23" t="s">
        <v>9</v>
      </c>
      <c r="B173" s="28">
        <v>111</v>
      </c>
    </row>
    <row r="174" spans="1:2" x14ac:dyDescent="0.2">
      <c r="A174" s="23" t="s">
        <v>23</v>
      </c>
      <c r="B174" s="28">
        <v>101.5</v>
      </c>
    </row>
    <row r="175" spans="1:2" x14ac:dyDescent="0.2">
      <c r="A175" s="22" t="s">
        <v>69</v>
      </c>
      <c r="B175" s="28"/>
    </row>
    <row r="176" spans="1:2" x14ac:dyDescent="0.2">
      <c r="A176" s="23" t="s">
        <v>18</v>
      </c>
      <c r="B176" s="28">
        <v>405</v>
      </c>
    </row>
    <row r="177" spans="1:2" x14ac:dyDescent="0.2">
      <c r="A177" s="23" t="s">
        <v>26</v>
      </c>
      <c r="B177" s="28">
        <v>379.5</v>
      </c>
    </row>
    <row r="178" spans="1:2" x14ac:dyDescent="0.2">
      <c r="A178" s="23" t="s">
        <v>20</v>
      </c>
      <c r="B178" s="28">
        <v>369</v>
      </c>
    </row>
    <row r="179" spans="1:2" x14ac:dyDescent="0.2">
      <c r="A179" s="23" t="s">
        <v>9</v>
      </c>
      <c r="B179" s="28">
        <v>353</v>
      </c>
    </row>
    <row r="180" spans="1:2" x14ac:dyDescent="0.2">
      <c r="A180" s="23" t="s">
        <v>15</v>
      </c>
      <c r="B180" s="28">
        <v>336.25</v>
      </c>
    </row>
    <row r="181" spans="1:2" x14ac:dyDescent="0.2">
      <c r="A181" s="23" t="s">
        <v>22</v>
      </c>
      <c r="B181" s="28">
        <v>318.66666666666669</v>
      </c>
    </row>
    <row r="182" spans="1:2" x14ac:dyDescent="0.2">
      <c r="A182" s="23" t="s">
        <v>10</v>
      </c>
      <c r="B182" s="28">
        <v>316.66666666666669</v>
      </c>
    </row>
    <row r="183" spans="1:2" x14ac:dyDescent="0.2">
      <c r="A183" s="23" t="s">
        <v>11</v>
      </c>
      <c r="B183" s="28">
        <v>295.5</v>
      </c>
    </row>
    <row r="184" spans="1:2" x14ac:dyDescent="0.2">
      <c r="A184" s="23" t="s">
        <v>23</v>
      </c>
      <c r="B184" s="28">
        <v>285.5</v>
      </c>
    </row>
    <row r="185" spans="1:2" x14ac:dyDescent="0.2">
      <c r="A185" s="23" t="s">
        <v>21</v>
      </c>
      <c r="B185" s="28">
        <v>282.5</v>
      </c>
    </row>
    <row r="186" spans="1:2" x14ac:dyDescent="0.2">
      <c r="A186" s="23" t="s">
        <v>19</v>
      </c>
      <c r="B186" s="28">
        <v>275</v>
      </c>
    </row>
    <row r="187" spans="1:2" x14ac:dyDescent="0.2">
      <c r="A187" s="23" t="s">
        <v>27</v>
      </c>
      <c r="B187" s="28">
        <v>266.5</v>
      </c>
    </row>
    <row r="188" spans="1:2" x14ac:dyDescent="0.2">
      <c r="A188" s="23" t="s">
        <v>25</v>
      </c>
      <c r="B188" s="28">
        <v>257</v>
      </c>
    </row>
    <row r="189" spans="1:2" x14ac:dyDescent="0.2">
      <c r="A189" s="23" t="s">
        <v>12</v>
      </c>
      <c r="B189" s="28">
        <v>254.5</v>
      </c>
    </row>
    <row r="190" spans="1:2" x14ac:dyDescent="0.2">
      <c r="A190" s="23" t="s">
        <v>16</v>
      </c>
      <c r="B190" s="28">
        <v>243.33333333333334</v>
      </c>
    </row>
    <row r="191" spans="1:2" x14ac:dyDescent="0.2">
      <c r="A191" s="23" t="s">
        <v>17</v>
      </c>
      <c r="B191" s="28">
        <v>216.33333333333334</v>
      </c>
    </row>
    <row r="192" spans="1:2" x14ac:dyDescent="0.2">
      <c r="A192" s="23" t="s">
        <v>14</v>
      </c>
      <c r="B192" s="28">
        <v>208.5</v>
      </c>
    </row>
    <row r="193" spans="1:2" x14ac:dyDescent="0.2">
      <c r="A193" s="23" t="s">
        <v>24</v>
      </c>
      <c r="B193" s="28">
        <v>169.33333333333334</v>
      </c>
    </row>
    <row r="194" spans="1:2" x14ac:dyDescent="0.2">
      <c r="A194" s="23" t="s">
        <v>13</v>
      </c>
      <c r="B194" s="28">
        <v>96</v>
      </c>
    </row>
    <row r="195" spans="1:2" x14ac:dyDescent="0.2">
      <c r="A195" s="23" t="s">
        <v>8</v>
      </c>
      <c r="B195" s="28">
        <v>92</v>
      </c>
    </row>
    <row r="196" spans="1:2" x14ac:dyDescent="0.2">
      <c r="A196" s="22" t="s">
        <v>90</v>
      </c>
      <c r="B196" s="28"/>
    </row>
    <row r="197" spans="1:2" x14ac:dyDescent="0.2">
      <c r="A197" s="23" t="s">
        <v>27</v>
      </c>
      <c r="B197" s="28">
        <v>494</v>
      </c>
    </row>
    <row r="198" spans="1:2" x14ac:dyDescent="0.2">
      <c r="A198" s="23" t="s">
        <v>10</v>
      </c>
      <c r="B198" s="28">
        <v>465</v>
      </c>
    </row>
    <row r="199" spans="1:2" x14ac:dyDescent="0.2">
      <c r="A199" s="23" t="s">
        <v>16</v>
      </c>
      <c r="B199" s="28">
        <v>452.5</v>
      </c>
    </row>
    <row r="200" spans="1:2" x14ac:dyDescent="0.2">
      <c r="A200" s="23" t="s">
        <v>21</v>
      </c>
      <c r="B200" s="28">
        <v>396.5</v>
      </c>
    </row>
    <row r="201" spans="1:2" x14ac:dyDescent="0.2">
      <c r="A201" s="23" t="s">
        <v>14</v>
      </c>
      <c r="B201" s="28">
        <v>360.5</v>
      </c>
    </row>
    <row r="202" spans="1:2" x14ac:dyDescent="0.2">
      <c r="A202" s="23" t="s">
        <v>26</v>
      </c>
      <c r="B202" s="28">
        <v>337</v>
      </c>
    </row>
    <row r="203" spans="1:2" x14ac:dyDescent="0.2">
      <c r="A203" s="23" t="s">
        <v>8</v>
      </c>
      <c r="B203" s="28">
        <v>267</v>
      </c>
    </row>
    <row r="204" spans="1:2" x14ac:dyDescent="0.2">
      <c r="A204" s="23" t="s">
        <v>9</v>
      </c>
      <c r="B204" s="28">
        <v>253.2</v>
      </c>
    </row>
    <row r="205" spans="1:2" x14ac:dyDescent="0.2">
      <c r="A205" s="23" t="s">
        <v>22</v>
      </c>
      <c r="B205" s="28">
        <v>209</v>
      </c>
    </row>
    <row r="206" spans="1:2" x14ac:dyDescent="0.2">
      <c r="A206" s="23" t="s">
        <v>17</v>
      </c>
      <c r="B206" s="28">
        <v>189</v>
      </c>
    </row>
    <row r="207" spans="1:2" x14ac:dyDescent="0.2">
      <c r="A207" s="23" t="s">
        <v>18</v>
      </c>
      <c r="B207" s="28">
        <v>189</v>
      </c>
    </row>
    <row r="208" spans="1:2" x14ac:dyDescent="0.2">
      <c r="A208" s="23" t="s">
        <v>23</v>
      </c>
      <c r="B208" s="28">
        <v>167</v>
      </c>
    </row>
    <row r="209" spans="1:2" x14ac:dyDescent="0.2">
      <c r="A209" s="23" t="s">
        <v>19</v>
      </c>
      <c r="B209" s="28">
        <v>163</v>
      </c>
    </row>
    <row r="210" spans="1:2" x14ac:dyDescent="0.2">
      <c r="A210" s="23" t="s">
        <v>15</v>
      </c>
      <c r="B210" s="28">
        <v>161</v>
      </c>
    </row>
    <row r="211" spans="1:2" x14ac:dyDescent="0.2">
      <c r="A211" s="23" t="s">
        <v>11</v>
      </c>
      <c r="B211" s="28">
        <v>106</v>
      </c>
    </row>
    <row r="212" spans="1:2" x14ac:dyDescent="0.2">
      <c r="A212" s="23" t="s">
        <v>20</v>
      </c>
      <c r="B212" s="28">
        <v>104</v>
      </c>
    </row>
    <row r="213" spans="1:2" x14ac:dyDescent="0.2">
      <c r="A213" s="23" t="s">
        <v>12</v>
      </c>
      <c r="B213" s="28">
        <v>98</v>
      </c>
    </row>
    <row r="214" spans="1:2" x14ac:dyDescent="0.2">
      <c r="A214" s="23" t="s">
        <v>25</v>
      </c>
      <c r="B214" s="28">
        <v>81</v>
      </c>
    </row>
    <row r="215" spans="1:2" x14ac:dyDescent="0.2">
      <c r="A215" s="22" t="s">
        <v>55</v>
      </c>
      <c r="B215" s="28"/>
    </row>
    <row r="216" spans="1:2" x14ac:dyDescent="0.2">
      <c r="A216" s="23" t="s">
        <v>18</v>
      </c>
      <c r="B216" s="28">
        <v>455</v>
      </c>
    </row>
    <row r="217" spans="1:2" x14ac:dyDescent="0.2">
      <c r="A217" s="23" t="s">
        <v>15</v>
      </c>
      <c r="B217" s="28">
        <v>363</v>
      </c>
    </row>
    <row r="218" spans="1:2" x14ac:dyDescent="0.2">
      <c r="A218" s="23" t="s">
        <v>10</v>
      </c>
      <c r="B218" s="28">
        <v>350.25</v>
      </c>
    </row>
    <row r="219" spans="1:2" x14ac:dyDescent="0.2">
      <c r="A219" s="23" t="s">
        <v>8</v>
      </c>
      <c r="B219" s="28">
        <v>345.5</v>
      </c>
    </row>
    <row r="220" spans="1:2" x14ac:dyDescent="0.2">
      <c r="A220" s="23" t="s">
        <v>27</v>
      </c>
      <c r="B220" s="28">
        <v>309.75</v>
      </c>
    </row>
    <row r="221" spans="1:2" x14ac:dyDescent="0.2">
      <c r="A221" s="23" t="s">
        <v>20</v>
      </c>
      <c r="B221" s="28">
        <v>296</v>
      </c>
    </row>
    <row r="222" spans="1:2" x14ac:dyDescent="0.2">
      <c r="A222" s="23" t="s">
        <v>11</v>
      </c>
      <c r="B222" s="28">
        <v>286.60000000000002</v>
      </c>
    </row>
    <row r="223" spans="1:2" x14ac:dyDescent="0.2">
      <c r="A223" s="23" t="s">
        <v>16</v>
      </c>
      <c r="B223" s="28">
        <v>245.75</v>
      </c>
    </row>
    <row r="224" spans="1:2" x14ac:dyDescent="0.2">
      <c r="A224" s="23" t="s">
        <v>21</v>
      </c>
      <c r="B224" s="28">
        <v>244.25</v>
      </c>
    </row>
    <row r="225" spans="1:2" x14ac:dyDescent="0.2">
      <c r="A225" s="23" t="s">
        <v>12</v>
      </c>
      <c r="B225" s="28">
        <v>231.5</v>
      </c>
    </row>
    <row r="226" spans="1:2" x14ac:dyDescent="0.2">
      <c r="A226" s="23" t="s">
        <v>9</v>
      </c>
      <c r="B226" s="28">
        <v>201.5</v>
      </c>
    </row>
    <row r="227" spans="1:2" x14ac:dyDescent="0.2">
      <c r="A227" s="23" t="s">
        <v>19</v>
      </c>
      <c r="B227" s="28">
        <v>201</v>
      </c>
    </row>
    <row r="228" spans="1:2" x14ac:dyDescent="0.2">
      <c r="A228" s="23" t="s">
        <v>13</v>
      </c>
      <c r="B228" s="28">
        <v>149</v>
      </c>
    </row>
    <row r="229" spans="1:2" x14ac:dyDescent="0.2">
      <c r="A229" s="23" t="s">
        <v>25</v>
      </c>
      <c r="B229" s="28">
        <v>115</v>
      </c>
    </row>
    <row r="230" spans="1:2" x14ac:dyDescent="0.2">
      <c r="A230" s="23" t="s">
        <v>24</v>
      </c>
      <c r="B230" s="28">
        <v>113</v>
      </c>
    </row>
    <row r="231" spans="1:2" x14ac:dyDescent="0.2">
      <c r="A231" s="23" t="s">
        <v>14</v>
      </c>
      <c r="B231" s="28">
        <v>98.5</v>
      </c>
    </row>
    <row r="232" spans="1:2" x14ac:dyDescent="0.2">
      <c r="A232" s="22" t="s">
        <v>29</v>
      </c>
      <c r="B232" s="28"/>
    </row>
    <row r="233" spans="1:2" x14ac:dyDescent="0.2">
      <c r="A233" s="23" t="s">
        <v>20</v>
      </c>
      <c r="B233" s="28">
        <v>470</v>
      </c>
    </row>
    <row r="234" spans="1:2" x14ac:dyDescent="0.2">
      <c r="A234" s="23" t="s">
        <v>24</v>
      </c>
      <c r="B234" s="28">
        <v>365</v>
      </c>
    </row>
    <row r="235" spans="1:2" x14ac:dyDescent="0.2">
      <c r="A235" s="23" t="s">
        <v>26</v>
      </c>
      <c r="B235" s="28">
        <v>318</v>
      </c>
    </row>
    <row r="236" spans="1:2" x14ac:dyDescent="0.2">
      <c r="A236" s="23" t="s">
        <v>15</v>
      </c>
      <c r="B236" s="28">
        <v>304.5</v>
      </c>
    </row>
    <row r="237" spans="1:2" x14ac:dyDescent="0.2">
      <c r="A237" s="23" t="s">
        <v>25</v>
      </c>
      <c r="B237" s="28">
        <v>304.5</v>
      </c>
    </row>
    <row r="238" spans="1:2" x14ac:dyDescent="0.2">
      <c r="A238" s="23" t="s">
        <v>27</v>
      </c>
      <c r="B238" s="28">
        <v>299</v>
      </c>
    </row>
    <row r="239" spans="1:2" x14ac:dyDescent="0.2">
      <c r="A239" s="23" t="s">
        <v>10</v>
      </c>
      <c r="B239" s="28">
        <v>283.5</v>
      </c>
    </row>
    <row r="240" spans="1:2" x14ac:dyDescent="0.2">
      <c r="A240" s="23" t="s">
        <v>23</v>
      </c>
      <c r="B240" s="28">
        <v>271</v>
      </c>
    </row>
    <row r="241" spans="1:2" x14ac:dyDescent="0.2">
      <c r="A241" s="23" t="s">
        <v>9</v>
      </c>
      <c r="B241" s="28">
        <v>258.5</v>
      </c>
    </row>
    <row r="242" spans="1:2" x14ac:dyDescent="0.2">
      <c r="A242" s="23" t="s">
        <v>22</v>
      </c>
      <c r="B242" s="28">
        <v>254</v>
      </c>
    </row>
    <row r="243" spans="1:2" x14ac:dyDescent="0.2">
      <c r="A243" s="23" t="s">
        <v>11</v>
      </c>
      <c r="B243" s="28">
        <v>226</v>
      </c>
    </row>
    <row r="244" spans="1:2" x14ac:dyDescent="0.2">
      <c r="A244" s="23" t="s">
        <v>17</v>
      </c>
      <c r="B244" s="28">
        <v>224</v>
      </c>
    </row>
    <row r="245" spans="1:2" x14ac:dyDescent="0.2">
      <c r="A245" s="23" t="s">
        <v>12</v>
      </c>
      <c r="B245" s="28">
        <v>217</v>
      </c>
    </row>
    <row r="246" spans="1:2" x14ac:dyDescent="0.2">
      <c r="A246" s="23" t="s">
        <v>14</v>
      </c>
      <c r="B246" s="28">
        <v>215</v>
      </c>
    </row>
    <row r="247" spans="1:2" x14ac:dyDescent="0.2">
      <c r="A247" s="23" t="s">
        <v>21</v>
      </c>
      <c r="B247" s="28">
        <v>215</v>
      </c>
    </row>
    <row r="248" spans="1:2" x14ac:dyDescent="0.2">
      <c r="A248" s="23" t="s">
        <v>13</v>
      </c>
      <c r="B248" s="28">
        <v>194.66666666666666</v>
      </c>
    </row>
    <row r="249" spans="1:2" x14ac:dyDescent="0.2">
      <c r="A249" s="23" t="s">
        <v>8</v>
      </c>
      <c r="B249" s="28">
        <v>182.75</v>
      </c>
    </row>
    <row r="250" spans="1:2" x14ac:dyDescent="0.2">
      <c r="A250" s="23" t="s">
        <v>16</v>
      </c>
      <c r="B250" s="28">
        <v>180</v>
      </c>
    </row>
    <row r="251" spans="1:2" x14ac:dyDescent="0.2">
      <c r="A251" s="23" t="s">
        <v>19</v>
      </c>
      <c r="B251" s="28">
        <v>97</v>
      </c>
    </row>
    <row r="252" spans="1:2" x14ac:dyDescent="0.2">
      <c r="A252" s="22" t="s">
        <v>33</v>
      </c>
      <c r="B252" s="28"/>
    </row>
    <row r="253" spans="1:2" x14ac:dyDescent="0.2">
      <c r="A253" s="23" t="s">
        <v>8</v>
      </c>
      <c r="B253" s="28">
        <v>452</v>
      </c>
    </row>
    <row r="254" spans="1:2" x14ac:dyDescent="0.2">
      <c r="A254" s="23" t="s">
        <v>11</v>
      </c>
      <c r="B254" s="28">
        <v>412.5</v>
      </c>
    </row>
    <row r="255" spans="1:2" x14ac:dyDescent="0.2">
      <c r="A255" s="23" t="s">
        <v>19</v>
      </c>
      <c r="B255" s="28">
        <v>351.66666666666669</v>
      </c>
    </row>
    <row r="256" spans="1:2" x14ac:dyDescent="0.2">
      <c r="A256" s="23" t="s">
        <v>26</v>
      </c>
      <c r="B256" s="28">
        <v>339</v>
      </c>
    </row>
    <row r="257" spans="1:2" x14ac:dyDescent="0.2">
      <c r="A257" s="23" t="s">
        <v>27</v>
      </c>
      <c r="B257" s="28">
        <v>316</v>
      </c>
    </row>
    <row r="258" spans="1:2" x14ac:dyDescent="0.2">
      <c r="A258" s="23" t="s">
        <v>18</v>
      </c>
      <c r="B258" s="28">
        <v>306</v>
      </c>
    </row>
    <row r="259" spans="1:2" x14ac:dyDescent="0.2">
      <c r="A259" s="23" t="s">
        <v>10</v>
      </c>
      <c r="B259" s="28">
        <v>292.33333333333331</v>
      </c>
    </row>
    <row r="260" spans="1:2" x14ac:dyDescent="0.2">
      <c r="A260" s="23" t="s">
        <v>9</v>
      </c>
      <c r="B260" s="28">
        <v>286.33333333333331</v>
      </c>
    </row>
    <row r="261" spans="1:2" x14ac:dyDescent="0.2">
      <c r="A261" s="23" t="s">
        <v>13</v>
      </c>
      <c r="B261" s="28">
        <v>283.5</v>
      </c>
    </row>
    <row r="262" spans="1:2" x14ac:dyDescent="0.2">
      <c r="A262" s="23" t="s">
        <v>12</v>
      </c>
      <c r="B262" s="28">
        <v>279.5</v>
      </c>
    </row>
    <row r="263" spans="1:2" x14ac:dyDescent="0.2">
      <c r="A263" s="23" t="s">
        <v>24</v>
      </c>
      <c r="B263" s="28">
        <v>260.33333333333331</v>
      </c>
    </row>
    <row r="264" spans="1:2" x14ac:dyDescent="0.2">
      <c r="A264" s="23" t="s">
        <v>23</v>
      </c>
      <c r="B264" s="28">
        <v>242.66666666666666</v>
      </c>
    </row>
    <row r="265" spans="1:2" x14ac:dyDescent="0.2">
      <c r="A265" s="23" t="s">
        <v>17</v>
      </c>
      <c r="B265" s="28">
        <v>232</v>
      </c>
    </row>
    <row r="266" spans="1:2" x14ac:dyDescent="0.2">
      <c r="A266" s="23" t="s">
        <v>15</v>
      </c>
      <c r="B266" s="28">
        <v>229</v>
      </c>
    </row>
    <row r="267" spans="1:2" x14ac:dyDescent="0.2">
      <c r="A267" s="23" t="s">
        <v>16</v>
      </c>
      <c r="B267" s="28">
        <v>203.25</v>
      </c>
    </row>
    <row r="268" spans="1:2" x14ac:dyDescent="0.2">
      <c r="A268" s="23" t="s">
        <v>22</v>
      </c>
      <c r="B268" s="28">
        <v>196</v>
      </c>
    </row>
    <row r="269" spans="1:2" x14ac:dyDescent="0.2">
      <c r="A269" s="23" t="s">
        <v>14</v>
      </c>
      <c r="B269" s="28">
        <v>120</v>
      </c>
    </row>
    <row r="270" spans="1:2" x14ac:dyDescent="0.2">
      <c r="A270" s="23" t="s">
        <v>20</v>
      </c>
      <c r="B270" s="28">
        <v>95</v>
      </c>
    </row>
    <row r="271" spans="1:2" x14ac:dyDescent="0.2">
      <c r="A271" s="23" t="s">
        <v>25</v>
      </c>
      <c r="B271" s="28">
        <v>81.5</v>
      </c>
    </row>
    <row r="272" spans="1:2" x14ac:dyDescent="0.2">
      <c r="A272" s="22" t="s">
        <v>76</v>
      </c>
      <c r="B272" s="28"/>
    </row>
    <row r="273" spans="1:2" x14ac:dyDescent="0.2">
      <c r="A273" s="23" t="s">
        <v>25</v>
      </c>
      <c r="B273" s="28">
        <v>457.5</v>
      </c>
    </row>
    <row r="274" spans="1:2" x14ac:dyDescent="0.2">
      <c r="A274" s="23" t="s">
        <v>16</v>
      </c>
      <c r="B274" s="28">
        <v>395.5</v>
      </c>
    </row>
    <row r="275" spans="1:2" x14ac:dyDescent="0.2">
      <c r="A275" s="23" t="s">
        <v>12</v>
      </c>
      <c r="B275" s="28">
        <v>334.33333333333331</v>
      </c>
    </row>
    <row r="276" spans="1:2" x14ac:dyDescent="0.2">
      <c r="A276" s="23" t="s">
        <v>21</v>
      </c>
      <c r="B276" s="28">
        <v>326.66666666666669</v>
      </c>
    </row>
    <row r="277" spans="1:2" x14ac:dyDescent="0.2">
      <c r="A277" s="23" t="s">
        <v>14</v>
      </c>
      <c r="B277" s="28">
        <v>312</v>
      </c>
    </row>
    <row r="278" spans="1:2" x14ac:dyDescent="0.2">
      <c r="A278" s="23" t="s">
        <v>27</v>
      </c>
      <c r="B278" s="28">
        <v>300.66666666666669</v>
      </c>
    </row>
    <row r="279" spans="1:2" x14ac:dyDescent="0.2">
      <c r="A279" s="23" t="s">
        <v>9</v>
      </c>
      <c r="B279" s="28">
        <v>287.5</v>
      </c>
    </row>
    <row r="280" spans="1:2" x14ac:dyDescent="0.2">
      <c r="A280" s="23" t="s">
        <v>17</v>
      </c>
      <c r="B280" s="28">
        <v>267.66666666666669</v>
      </c>
    </row>
    <row r="281" spans="1:2" x14ac:dyDescent="0.2">
      <c r="A281" s="23" t="s">
        <v>24</v>
      </c>
      <c r="B281" s="28">
        <v>265</v>
      </c>
    </row>
    <row r="282" spans="1:2" x14ac:dyDescent="0.2">
      <c r="A282" s="23" t="s">
        <v>10</v>
      </c>
      <c r="B282" s="28">
        <v>264.75</v>
      </c>
    </row>
    <row r="283" spans="1:2" x14ac:dyDescent="0.2">
      <c r="A283" s="23" t="s">
        <v>23</v>
      </c>
      <c r="B283" s="28">
        <v>258</v>
      </c>
    </row>
    <row r="284" spans="1:2" x14ac:dyDescent="0.2">
      <c r="A284" s="23" t="s">
        <v>18</v>
      </c>
      <c r="B284" s="28">
        <v>256</v>
      </c>
    </row>
    <row r="285" spans="1:2" x14ac:dyDescent="0.2">
      <c r="A285" s="23" t="s">
        <v>20</v>
      </c>
      <c r="B285" s="28">
        <v>256</v>
      </c>
    </row>
    <row r="286" spans="1:2" x14ac:dyDescent="0.2">
      <c r="A286" s="23" t="s">
        <v>22</v>
      </c>
      <c r="B286" s="28">
        <v>233.25</v>
      </c>
    </row>
    <row r="287" spans="1:2" x14ac:dyDescent="0.2">
      <c r="A287" s="23" t="s">
        <v>15</v>
      </c>
      <c r="B287" s="28">
        <v>218.66666666666666</v>
      </c>
    </row>
    <row r="288" spans="1:2" x14ac:dyDescent="0.2">
      <c r="A288" s="23" t="s">
        <v>11</v>
      </c>
      <c r="B288" s="28">
        <v>170</v>
      </c>
    </row>
    <row r="289" spans="1:2" x14ac:dyDescent="0.2">
      <c r="A289" s="23" t="s">
        <v>26</v>
      </c>
      <c r="B289" s="28">
        <v>166.5</v>
      </c>
    </row>
    <row r="290" spans="1:2" x14ac:dyDescent="0.2">
      <c r="A290" s="23" t="s">
        <v>8</v>
      </c>
      <c r="B290" s="28">
        <v>165</v>
      </c>
    </row>
    <row r="291" spans="1:2" x14ac:dyDescent="0.2">
      <c r="A291" s="23" t="s">
        <v>13</v>
      </c>
      <c r="B291" s="28">
        <v>72</v>
      </c>
    </row>
    <row r="292" spans="1:2" x14ac:dyDescent="0.2">
      <c r="A292" s="22" t="s">
        <v>50</v>
      </c>
      <c r="B292" s="28"/>
    </row>
    <row r="293" spans="1:2" x14ac:dyDescent="0.2">
      <c r="A293" s="23" t="s">
        <v>19</v>
      </c>
      <c r="B293" s="28">
        <v>405</v>
      </c>
    </row>
    <row r="294" spans="1:2" x14ac:dyDescent="0.2">
      <c r="A294" s="23" t="s">
        <v>20</v>
      </c>
      <c r="B294" s="28">
        <v>368.33333333333331</v>
      </c>
    </row>
    <row r="295" spans="1:2" x14ac:dyDescent="0.2">
      <c r="A295" s="23" t="s">
        <v>25</v>
      </c>
      <c r="B295" s="28">
        <v>317.5</v>
      </c>
    </row>
    <row r="296" spans="1:2" x14ac:dyDescent="0.2">
      <c r="A296" s="23" t="s">
        <v>13</v>
      </c>
      <c r="B296" s="28">
        <v>310.16666666666669</v>
      </c>
    </row>
    <row r="297" spans="1:2" x14ac:dyDescent="0.2">
      <c r="A297" s="23" t="s">
        <v>23</v>
      </c>
      <c r="B297" s="28">
        <v>302.5</v>
      </c>
    </row>
    <row r="298" spans="1:2" x14ac:dyDescent="0.2">
      <c r="A298" s="23" t="s">
        <v>22</v>
      </c>
      <c r="B298" s="28">
        <v>296</v>
      </c>
    </row>
    <row r="299" spans="1:2" x14ac:dyDescent="0.2">
      <c r="A299" s="23" t="s">
        <v>15</v>
      </c>
      <c r="B299" s="28">
        <v>293</v>
      </c>
    </row>
    <row r="300" spans="1:2" x14ac:dyDescent="0.2">
      <c r="A300" s="23" t="s">
        <v>12</v>
      </c>
      <c r="B300" s="28">
        <v>271.75</v>
      </c>
    </row>
    <row r="301" spans="1:2" x14ac:dyDescent="0.2">
      <c r="A301" s="23" t="s">
        <v>14</v>
      </c>
      <c r="B301" s="28">
        <v>259</v>
      </c>
    </row>
    <row r="302" spans="1:2" x14ac:dyDescent="0.2">
      <c r="A302" s="23" t="s">
        <v>9</v>
      </c>
      <c r="B302" s="28">
        <v>250</v>
      </c>
    </row>
    <row r="303" spans="1:2" x14ac:dyDescent="0.2">
      <c r="A303" s="23" t="s">
        <v>26</v>
      </c>
      <c r="B303" s="28">
        <v>228.66666666666666</v>
      </c>
    </row>
    <row r="304" spans="1:2" x14ac:dyDescent="0.2">
      <c r="A304" s="23" t="s">
        <v>8</v>
      </c>
      <c r="B304" s="28">
        <v>212.25</v>
      </c>
    </row>
    <row r="305" spans="1:2" x14ac:dyDescent="0.2">
      <c r="A305" s="23" t="s">
        <v>17</v>
      </c>
      <c r="B305" s="28">
        <v>208.2</v>
      </c>
    </row>
    <row r="306" spans="1:2" x14ac:dyDescent="0.2">
      <c r="A306" s="23" t="s">
        <v>24</v>
      </c>
      <c r="B306" s="28">
        <v>194.75</v>
      </c>
    </row>
    <row r="307" spans="1:2" x14ac:dyDescent="0.2">
      <c r="A307" s="23" t="s">
        <v>18</v>
      </c>
      <c r="B307" s="28">
        <v>192.5</v>
      </c>
    </row>
    <row r="308" spans="1:2" x14ac:dyDescent="0.2">
      <c r="A308" s="23" t="s">
        <v>11</v>
      </c>
      <c r="B308" s="28">
        <v>165</v>
      </c>
    </row>
    <row r="309" spans="1:2" x14ac:dyDescent="0.2">
      <c r="A309" s="23" t="s">
        <v>10</v>
      </c>
      <c r="B309" s="28">
        <v>156</v>
      </c>
    </row>
    <row r="310" spans="1:2" x14ac:dyDescent="0.2">
      <c r="A310" s="23" t="s">
        <v>21</v>
      </c>
      <c r="B310" s="28">
        <v>155</v>
      </c>
    </row>
    <row r="311" spans="1:2" x14ac:dyDescent="0.2">
      <c r="A311" s="23" t="s">
        <v>16</v>
      </c>
      <c r="B311" s="28">
        <v>117.5</v>
      </c>
    </row>
    <row r="312" spans="1:2" x14ac:dyDescent="0.2">
      <c r="A312" s="22" t="s">
        <v>35</v>
      </c>
      <c r="B312" s="28"/>
    </row>
    <row r="313" spans="1:2" x14ac:dyDescent="0.2">
      <c r="A313" s="23" t="s">
        <v>26</v>
      </c>
      <c r="B313" s="28">
        <v>442.66666666666669</v>
      </c>
    </row>
    <row r="314" spans="1:2" x14ac:dyDescent="0.2">
      <c r="A314" s="23" t="s">
        <v>20</v>
      </c>
      <c r="B314" s="28">
        <v>429</v>
      </c>
    </row>
    <row r="315" spans="1:2" x14ac:dyDescent="0.2">
      <c r="A315" s="23" t="s">
        <v>17</v>
      </c>
      <c r="B315" s="28">
        <v>411</v>
      </c>
    </row>
    <row r="316" spans="1:2" x14ac:dyDescent="0.2">
      <c r="A316" s="23" t="s">
        <v>13</v>
      </c>
      <c r="B316" s="28">
        <v>386</v>
      </c>
    </row>
    <row r="317" spans="1:2" x14ac:dyDescent="0.2">
      <c r="A317" s="23" t="s">
        <v>11</v>
      </c>
      <c r="B317" s="28">
        <v>377.5</v>
      </c>
    </row>
    <row r="318" spans="1:2" x14ac:dyDescent="0.2">
      <c r="A318" s="23" t="s">
        <v>23</v>
      </c>
      <c r="B318" s="28">
        <v>335.5</v>
      </c>
    </row>
    <row r="319" spans="1:2" x14ac:dyDescent="0.2">
      <c r="A319" s="23" t="s">
        <v>15</v>
      </c>
      <c r="B319" s="28">
        <v>325</v>
      </c>
    </row>
    <row r="320" spans="1:2" x14ac:dyDescent="0.2">
      <c r="A320" s="23" t="s">
        <v>18</v>
      </c>
      <c r="B320" s="28">
        <v>322</v>
      </c>
    </row>
    <row r="321" spans="1:2" x14ac:dyDescent="0.2">
      <c r="A321" s="23" t="s">
        <v>21</v>
      </c>
      <c r="B321" s="28">
        <v>305</v>
      </c>
    </row>
    <row r="322" spans="1:2" x14ac:dyDescent="0.2">
      <c r="A322" s="23" t="s">
        <v>27</v>
      </c>
      <c r="B322" s="28">
        <v>294.25</v>
      </c>
    </row>
    <row r="323" spans="1:2" x14ac:dyDescent="0.2">
      <c r="A323" s="23" t="s">
        <v>19</v>
      </c>
      <c r="B323" s="28">
        <v>248</v>
      </c>
    </row>
    <row r="324" spans="1:2" x14ac:dyDescent="0.2">
      <c r="A324" s="23" t="s">
        <v>22</v>
      </c>
      <c r="B324" s="28">
        <v>240.66666666666666</v>
      </c>
    </row>
    <row r="325" spans="1:2" x14ac:dyDescent="0.2">
      <c r="A325" s="23" t="s">
        <v>9</v>
      </c>
      <c r="B325" s="28">
        <v>240</v>
      </c>
    </row>
    <row r="326" spans="1:2" x14ac:dyDescent="0.2">
      <c r="A326" s="23" t="s">
        <v>8</v>
      </c>
      <c r="B326" s="28">
        <v>235.5</v>
      </c>
    </row>
    <row r="327" spans="1:2" x14ac:dyDescent="0.2">
      <c r="A327" s="23" t="s">
        <v>16</v>
      </c>
      <c r="B327" s="28">
        <v>235</v>
      </c>
    </row>
    <row r="328" spans="1:2" x14ac:dyDescent="0.2">
      <c r="A328" s="23" t="s">
        <v>10</v>
      </c>
      <c r="B328" s="28">
        <v>204</v>
      </c>
    </row>
    <row r="329" spans="1:2" x14ac:dyDescent="0.2">
      <c r="A329" s="23" t="s">
        <v>12</v>
      </c>
      <c r="B329" s="28">
        <v>143.75</v>
      </c>
    </row>
    <row r="330" spans="1:2" x14ac:dyDescent="0.2">
      <c r="A330" s="23" t="s">
        <v>25</v>
      </c>
      <c r="B330" s="28">
        <v>127.5</v>
      </c>
    </row>
    <row r="331" spans="1:2" x14ac:dyDescent="0.2">
      <c r="A331" s="23" t="s">
        <v>24</v>
      </c>
      <c r="B331" s="28">
        <v>111</v>
      </c>
    </row>
    <row r="332" spans="1:2" x14ac:dyDescent="0.2">
      <c r="A332" s="22" t="s">
        <v>37</v>
      </c>
      <c r="B332" s="28"/>
    </row>
    <row r="333" spans="1:2" x14ac:dyDescent="0.2">
      <c r="A333" s="23" t="s">
        <v>24</v>
      </c>
      <c r="B333" s="28">
        <v>409</v>
      </c>
    </row>
    <row r="334" spans="1:2" x14ac:dyDescent="0.2">
      <c r="A334" s="23" t="s">
        <v>25</v>
      </c>
      <c r="B334" s="28">
        <v>381</v>
      </c>
    </row>
    <row r="335" spans="1:2" x14ac:dyDescent="0.2">
      <c r="A335" s="23" t="s">
        <v>18</v>
      </c>
      <c r="B335" s="28">
        <v>379</v>
      </c>
    </row>
    <row r="336" spans="1:2" x14ac:dyDescent="0.2">
      <c r="A336" s="23" t="s">
        <v>23</v>
      </c>
      <c r="B336" s="28">
        <v>375.5</v>
      </c>
    </row>
    <row r="337" spans="1:2" x14ac:dyDescent="0.2">
      <c r="A337" s="23" t="s">
        <v>14</v>
      </c>
      <c r="B337" s="28">
        <v>320.75</v>
      </c>
    </row>
    <row r="338" spans="1:2" x14ac:dyDescent="0.2">
      <c r="A338" s="23" t="s">
        <v>11</v>
      </c>
      <c r="B338" s="28">
        <v>318</v>
      </c>
    </row>
    <row r="339" spans="1:2" x14ac:dyDescent="0.2">
      <c r="A339" s="23" t="s">
        <v>17</v>
      </c>
      <c r="B339" s="28">
        <v>296</v>
      </c>
    </row>
    <row r="340" spans="1:2" x14ac:dyDescent="0.2">
      <c r="A340" s="23" t="s">
        <v>9</v>
      </c>
      <c r="B340" s="28">
        <v>295.5</v>
      </c>
    </row>
    <row r="341" spans="1:2" x14ac:dyDescent="0.2">
      <c r="A341" s="23" t="s">
        <v>12</v>
      </c>
      <c r="B341" s="28">
        <v>285.25</v>
      </c>
    </row>
    <row r="342" spans="1:2" x14ac:dyDescent="0.2">
      <c r="A342" s="23" t="s">
        <v>8</v>
      </c>
      <c r="B342" s="28">
        <v>279.5</v>
      </c>
    </row>
    <row r="343" spans="1:2" x14ac:dyDescent="0.2">
      <c r="A343" s="23" t="s">
        <v>16</v>
      </c>
      <c r="B343" s="28">
        <v>275</v>
      </c>
    </row>
    <row r="344" spans="1:2" x14ac:dyDescent="0.2">
      <c r="A344" s="23" t="s">
        <v>22</v>
      </c>
      <c r="B344" s="28">
        <v>274</v>
      </c>
    </row>
    <row r="345" spans="1:2" x14ac:dyDescent="0.2">
      <c r="A345" s="23" t="s">
        <v>10</v>
      </c>
      <c r="B345" s="28">
        <v>215</v>
      </c>
    </row>
    <row r="346" spans="1:2" x14ac:dyDescent="0.2">
      <c r="A346" s="23" t="s">
        <v>19</v>
      </c>
      <c r="B346" s="28">
        <v>206</v>
      </c>
    </row>
    <row r="347" spans="1:2" x14ac:dyDescent="0.2">
      <c r="A347" s="23" t="s">
        <v>27</v>
      </c>
      <c r="B347" s="28">
        <v>171</v>
      </c>
    </row>
    <row r="348" spans="1:2" x14ac:dyDescent="0.2">
      <c r="A348" s="23" t="s">
        <v>15</v>
      </c>
      <c r="B348" s="28">
        <v>165.5</v>
      </c>
    </row>
    <row r="349" spans="1:2" x14ac:dyDescent="0.2">
      <c r="A349" s="23" t="s">
        <v>26</v>
      </c>
      <c r="B349" s="28">
        <v>101.5</v>
      </c>
    </row>
    <row r="350" spans="1:2" x14ac:dyDescent="0.2">
      <c r="A350" s="22" t="s">
        <v>60</v>
      </c>
      <c r="B350" s="28"/>
    </row>
    <row r="351" spans="1:2" x14ac:dyDescent="0.2">
      <c r="A351" s="23" t="s">
        <v>13</v>
      </c>
      <c r="B351" s="28">
        <v>464</v>
      </c>
    </row>
    <row r="352" spans="1:2" x14ac:dyDescent="0.2">
      <c r="A352" s="23" t="s">
        <v>20</v>
      </c>
      <c r="B352" s="28">
        <v>355</v>
      </c>
    </row>
    <row r="353" spans="1:2" x14ac:dyDescent="0.2">
      <c r="A353" s="23" t="s">
        <v>26</v>
      </c>
      <c r="B353" s="28">
        <v>343</v>
      </c>
    </row>
    <row r="354" spans="1:2" x14ac:dyDescent="0.2">
      <c r="A354" s="23" t="s">
        <v>24</v>
      </c>
      <c r="B354" s="28">
        <v>322.60000000000002</v>
      </c>
    </row>
    <row r="355" spans="1:2" x14ac:dyDescent="0.2">
      <c r="A355" s="23" t="s">
        <v>15</v>
      </c>
      <c r="B355" s="28">
        <v>319.75</v>
      </c>
    </row>
    <row r="356" spans="1:2" x14ac:dyDescent="0.2">
      <c r="A356" s="23" t="s">
        <v>22</v>
      </c>
      <c r="B356" s="28">
        <v>305.2</v>
      </c>
    </row>
    <row r="357" spans="1:2" x14ac:dyDescent="0.2">
      <c r="A357" s="23" t="s">
        <v>23</v>
      </c>
      <c r="B357" s="28">
        <v>304.25</v>
      </c>
    </row>
    <row r="358" spans="1:2" x14ac:dyDescent="0.2">
      <c r="A358" s="23" t="s">
        <v>16</v>
      </c>
      <c r="B358" s="28">
        <v>303.5</v>
      </c>
    </row>
    <row r="359" spans="1:2" x14ac:dyDescent="0.2">
      <c r="A359" s="23" t="s">
        <v>25</v>
      </c>
      <c r="B359" s="28">
        <v>291</v>
      </c>
    </row>
    <row r="360" spans="1:2" x14ac:dyDescent="0.2">
      <c r="A360" s="23" t="s">
        <v>12</v>
      </c>
      <c r="B360" s="28">
        <v>282</v>
      </c>
    </row>
    <row r="361" spans="1:2" x14ac:dyDescent="0.2">
      <c r="A361" s="23" t="s">
        <v>19</v>
      </c>
      <c r="B361" s="28">
        <v>255.5</v>
      </c>
    </row>
    <row r="362" spans="1:2" x14ac:dyDescent="0.2">
      <c r="A362" s="23" t="s">
        <v>21</v>
      </c>
      <c r="B362" s="28">
        <v>245.33333333333334</v>
      </c>
    </row>
    <row r="363" spans="1:2" x14ac:dyDescent="0.2">
      <c r="A363" s="23" t="s">
        <v>10</v>
      </c>
      <c r="B363" s="28">
        <v>233.5</v>
      </c>
    </row>
    <row r="364" spans="1:2" x14ac:dyDescent="0.2">
      <c r="A364" s="23" t="s">
        <v>14</v>
      </c>
      <c r="B364" s="28">
        <v>219</v>
      </c>
    </row>
    <row r="365" spans="1:2" x14ac:dyDescent="0.2">
      <c r="A365" s="23" t="s">
        <v>27</v>
      </c>
      <c r="B365" s="28">
        <v>217</v>
      </c>
    </row>
    <row r="366" spans="1:2" x14ac:dyDescent="0.2">
      <c r="A366" s="23" t="s">
        <v>17</v>
      </c>
      <c r="B366" s="28">
        <v>188</v>
      </c>
    </row>
    <row r="367" spans="1:2" x14ac:dyDescent="0.2">
      <c r="A367" s="23" t="s">
        <v>11</v>
      </c>
      <c r="B367" s="28">
        <v>154.5</v>
      </c>
    </row>
    <row r="368" spans="1:2" x14ac:dyDescent="0.2">
      <c r="A368" s="23" t="s">
        <v>18</v>
      </c>
      <c r="B368" s="28">
        <v>108.5</v>
      </c>
    </row>
    <row r="369" spans="1:2" x14ac:dyDescent="0.2">
      <c r="A369" s="22" t="s">
        <v>72</v>
      </c>
      <c r="B369" s="28"/>
    </row>
    <row r="370" spans="1:2" x14ac:dyDescent="0.2">
      <c r="A370" s="23" t="s">
        <v>24</v>
      </c>
      <c r="B370" s="28">
        <v>440</v>
      </c>
    </row>
    <row r="371" spans="1:2" x14ac:dyDescent="0.2">
      <c r="A371" s="23" t="s">
        <v>15</v>
      </c>
      <c r="B371" s="28">
        <v>420.66666666666669</v>
      </c>
    </row>
    <row r="372" spans="1:2" x14ac:dyDescent="0.2">
      <c r="A372" s="23" t="s">
        <v>18</v>
      </c>
      <c r="B372" s="28">
        <v>371.75</v>
      </c>
    </row>
    <row r="373" spans="1:2" x14ac:dyDescent="0.2">
      <c r="A373" s="23" t="s">
        <v>8</v>
      </c>
      <c r="B373" s="28">
        <v>344.66666666666669</v>
      </c>
    </row>
    <row r="374" spans="1:2" x14ac:dyDescent="0.2">
      <c r="A374" s="23" t="s">
        <v>9</v>
      </c>
      <c r="B374" s="28">
        <v>339.66666666666669</v>
      </c>
    </row>
    <row r="375" spans="1:2" x14ac:dyDescent="0.2">
      <c r="A375" s="23" t="s">
        <v>10</v>
      </c>
      <c r="B375" s="28">
        <v>320</v>
      </c>
    </row>
    <row r="376" spans="1:2" x14ac:dyDescent="0.2">
      <c r="A376" s="23" t="s">
        <v>16</v>
      </c>
      <c r="B376" s="28">
        <v>309</v>
      </c>
    </row>
    <row r="377" spans="1:2" x14ac:dyDescent="0.2">
      <c r="A377" s="23" t="s">
        <v>19</v>
      </c>
      <c r="B377" s="28">
        <v>298</v>
      </c>
    </row>
    <row r="378" spans="1:2" x14ac:dyDescent="0.2">
      <c r="A378" s="23" t="s">
        <v>23</v>
      </c>
      <c r="B378" s="28">
        <v>293.5</v>
      </c>
    </row>
    <row r="379" spans="1:2" x14ac:dyDescent="0.2">
      <c r="A379" s="23" t="s">
        <v>27</v>
      </c>
      <c r="B379" s="28">
        <v>271</v>
      </c>
    </row>
    <row r="380" spans="1:2" x14ac:dyDescent="0.2">
      <c r="A380" s="23" t="s">
        <v>22</v>
      </c>
      <c r="B380" s="28">
        <v>255.33333333333334</v>
      </c>
    </row>
    <row r="381" spans="1:2" x14ac:dyDescent="0.2">
      <c r="A381" s="23" t="s">
        <v>25</v>
      </c>
      <c r="B381" s="28">
        <v>222</v>
      </c>
    </row>
    <row r="382" spans="1:2" x14ac:dyDescent="0.2">
      <c r="A382" s="23" t="s">
        <v>20</v>
      </c>
      <c r="B382" s="28">
        <v>215.5</v>
      </c>
    </row>
    <row r="383" spans="1:2" x14ac:dyDescent="0.2">
      <c r="A383" s="23" t="s">
        <v>12</v>
      </c>
      <c r="B383" s="28">
        <v>211</v>
      </c>
    </row>
    <row r="384" spans="1:2" x14ac:dyDescent="0.2">
      <c r="A384" s="23" t="s">
        <v>21</v>
      </c>
      <c r="B384" s="28">
        <v>197</v>
      </c>
    </row>
    <row r="385" spans="1:2" x14ac:dyDescent="0.2">
      <c r="A385" s="23" t="s">
        <v>26</v>
      </c>
      <c r="B385" s="28">
        <v>195.5</v>
      </c>
    </row>
    <row r="386" spans="1:2" x14ac:dyDescent="0.2">
      <c r="A386" s="23" t="s">
        <v>17</v>
      </c>
      <c r="B386" s="28">
        <v>191</v>
      </c>
    </row>
    <row r="387" spans="1:2" x14ac:dyDescent="0.2">
      <c r="A387" s="23" t="s">
        <v>11</v>
      </c>
      <c r="B387" s="28">
        <v>170.33333333333334</v>
      </c>
    </row>
    <row r="388" spans="1:2" x14ac:dyDescent="0.2">
      <c r="A388" s="23" t="s">
        <v>13</v>
      </c>
      <c r="B388" s="28">
        <v>100</v>
      </c>
    </row>
    <row r="389" spans="1:2" x14ac:dyDescent="0.2">
      <c r="A389" s="23" t="s">
        <v>14</v>
      </c>
      <c r="B389" s="28">
        <v>67</v>
      </c>
    </row>
  </sheetData>
  <pageMargins left="0.7" right="0.7" top="0.75" bottom="0.75" header="0.3" footer="0.3"/>
  <pageSetup paperSize="9" orientation="portrait" horizontalDpi="0" verticalDpi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93413-690A-424E-9431-225A6413938E}">
  <dimension ref="A3:B103"/>
  <sheetViews>
    <sheetView workbookViewId="0">
      <selection activeCell="B13" sqref="B13"/>
    </sheetView>
  </sheetViews>
  <sheetFormatPr baseColWidth="10" defaultRowHeight="15" x14ac:dyDescent="0.2"/>
  <cols>
    <col min="1" max="1" width="18.83203125" bestFit="1" customWidth="1"/>
    <col min="2" max="2" width="39.33203125" bestFit="1" customWidth="1"/>
    <col min="3" max="3" width="7.6640625" bestFit="1" customWidth="1"/>
    <col min="4" max="4" width="8.33203125" bestFit="1" customWidth="1"/>
    <col min="5" max="5" width="5.33203125" bestFit="1" customWidth="1"/>
    <col min="6" max="6" width="6" bestFit="1" customWidth="1"/>
    <col min="7" max="7" width="9.83203125" bestFit="1" customWidth="1"/>
    <col min="8" max="8" width="7.6640625" bestFit="1" customWidth="1"/>
    <col min="9" max="9" width="5.5" bestFit="1" customWidth="1"/>
    <col min="10" max="10" width="6.83203125" bestFit="1" customWidth="1"/>
    <col min="11" max="11" width="7.83203125" bestFit="1" customWidth="1"/>
    <col min="12" max="12" width="4.1640625" bestFit="1" customWidth="1"/>
    <col min="13" max="13" width="5.33203125" bestFit="1" customWidth="1"/>
    <col min="14" max="14" width="5.83203125" bestFit="1" customWidth="1"/>
    <col min="15" max="15" width="4.1640625" bestFit="1" customWidth="1"/>
    <col min="16" max="16" width="5" bestFit="1" customWidth="1"/>
    <col min="17" max="17" width="4.5" bestFit="1" customWidth="1"/>
    <col min="18" max="18" width="7.33203125" bestFit="1" customWidth="1"/>
    <col min="19" max="19" width="5" bestFit="1" customWidth="1"/>
    <col min="20" max="20" width="4.1640625" bestFit="1" customWidth="1"/>
    <col min="21" max="21" width="6.33203125" bestFit="1" customWidth="1"/>
    <col min="22" max="22" width="10.6640625" bestFit="1" customWidth="1"/>
  </cols>
  <sheetData>
    <row r="3" spans="1:2" x14ac:dyDescent="0.2">
      <c r="A3" s="21" t="s">
        <v>608</v>
      </c>
      <c r="B3" t="s">
        <v>1793</v>
      </c>
    </row>
    <row r="4" spans="1:2" x14ac:dyDescent="0.2">
      <c r="A4" s="22" t="s">
        <v>46</v>
      </c>
      <c r="B4" s="30"/>
    </row>
    <row r="5" spans="1:2" x14ac:dyDescent="0.2">
      <c r="A5" s="23" t="s">
        <v>66</v>
      </c>
      <c r="B5" s="30">
        <v>248.5</v>
      </c>
    </row>
    <row r="6" spans="1:2" x14ac:dyDescent="0.2">
      <c r="A6" s="23" t="s">
        <v>73</v>
      </c>
      <c r="B6" s="30">
        <v>257.78260869565207</v>
      </c>
    </row>
    <row r="7" spans="1:2" x14ac:dyDescent="0.2">
      <c r="A7" s="23" t="s">
        <v>45</v>
      </c>
      <c r="B7" s="30">
        <v>287.09999999999997</v>
      </c>
    </row>
    <row r="8" spans="1:2" x14ac:dyDescent="0.2">
      <c r="A8" s="23" t="s">
        <v>77</v>
      </c>
      <c r="B8" s="30">
        <v>293.66666666666669</v>
      </c>
    </row>
    <row r="9" spans="1:2" x14ac:dyDescent="0.2">
      <c r="A9" s="22" t="s">
        <v>57</v>
      </c>
      <c r="B9" s="30"/>
    </row>
    <row r="10" spans="1:2" x14ac:dyDescent="0.2">
      <c r="A10" s="23" t="s">
        <v>119</v>
      </c>
      <c r="B10" s="30">
        <v>82</v>
      </c>
    </row>
    <row r="11" spans="1:2" x14ac:dyDescent="0.2">
      <c r="A11" s="23" t="s">
        <v>81</v>
      </c>
      <c r="B11" s="30">
        <v>273.58333333333337</v>
      </c>
    </row>
    <row r="12" spans="1:2" x14ac:dyDescent="0.2">
      <c r="A12" s="23" t="s">
        <v>78</v>
      </c>
      <c r="B12" s="30">
        <v>312.66666666666669</v>
      </c>
    </row>
    <row r="13" spans="1:2" x14ac:dyDescent="0.2">
      <c r="A13" s="23" t="s">
        <v>56</v>
      </c>
      <c r="B13" s="30">
        <v>320.25</v>
      </c>
    </row>
    <row r="14" spans="1:2" x14ac:dyDescent="0.2">
      <c r="A14" s="22" t="s">
        <v>48</v>
      </c>
      <c r="B14" s="30"/>
    </row>
    <row r="15" spans="1:2" x14ac:dyDescent="0.2">
      <c r="A15" s="23" t="s">
        <v>64</v>
      </c>
      <c r="B15" s="30">
        <v>250.25925925925918</v>
      </c>
    </row>
    <row r="16" spans="1:2" x14ac:dyDescent="0.2">
      <c r="A16" s="23" t="s">
        <v>47</v>
      </c>
      <c r="B16" s="30">
        <v>268</v>
      </c>
    </row>
    <row r="17" spans="1:2" x14ac:dyDescent="0.2">
      <c r="A17" s="23" t="s">
        <v>83</v>
      </c>
      <c r="B17" s="30">
        <v>273.625</v>
      </c>
    </row>
    <row r="18" spans="1:2" x14ac:dyDescent="0.2">
      <c r="A18" s="23" t="s">
        <v>80</v>
      </c>
      <c r="B18" s="30">
        <v>288.2380952380953</v>
      </c>
    </row>
    <row r="19" spans="1:2" x14ac:dyDescent="0.2">
      <c r="A19" s="22" t="s">
        <v>53</v>
      </c>
      <c r="B19" s="30"/>
    </row>
    <row r="20" spans="1:2" x14ac:dyDescent="0.2">
      <c r="A20" s="23" t="s">
        <v>52</v>
      </c>
      <c r="B20" s="30">
        <v>140</v>
      </c>
    </row>
    <row r="21" spans="1:2" x14ac:dyDescent="0.2">
      <c r="A21" s="23" t="s">
        <v>84</v>
      </c>
      <c r="B21" s="30">
        <v>222.2</v>
      </c>
    </row>
    <row r="22" spans="1:2" x14ac:dyDescent="0.2">
      <c r="A22" s="23" t="s">
        <v>105</v>
      </c>
      <c r="B22" s="30">
        <v>256.90000000000003</v>
      </c>
    </row>
    <row r="23" spans="1:2" x14ac:dyDescent="0.2">
      <c r="A23" s="23" t="s">
        <v>82</v>
      </c>
      <c r="B23" s="30">
        <v>276.21052631578948</v>
      </c>
    </row>
    <row r="24" spans="1:2" x14ac:dyDescent="0.2">
      <c r="A24" s="22" t="s">
        <v>42</v>
      </c>
      <c r="B24" s="30"/>
    </row>
    <row r="25" spans="1:2" x14ac:dyDescent="0.2">
      <c r="A25" s="23" t="s">
        <v>63</v>
      </c>
      <c r="B25" s="30">
        <v>250.30769230769235</v>
      </c>
    </row>
    <row r="26" spans="1:2" x14ac:dyDescent="0.2">
      <c r="A26" s="23" t="s">
        <v>67</v>
      </c>
      <c r="B26" s="30">
        <v>251.91666666666663</v>
      </c>
    </row>
    <row r="27" spans="1:2" x14ac:dyDescent="0.2">
      <c r="A27" s="23" t="s">
        <v>41</v>
      </c>
      <c r="B27" s="30">
        <v>252.09090909090904</v>
      </c>
    </row>
    <row r="28" spans="1:2" x14ac:dyDescent="0.2">
      <c r="A28" s="23" t="s">
        <v>85</v>
      </c>
      <c r="B28" s="30">
        <v>274.28571428571428</v>
      </c>
    </row>
    <row r="29" spans="1:2" x14ac:dyDescent="0.2">
      <c r="A29" s="22" t="s">
        <v>40</v>
      </c>
      <c r="B29" s="30"/>
    </row>
    <row r="30" spans="1:2" x14ac:dyDescent="0.2">
      <c r="A30" s="23" t="s">
        <v>116</v>
      </c>
      <c r="B30" s="30">
        <v>235.5555555555556</v>
      </c>
    </row>
    <row r="31" spans="1:2" x14ac:dyDescent="0.2">
      <c r="A31" s="23" t="s">
        <v>91</v>
      </c>
      <c r="B31" s="30">
        <v>236.27586206896555</v>
      </c>
    </row>
    <row r="32" spans="1:2" x14ac:dyDescent="0.2">
      <c r="A32" s="23" t="s">
        <v>39</v>
      </c>
      <c r="B32" s="30">
        <v>276.67567567567562</v>
      </c>
    </row>
    <row r="33" spans="1:2" x14ac:dyDescent="0.2">
      <c r="A33" s="23" t="s">
        <v>101</v>
      </c>
      <c r="B33" s="30">
        <v>329.2727272727272</v>
      </c>
    </row>
    <row r="34" spans="1:2" x14ac:dyDescent="0.2">
      <c r="A34" s="22" t="s">
        <v>44</v>
      </c>
      <c r="B34" s="30"/>
    </row>
    <row r="35" spans="1:2" x14ac:dyDescent="0.2">
      <c r="A35" s="23" t="s">
        <v>113</v>
      </c>
      <c r="B35" s="30">
        <v>193.5</v>
      </c>
    </row>
    <row r="36" spans="1:2" x14ac:dyDescent="0.2">
      <c r="A36" s="23" t="s">
        <v>43</v>
      </c>
      <c r="B36" s="30">
        <v>274.77777777777771</v>
      </c>
    </row>
    <row r="37" spans="1:2" x14ac:dyDescent="0.2">
      <c r="A37" s="23" t="s">
        <v>99</v>
      </c>
      <c r="B37" s="30">
        <v>318.81818181818187</v>
      </c>
    </row>
    <row r="38" spans="1:2" x14ac:dyDescent="0.2">
      <c r="A38" s="23" t="s">
        <v>65</v>
      </c>
      <c r="B38" s="30">
        <v>322.54545454545456</v>
      </c>
    </row>
    <row r="39" spans="1:2" x14ac:dyDescent="0.2">
      <c r="A39" s="22" t="s">
        <v>108</v>
      </c>
      <c r="B39" s="30"/>
    </row>
    <row r="40" spans="1:2" x14ac:dyDescent="0.2">
      <c r="A40" s="23" t="s">
        <v>115</v>
      </c>
      <c r="B40" s="30">
        <v>212.8125</v>
      </c>
    </row>
    <row r="41" spans="1:2" x14ac:dyDescent="0.2">
      <c r="A41" s="23" t="s">
        <v>109</v>
      </c>
      <c r="B41" s="30">
        <v>272.35294117647067</v>
      </c>
    </row>
    <row r="42" spans="1:2" x14ac:dyDescent="0.2">
      <c r="A42" s="23" t="s">
        <v>110</v>
      </c>
      <c r="B42" s="30">
        <v>311.19999999999993</v>
      </c>
    </row>
    <row r="43" spans="1:2" x14ac:dyDescent="0.2">
      <c r="A43" s="23" t="s">
        <v>14</v>
      </c>
      <c r="B43" s="30">
        <v>316.58333333333337</v>
      </c>
    </row>
    <row r="44" spans="1:2" x14ac:dyDescent="0.2">
      <c r="A44" s="22" t="s">
        <v>31</v>
      </c>
      <c r="B44" s="30"/>
    </row>
    <row r="45" spans="1:2" x14ac:dyDescent="0.2">
      <c r="A45" s="23" t="s">
        <v>95</v>
      </c>
      <c r="B45" s="30">
        <v>159.19999999999999</v>
      </c>
    </row>
    <row r="46" spans="1:2" x14ac:dyDescent="0.2">
      <c r="A46" s="23" t="s">
        <v>30</v>
      </c>
      <c r="B46" s="30">
        <v>208</v>
      </c>
    </row>
    <row r="47" spans="1:2" x14ac:dyDescent="0.2">
      <c r="A47" s="23" t="s">
        <v>103</v>
      </c>
      <c r="B47" s="30">
        <v>247.66666666666666</v>
      </c>
    </row>
    <row r="48" spans="1:2" x14ac:dyDescent="0.2">
      <c r="A48" s="23" t="s">
        <v>62</v>
      </c>
      <c r="B48" s="30">
        <v>303.82352941176475</v>
      </c>
    </row>
    <row r="49" spans="1:2" x14ac:dyDescent="0.2">
      <c r="A49" s="22" t="s">
        <v>69</v>
      </c>
      <c r="B49" s="30"/>
    </row>
    <row r="50" spans="1:2" x14ac:dyDescent="0.2">
      <c r="A50" s="23" t="s">
        <v>124</v>
      </c>
      <c r="B50" s="30">
        <v>232.4444444444444</v>
      </c>
    </row>
    <row r="51" spans="1:2" x14ac:dyDescent="0.2">
      <c r="A51" s="23" t="s">
        <v>68</v>
      </c>
      <c r="B51" s="30">
        <v>249.5</v>
      </c>
    </row>
    <row r="52" spans="1:2" x14ac:dyDescent="0.2">
      <c r="A52" s="23" t="s">
        <v>98</v>
      </c>
      <c r="B52" s="30">
        <v>321.63636363636357</v>
      </c>
    </row>
    <row r="53" spans="1:2" x14ac:dyDescent="0.2">
      <c r="A53" s="23" t="s">
        <v>100</v>
      </c>
      <c r="B53" s="30">
        <v>323.07692307692298</v>
      </c>
    </row>
    <row r="54" spans="1:2" x14ac:dyDescent="0.2">
      <c r="A54" s="22" t="s">
        <v>90</v>
      </c>
      <c r="B54" s="30"/>
    </row>
    <row r="55" spans="1:2" x14ac:dyDescent="0.2">
      <c r="A55" s="23" t="s">
        <v>63</v>
      </c>
      <c r="B55" s="30">
        <v>181.57142857142861</v>
      </c>
    </row>
    <row r="56" spans="1:2" x14ac:dyDescent="0.2">
      <c r="A56" s="23" t="s">
        <v>85</v>
      </c>
      <c r="B56" s="30">
        <v>187</v>
      </c>
    </row>
    <row r="57" spans="1:2" x14ac:dyDescent="0.2">
      <c r="A57" s="23" t="s">
        <v>114</v>
      </c>
      <c r="B57" s="30">
        <v>269.7058823529411</v>
      </c>
    </row>
    <row r="58" spans="1:2" x14ac:dyDescent="0.2">
      <c r="A58" s="23" t="s">
        <v>120</v>
      </c>
      <c r="B58" s="30">
        <v>317.85714285714283</v>
      </c>
    </row>
    <row r="59" spans="1:2" x14ac:dyDescent="0.2">
      <c r="A59" s="22" t="s">
        <v>55</v>
      </c>
      <c r="B59" s="30"/>
    </row>
    <row r="60" spans="1:2" x14ac:dyDescent="0.2">
      <c r="A60" s="23" t="s">
        <v>118</v>
      </c>
      <c r="B60" s="30">
        <v>216.40000000000003</v>
      </c>
    </row>
    <row r="61" spans="1:2" x14ac:dyDescent="0.2">
      <c r="A61" s="23" t="s">
        <v>54</v>
      </c>
      <c r="B61" s="30">
        <v>260.64705882352933</v>
      </c>
    </row>
    <row r="62" spans="1:2" x14ac:dyDescent="0.2">
      <c r="A62" s="23" t="s">
        <v>97</v>
      </c>
      <c r="B62" s="30">
        <v>289.88888888888891</v>
      </c>
    </row>
    <row r="63" spans="1:2" x14ac:dyDescent="0.2">
      <c r="A63" s="23" t="s">
        <v>86</v>
      </c>
      <c r="B63" s="30">
        <v>292.66666666666669</v>
      </c>
    </row>
    <row r="64" spans="1:2" x14ac:dyDescent="0.2">
      <c r="A64" s="22" t="s">
        <v>29</v>
      </c>
      <c r="B64" s="30"/>
    </row>
    <row r="65" spans="1:2" x14ac:dyDescent="0.2">
      <c r="A65" s="23" t="s">
        <v>94</v>
      </c>
      <c r="B65" s="30">
        <v>215.85714285714286</v>
      </c>
    </row>
    <row r="66" spans="1:2" x14ac:dyDescent="0.2">
      <c r="A66" s="23" t="s">
        <v>28</v>
      </c>
      <c r="B66" s="30">
        <v>240.26666666666677</v>
      </c>
    </row>
    <row r="67" spans="1:2" x14ac:dyDescent="0.2">
      <c r="A67" s="23" t="s">
        <v>61</v>
      </c>
      <c r="B67" s="30">
        <v>240.5</v>
      </c>
    </row>
    <row r="68" spans="1:2" x14ac:dyDescent="0.2">
      <c r="A68" s="23" t="s">
        <v>89</v>
      </c>
      <c r="B68" s="30">
        <v>293.41176470588232</v>
      </c>
    </row>
    <row r="69" spans="1:2" x14ac:dyDescent="0.2">
      <c r="A69" s="22" t="s">
        <v>33</v>
      </c>
      <c r="B69" s="30"/>
    </row>
    <row r="70" spans="1:2" x14ac:dyDescent="0.2">
      <c r="A70" s="23" t="s">
        <v>51</v>
      </c>
      <c r="B70" s="30">
        <v>242.81818181818181</v>
      </c>
    </row>
    <row r="71" spans="1:2" x14ac:dyDescent="0.2">
      <c r="A71" s="23" t="s">
        <v>121</v>
      </c>
      <c r="B71" s="30">
        <v>254.18181818181819</v>
      </c>
    </row>
    <row r="72" spans="1:2" x14ac:dyDescent="0.2">
      <c r="A72" s="23" t="s">
        <v>112</v>
      </c>
      <c r="B72" s="30">
        <v>272.25</v>
      </c>
    </row>
    <row r="73" spans="1:2" x14ac:dyDescent="0.2">
      <c r="A73" s="23" t="s">
        <v>32</v>
      </c>
      <c r="B73" s="30">
        <v>281.96875</v>
      </c>
    </row>
    <row r="74" spans="1:2" x14ac:dyDescent="0.2">
      <c r="A74" s="22" t="s">
        <v>76</v>
      </c>
      <c r="B74" s="30"/>
    </row>
    <row r="75" spans="1:2" x14ac:dyDescent="0.2">
      <c r="A75" s="23" t="s">
        <v>79</v>
      </c>
      <c r="B75" s="30">
        <v>236.91666666666663</v>
      </c>
    </row>
    <row r="76" spans="1:2" x14ac:dyDescent="0.2">
      <c r="A76" s="23" t="s">
        <v>75</v>
      </c>
      <c r="B76" s="30">
        <v>238.16666666666663</v>
      </c>
    </row>
    <row r="77" spans="1:2" x14ac:dyDescent="0.2">
      <c r="A77" s="23" t="s">
        <v>106</v>
      </c>
      <c r="B77" s="30">
        <v>273.69999999999993</v>
      </c>
    </row>
    <row r="78" spans="1:2" x14ac:dyDescent="0.2">
      <c r="A78" s="23" t="s">
        <v>96</v>
      </c>
      <c r="B78" s="30">
        <v>320.84615384615387</v>
      </c>
    </row>
    <row r="79" spans="1:2" x14ac:dyDescent="0.2">
      <c r="A79" s="22" t="s">
        <v>50</v>
      </c>
      <c r="B79" s="30"/>
    </row>
    <row r="80" spans="1:2" x14ac:dyDescent="0.2">
      <c r="A80" s="23" t="s">
        <v>123</v>
      </c>
      <c r="B80" s="30">
        <v>168</v>
      </c>
    </row>
    <row r="81" spans="1:2" x14ac:dyDescent="0.2">
      <c r="A81" s="23" t="s">
        <v>104</v>
      </c>
      <c r="B81" s="30">
        <v>238.72222222222223</v>
      </c>
    </row>
    <row r="82" spans="1:2" x14ac:dyDescent="0.2">
      <c r="A82" s="23" t="s">
        <v>49</v>
      </c>
      <c r="B82" s="30">
        <v>271</v>
      </c>
    </row>
    <row r="83" spans="1:2" x14ac:dyDescent="0.2">
      <c r="A83" s="23" t="s">
        <v>92</v>
      </c>
      <c r="B83" s="30">
        <v>311.33333333333331</v>
      </c>
    </row>
    <row r="84" spans="1:2" x14ac:dyDescent="0.2">
      <c r="A84" s="22" t="s">
        <v>35</v>
      </c>
      <c r="B84" s="30"/>
    </row>
    <row r="85" spans="1:2" x14ac:dyDescent="0.2">
      <c r="A85" s="23" t="s">
        <v>74</v>
      </c>
      <c r="B85" s="30">
        <v>253.6875</v>
      </c>
    </row>
    <row r="86" spans="1:2" x14ac:dyDescent="0.2">
      <c r="A86" s="23" t="s">
        <v>38</v>
      </c>
      <c r="B86" s="30">
        <v>258.30769230769232</v>
      </c>
    </row>
    <row r="87" spans="1:2" x14ac:dyDescent="0.2">
      <c r="A87" s="23" t="s">
        <v>58</v>
      </c>
      <c r="B87" s="30">
        <v>280.66666666666669</v>
      </c>
    </row>
    <row r="88" spans="1:2" x14ac:dyDescent="0.2">
      <c r="A88" s="23" t="s">
        <v>34</v>
      </c>
      <c r="B88" s="30">
        <v>369.2</v>
      </c>
    </row>
    <row r="89" spans="1:2" x14ac:dyDescent="0.2">
      <c r="A89" s="22" t="s">
        <v>37</v>
      </c>
      <c r="B89" s="30"/>
    </row>
    <row r="90" spans="1:2" x14ac:dyDescent="0.2">
      <c r="A90" s="23" t="s">
        <v>36</v>
      </c>
      <c r="B90" s="30">
        <v>264</v>
      </c>
    </row>
    <row r="91" spans="1:2" x14ac:dyDescent="0.2">
      <c r="A91" s="23" t="s">
        <v>87</v>
      </c>
      <c r="B91" s="30">
        <v>281.73333333333346</v>
      </c>
    </row>
    <row r="92" spans="1:2" x14ac:dyDescent="0.2">
      <c r="A92" s="23" t="s">
        <v>93</v>
      </c>
      <c r="B92" s="30">
        <v>316.59999999999997</v>
      </c>
    </row>
    <row r="93" spans="1:2" x14ac:dyDescent="0.2">
      <c r="A93" s="23" t="s">
        <v>111</v>
      </c>
      <c r="B93" s="30">
        <v>331.16666666666663</v>
      </c>
    </row>
    <row r="94" spans="1:2" x14ac:dyDescent="0.2">
      <c r="A94" s="22" t="s">
        <v>60</v>
      </c>
      <c r="B94" s="30"/>
    </row>
    <row r="95" spans="1:2" x14ac:dyDescent="0.2">
      <c r="A95" s="23" t="s">
        <v>88</v>
      </c>
      <c r="B95" s="30">
        <v>243.3</v>
      </c>
    </row>
    <row r="96" spans="1:2" x14ac:dyDescent="0.2">
      <c r="A96" s="23" t="s">
        <v>70</v>
      </c>
      <c r="B96" s="30">
        <v>260.15789473684202</v>
      </c>
    </row>
    <row r="97" spans="1:2" x14ac:dyDescent="0.2">
      <c r="A97" s="23" t="s">
        <v>59</v>
      </c>
      <c r="B97" s="30">
        <v>281.75</v>
      </c>
    </row>
    <row r="98" spans="1:2" x14ac:dyDescent="0.2">
      <c r="A98" s="23" t="s">
        <v>107</v>
      </c>
      <c r="B98" s="30">
        <v>291.45454545454533</v>
      </c>
    </row>
    <row r="99" spans="1:2" x14ac:dyDescent="0.2">
      <c r="A99" s="22" t="s">
        <v>72</v>
      </c>
      <c r="B99" s="30"/>
    </row>
    <row r="100" spans="1:2" x14ac:dyDescent="0.2">
      <c r="A100" s="23" t="s">
        <v>117</v>
      </c>
      <c r="B100" s="30">
        <v>241.83333333333337</v>
      </c>
    </row>
    <row r="101" spans="1:2" x14ac:dyDescent="0.2">
      <c r="A101" s="23" t="s">
        <v>71</v>
      </c>
      <c r="B101" s="30">
        <v>266.2727272727272</v>
      </c>
    </row>
    <row r="102" spans="1:2" x14ac:dyDescent="0.2">
      <c r="A102" s="23" t="s">
        <v>102</v>
      </c>
      <c r="B102" s="30">
        <v>280.2380952380953</v>
      </c>
    </row>
    <row r="103" spans="1:2" x14ac:dyDescent="0.2">
      <c r="A103" s="23" t="s">
        <v>122</v>
      </c>
      <c r="B103" s="30">
        <v>320.5714285714285</v>
      </c>
    </row>
  </sheetData>
  <pageMargins left="0.7" right="0.7" top="0.75" bottom="0.75" header="0.3" footer="0.3"/>
  <pageSetup paperSize="9" orientation="portrait" horizontalDpi="0" verticalDpi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766F5-7BDD-8242-82DF-8791B8A660D9}">
  <dimension ref="A1:C433"/>
  <sheetViews>
    <sheetView workbookViewId="0">
      <selection activeCell="G16" sqref="G16"/>
    </sheetView>
  </sheetViews>
  <sheetFormatPr baseColWidth="10" defaultColWidth="8.83203125" defaultRowHeight="15" x14ac:dyDescent="0.2"/>
  <cols>
    <col min="1" max="1" width="10.5" customWidth="1"/>
    <col min="2" max="2" width="20" bestFit="1" customWidth="1"/>
    <col min="3" max="3" width="15.5" bestFit="1" customWidth="1"/>
    <col min="5" max="5" width="18.83203125" bestFit="1" customWidth="1"/>
    <col min="6" max="6" width="23" bestFit="1" customWidth="1"/>
  </cols>
  <sheetData>
    <row r="1" spans="1:3" x14ac:dyDescent="0.2">
      <c r="A1" s="19" t="s">
        <v>1</v>
      </c>
      <c r="B1" s="18" t="s">
        <v>126</v>
      </c>
      <c r="C1" s="20" t="s">
        <v>125</v>
      </c>
    </row>
    <row r="2" spans="1:3" x14ac:dyDescent="0.2">
      <c r="A2" s="12">
        <v>300</v>
      </c>
      <c r="B2" s="13" t="s">
        <v>29</v>
      </c>
      <c r="C2" s="14" t="s">
        <v>61</v>
      </c>
    </row>
    <row r="3" spans="1:3" x14ac:dyDescent="0.2">
      <c r="A3" s="12">
        <v>486</v>
      </c>
      <c r="B3" s="13" t="s">
        <v>76</v>
      </c>
      <c r="C3" s="14" t="s">
        <v>75</v>
      </c>
    </row>
    <row r="4" spans="1:3" x14ac:dyDescent="0.2">
      <c r="A4" s="12">
        <v>76</v>
      </c>
      <c r="B4" s="13" t="s">
        <v>69</v>
      </c>
      <c r="C4" s="14" t="s">
        <v>124</v>
      </c>
    </row>
    <row r="5" spans="1:3" x14ac:dyDescent="0.2">
      <c r="A5" s="12">
        <v>240</v>
      </c>
      <c r="B5" s="13" t="s">
        <v>40</v>
      </c>
      <c r="C5" s="14" t="s">
        <v>91</v>
      </c>
    </row>
    <row r="6" spans="1:3" x14ac:dyDescent="0.2">
      <c r="A6" s="12">
        <v>32</v>
      </c>
      <c r="B6" s="13" t="s">
        <v>31</v>
      </c>
      <c r="C6" s="14" t="s">
        <v>95</v>
      </c>
    </row>
    <row r="7" spans="1:3" x14ac:dyDescent="0.2">
      <c r="A7" s="12">
        <v>162</v>
      </c>
      <c r="B7" s="13" t="s">
        <v>33</v>
      </c>
      <c r="C7" s="14" t="s">
        <v>32</v>
      </c>
    </row>
    <row r="8" spans="1:3" x14ac:dyDescent="0.2">
      <c r="A8" s="12">
        <v>323</v>
      </c>
      <c r="B8" s="13" t="s">
        <v>55</v>
      </c>
      <c r="C8" s="14" t="s">
        <v>54</v>
      </c>
    </row>
    <row r="9" spans="1:3" x14ac:dyDescent="0.2">
      <c r="A9" s="12">
        <v>60</v>
      </c>
      <c r="B9" s="13" t="s">
        <v>53</v>
      </c>
      <c r="C9" s="14" t="s">
        <v>82</v>
      </c>
    </row>
    <row r="10" spans="1:3" x14ac:dyDescent="0.2">
      <c r="A10" s="12">
        <v>401</v>
      </c>
      <c r="B10" s="13" t="s">
        <v>60</v>
      </c>
      <c r="C10" s="14" t="s">
        <v>107</v>
      </c>
    </row>
    <row r="11" spans="1:3" x14ac:dyDescent="0.2">
      <c r="A11" s="12">
        <v>100</v>
      </c>
      <c r="B11" s="13" t="s">
        <v>46</v>
      </c>
      <c r="C11" s="14" t="s">
        <v>73</v>
      </c>
    </row>
    <row r="12" spans="1:3" x14ac:dyDescent="0.2">
      <c r="A12" s="12">
        <v>217</v>
      </c>
      <c r="B12" s="13" t="s">
        <v>108</v>
      </c>
      <c r="C12" s="14" t="s">
        <v>110</v>
      </c>
    </row>
    <row r="13" spans="1:3" x14ac:dyDescent="0.2">
      <c r="A13" s="12">
        <v>445</v>
      </c>
      <c r="B13" s="13" t="s">
        <v>29</v>
      </c>
      <c r="C13" s="14" t="s">
        <v>28</v>
      </c>
    </row>
    <row r="14" spans="1:3" x14ac:dyDescent="0.2">
      <c r="A14" s="12">
        <v>284</v>
      </c>
      <c r="B14" s="13" t="s">
        <v>108</v>
      </c>
      <c r="C14" s="14" t="s">
        <v>115</v>
      </c>
    </row>
    <row r="15" spans="1:3" x14ac:dyDescent="0.2">
      <c r="A15" s="12">
        <v>116</v>
      </c>
      <c r="B15" s="13" t="s">
        <v>76</v>
      </c>
      <c r="C15" s="14" t="s">
        <v>96</v>
      </c>
    </row>
    <row r="16" spans="1:3" x14ac:dyDescent="0.2">
      <c r="A16" s="12">
        <v>378</v>
      </c>
      <c r="B16" s="13" t="s">
        <v>33</v>
      </c>
      <c r="C16" s="14" t="s">
        <v>32</v>
      </c>
    </row>
    <row r="17" spans="1:3" x14ac:dyDescent="0.2">
      <c r="A17" s="12">
        <v>299</v>
      </c>
      <c r="B17" s="13" t="s">
        <v>60</v>
      </c>
      <c r="C17" s="14" t="s">
        <v>70</v>
      </c>
    </row>
    <row r="18" spans="1:3" x14ac:dyDescent="0.2">
      <c r="A18" s="12">
        <v>359</v>
      </c>
      <c r="B18" s="13" t="s">
        <v>108</v>
      </c>
      <c r="C18" s="14" t="s">
        <v>14</v>
      </c>
    </row>
    <row r="19" spans="1:3" x14ac:dyDescent="0.2">
      <c r="A19" s="12">
        <v>337</v>
      </c>
      <c r="B19" s="13" t="s">
        <v>40</v>
      </c>
      <c r="C19" s="14" t="s">
        <v>39</v>
      </c>
    </row>
    <row r="20" spans="1:3" x14ac:dyDescent="0.2">
      <c r="A20" s="12">
        <v>226</v>
      </c>
      <c r="B20" s="13" t="s">
        <v>50</v>
      </c>
      <c r="C20" s="14" t="s">
        <v>92</v>
      </c>
    </row>
    <row r="21" spans="1:3" x14ac:dyDescent="0.2">
      <c r="A21" s="12">
        <v>310</v>
      </c>
      <c r="B21" s="13" t="s">
        <v>40</v>
      </c>
      <c r="C21" s="14" t="s">
        <v>39</v>
      </c>
    </row>
    <row r="22" spans="1:3" x14ac:dyDescent="0.2">
      <c r="A22" s="12">
        <v>137</v>
      </c>
      <c r="B22" s="13" t="s">
        <v>35</v>
      </c>
      <c r="C22" s="14" t="s">
        <v>74</v>
      </c>
    </row>
    <row r="23" spans="1:3" x14ac:dyDescent="0.2">
      <c r="A23" s="12">
        <v>385</v>
      </c>
      <c r="B23" s="13" t="s">
        <v>40</v>
      </c>
      <c r="C23" s="14" t="s">
        <v>101</v>
      </c>
    </row>
    <row r="24" spans="1:3" x14ac:dyDescent="0.2">
      <c r="A24" s="12">
        <v>451</v>
      </c>
      <c r="B24" s="13" t="s">
        <v>90</v>
      </c>
      <c r="C24" s="14" t="s">
        <v>114</v>
      </c>
    </row>
    <row r="25" spans="1:3" x14ac:dyDescent="0.2">
      <c r="A25" s="12">
        <v>7</v>
      </c>
      <c r="B25" s="13" t="s">
        <v>50</v>
      </c>
      <c r="C25" s="14" t="s">
        <v>104</v>
      </c>
    </row>
    <row r="26" spans="1:3" x14ac:dyDescent="0.2">
      <c r="A26" s="12">
        <v>495</v>
      </c>
      <c r="B26" s="13" t="s">
        <v>60</v>
      </c>
      <c r="C26" s="14" t="s">
        <v>107</v>
      </c>
    </row>
    <row r="27" spans="1:3" x14ac:dyDescent="0.2">
      <c r="A27" s="12">
        <v>415</v>
      </c>
      <c r="B27" s="13" t="s">
        <v>72</v>
      </c>
      <c r="C27" s="14" t="s">
        <v>102</v>
      </c>
    </row>
    <row r="28" spans="1:3" x14ac:dyDescent="0.2">
      <c r="A28" s="12">
        <v>176</v>
      </c>
      <c r="B28" s="13" t="s">
        <v>29</v>
      </c>
      <c r="C28" s="14" t="s">
        <v>61</v>
      </c>
    </row>
    <row r="29" spans="1:3" x14ac:dyDescent="0.2">
      <c r="A29" s="12">
        <v>181</v>
      </c>
      <c r="B29" s="13" t="s">
        <v>44</v>
      </c>
      <c r="C29" s="14" t="s">
        <v>99</v>
      </c>
    </row>
    <row r="30" spans="1:3" x14ac:dyDescent="0.2">
      <c r="A30" s="12">
        <v>399</v>
      </c>
      <c r="B30" s="13" t="s">
        <v>37</v>
      </c>
      <c r="C30" s="14" t="s">
        <v>87</v>
      </c>
    </row>
    <row r="31" spans="1:3" x14ac:dyDescent="0.2">
      <c r="A31" s="12">
        <v>382</v>
      </c>
      <c r="B31" s="13" t="s">
        <v>31</v>
      </c>
      <c r="C31" s="14" t="s">
        <v>62</v>
      </c>
    </row>
    <row r="32" spans="1:3" x14ac:dyDescent="0.2">
      <c r="A32" s="12">
        <v>103</v>
      </c>
      <c r="B32" s="13" t="s">
        <v>55</v>
      </c>
      <c r="C32" s="14" t="s">
        <v>118</v>
      </c>
    </row>
    <row r="33" spans="1:3" x14ac:dyDescent="0.2">
      <c r="A33" s="12">
        <v>104</v>
      </c>
      <c r="B33" s="13" t="s">
        <v>46</v>
      </c>
      <c r="C33" s="14" t="s">
        <v>73</v>
      </c>
    </row>
    <row r="34" spans="1:3" x14ac:dyDescent="0.2">
      <c r="A34" s="12">
        <v>213</v>
      </c>
      <c r="B34" s="13" t="s">
        <v>29</v>
      </c>
      <c r="C34" s="14" t="s">
        <v>61</v>
      </c>
    </row>
    <row r="35" spans="1:3" x14ac:dyDescent="0.2">
      <c r="A35" s="12">
        <v>157</v>
      </c>
      <c r="B35" s="13" t="s">
        <v>50</v>
      </c>
      <c r="C35" s="14" t="s">
        <v>104</v>
      </c>
    </row>
    <row r="36" spans="1:3" x14ac:dyDescent="0.2">
      <c r="A36" s="12">
        <v>237</v>
      </c>
      <c r="B36" s="13" t="s">
        <v>48</v>
      </c>
      <c r="C36" s="14" t="s">
        <v>80</v>
      </c>
    </row>
    <row r="37" spans="1:3" x14ac:dyDescent="0.2">
      <c r="A37" s="12">
        <v>8</v>
      </c>
      <c r="B37" s="13" t="s">
        <v>40</v>
      </c>
      <c r="C37" s="14" t="s">
        <v>39</v>
      </c>
    </row>
    <row r="38" spans="1:3" x14ac:dyDescent="0.2">
      <c r="A38" s="12">
        <v>65</v>
      </c>
      <c r="B38" s="13" t="s">
        <v>37</v>
      </c>
      <c r="C38" s="14" t="s">
        <v>87</v>
      </c>
    </row>
    <row r="39" spans="1:3" x14ac:dyDescent="0.2">
      <c r="A39" s="12">
        <v>45</v>
      </c>
      <c r="B39" s="13" t="s">
        <v>33</v>
      </c>
      <c r="C39" s="14" t="s">
        <v>51</v>
      </c>
    </row>
    <row r="40" spans="1:3" x14ac:dyDescent="0.2">
      <c r="A40" s="12">
        <v>36</v>
      </c>
      <c r="B40" s="13" t="s">
        <v>40</v>
      </c>
      <c r="C40" s="14" t="s">
        <v>116</v>
      </c>
    </row>
    <row r="41" spans="1:3" x14ac:dyDescent="0.2">
      <c r="A41" s="12">
        <v>443</v>
      </c>
      <c r="B41" s="13" t="s">
        <v>53</v>
      </c>
      <c r="C41" s="14" t="s">
        <v>82</v>
      </c>
    </row>
    <row r="42" spans="1:3" x14ac:dyDescent="0.2">
      <c r="A42" s="12">
        <v>384</v>
      </c>
      <c r="B42" s="13" t="s">
        <v>29</v>
      </c>
      <c r="C42" s="14" t="s">
        <v>28</v>
      </c>
    </row>
    <row r="43" spans="1:3" x14ac:dyDescent="0.2">
      <c r="A43" s="12">
        <v>41</v>
      </c>
      <c r="B43" s="13" t="s">
        <v>90</v>
      </c>
      <c r="C43" s="14" t="s">
        <v>120</v>
      </c>
    </row>
    <row r="44" spans="1:3" x14ac:dyDescent="0.2">
      <c r="A44" s="12">
        <v>484</v>
      </c>
      <c r="B44" s="13" t="s">
        <v>69</v>
      </c>
      <c r="C44" s="14" t="s">
        <v>100</v>
      </c>
    </row>
    <row r="45" spans="1:3" x14ac:dyDescent="0.2">
      <c r="A45" s="12">
        <v>390</v>
      </c>
      <c r="B45" s="13" t="s">
        <v>33</v>
      </c>
      <c r="C45" s="14" t="s">
        <v>121</v>
      </c>
    </row>
    <row r="46" spans="1:3" x14ac:dyDescent="0.2">
      <c r="A46" s="12">
        <v>57</v>
      </c>
      <c r="B46" s="13" t="s">
        <v>69</v>
      </c>
      <c r="C46" s="14" t="s">
        <v>124</v>
      </c>
    </row>
    <row r="47" spans="1:3" x14ac:dyDescent="0.2">
      <c r="A47" s="12">
        <v>285</v>
      </c>
      <c r="B47" s="13" t="s">
        <v>40</v>
      </c>
      <c r="C47" s="14" t="s">
        <v>39</v>
      </c>
    </row>
    <row r="48" spans="1:3" x14ac:dyDescent="0.2">
      <c r="A48" s="12">
        <v>444</v>
      </c>
      <c r="B48" s="13" t="s">
        <v>46</v>
      </c>
      <c r="C48" s="14" t="s">
        <v>66</v>
      </c>
    </row>
    <row r="49" spans="1:3" x14ac:dyDescent="0.2">
      <c r="A49" s="12">
        <v>35</v>
      </c>
      <c r="B49" s="13" t="s">
        <v>42</v>
      </c>
      <c r="C49" s="14" t="s">
        <v>63</v>
      </c>
    </row>
    <row r="50" spans="1:3" x14ac:dyDescent="0.2">
      <c r="A50" s="12">
        <v>296</v>
      </c>
      <c r="B50" s="13" t="s">
        <v>42</v>
      </c>
      <c r="C50" s="14" t="s">
        <v>63</v>
      </c>
    </row>
    <row r="51" spans="1:3" x14ac:dyDescent="0.2">
      <c r="A51" s="12">
        <v>227</v>
      </c>
      <c r="B51" s="13" t="s">
        <v>40</v>
      </c>
      <c r="C51" s="14" t="s">
        <v>101</v>
      </c>
    </row>
    <row r="52" spans="1:3" x14ac:dyDescent="0.2">
      <c r="A52" s="12">
        <v>167</v>
      </c>
      <c r="B52" s="13" t="s">
        <v>108</v>
      </c>
      <c r="C52" s="14" t="s">
        <v>115</v>
      </c>
    </row>
    <row r="53" spans="1:3" x14ac:dyDescent="0.2">
      <c r="A53" s="12">
        <v>146</v>
      </c>
      <c r="B53" s="13" t="s">
        <v>33</v>
      </c>
      <c r="C53" s="14" t="s">
        <v>51</v>
      </c>
    </row>
    <row r="54" spans="1:3" x14ac:dyDescent="0.2">
      <c r="A54" s="12">
        <v>338</v>
      </c>
      <c r="B54" s="13" t="s">
        <v>50</v>
      </c>
      <c r="C54" s="14" t="s">
        <v>104</v>
      </c>
    </row>
    <row r="55" spans="1:3" x14ac:dyDescent="0.2">
      <c r="A55" s="12">
        <v>155</v>
      </c>
      <c r="B55" s="13" t="s">
        <v>46</v>
      </c>
      <c r="C55" s="14" t="s">
        <v>66</v>
      </c>
    </row>
    <row r="56" spans="1:3" x14ac:dyDescent="0.2">
      <c r="A56" s="12">
        <v>239</v>
      </c>
      <c r="B56" s="13" t="s">
        <v>46</v>
      </c>
      <c r="C56" s="14" t="s">
        <v>66</v>
      </c>
    </row>
    <row r="57" spans="1:3" x14ac:dyDescent="0.2">
      <c r="A57" s="12">
        <v>158</v>
      </c>
      <c r="B57" s="13" t="s">
        <v>29</v>
      </c>
      <c r="C57" s="14" t="s">
        <v>28</v>
      </c>
    </row>
    <row r="58" spans="1:3" x14ac:dyDescent="0.2">
      <c r="A58" s="12">
        <v>147</v>
      </c>
      <c r="B58" s="13" t="s">
        <v>48</v>
      </c>
      <c r="C58" s="14" t="s">
        <v>64</v>
      </c>
    </row>
    <row r="59" spans="1:3" x14ac:dyDescent="0.2">
      <c r="A59" s="12">
        <v>311</v>
      </c>
      <c r="B59" s="13" t="s">
        <v>40</v>
      </c>
      <c r="C59" s="14" t="s">
        <v>39</v>
      </c>
    </row>
    <row r="60" spans="1:3" x14ac:dyDescent="0.2">
      <c r="A60" s="12">
        <v>465</v>
      </c>
      <c r="B60" s="13" t="s">
        <v>46</v>
      </c>
      <c r="C60" s="14" t="s">
        <v>73</v>
      </c>
    </row>
    <row r="61" spans="1:3" x14ac:dyDescent="0.2">
      <c r="A61" s="12">
        <v>449</v>
      </c>
      <c r="B61" s="13" t="s">
        <v>108</v>
      </c>
      <c r="C61" s="14" t="s">
        <v>110</v>
      </c>
    </row>
    <row r="62" spans="1:3" x14ac:dyDescent="0.2">
      <c r="A62" s="12">
        <v>144</v>
      </c>
      <c r="B62" s="13" t="s">
        <v>40</v>
      </c>
      <c r="C62" s="14" t="s">
        <v>116</v>
      </c>
    </row>
    <row r="63" spans="1:3" x14ac:dyDescent="0.2">
      <c r="A63" s="12">
        <v>375</v>
      </c>
      <c r="B63" s="13" t="s">
        <v>40</v>
      </c>
      <c r="C63" s="14" t="s">
        <v>91</v>
      </c>
    </row>
    <row r="64" spans="1:3" x14ac:dyDescent="0.2">
      <c r="A64" s="12">
        <v>408</v>
      </c>
      <c r="B64" s="13" t="s">
        <v>46</v>
      </c>
      <c r="C64" s="14" t="s">
        <v>66</v>
      </c>
    </row>
    <row r="65" spans="1:3" x14ac:dyDescent="0.2">
      <c r="A65" s="12">
        <v>425</v>
      </c>
      <c r="B65" s="13" t="s">
        <v>76</v>
      </c>
      <c r="C65" s="14" t="s">
        <v>96</v>
      </c>
    </row>
    <row r="66" spans="1:3" x14ac:dyDescent="0.2">
      <c r="A66" s="12">
        <v>277</v>
      </c>
      <c r="B66" s="13" t="s">
        <v>60</v>
      </c>
      <c r="C66" s="14" t="s">
        <v>107</v>
      </c>
    </row>
    <row r="67" spans="1:3" x14ac:dyDescent="0.2">
      <c r="A67" s="12">
        <v>130</v>
      </c>
      <c r="B67" s="13" t="s">
        <v>76</v>
      </c>
      <c r="C67" s="14" t="s">
        <v>75</v>
      </c>
    </row>
    <row r="68" spans="1:3" x14ac:dyDescent="0.2">
      <c r="A68" s="12">
        <v>30</v>
      </c>
      <c r="B68" s="13" t="s">
        <v>72</v>
      </c>
      <c r="C68" s="14" t="s">
        <v>102</v>
      </c>
    </row>
    <row r="69" spans="1:3" x14ac:dyDescent="0.2">
      <c r="A69" s="12">
        <v>75</v>
      </c>
      <c r="B69" s="13" t="s">
        <v>69</v>
      </c>
      <c r="C69" s="14" t="s">
        <v>68</v>
      </c>
    </row>
    <row r="70" spans="1:3" x14ac:dyDescent="0.2">
      <c r="A70" s="12">
        <v>118</v>
      </c>
      <c r="B70" s="13" t="s">
        <v>29</v>
      </c>
      <c r="C70" s="14" t="s">
        <v>61</v>
      </c>
    </row>
    <row r="71" spans="1:3" x14ac:dyDescent="0.2">
      <c r="A71" s="12">
        <v>19</v>
      </c>
      <c r="B71" s="13" t="s">
        <v>108</v>
      </c>
      <c r="C71" s="14" t="s">
        <v>109</v>
      </c>
    </row>
    <row r="72" spans="1:3" x14ac:dyDescent="0.2">
      <c r="A72" s="12">
        <v>204</v>
      </c>
      <c r="B72" s="13" t="s">
        <v>69</v>
      </c>
      <c r="C72" s="14" t="s">
        <v>124</v>
      </c>
    </row>
    <row r="73" spans="1:3" x14ac:dyDescent="0.2">
      <c r="A73" s="12">
        <v>304</v>
      </c>
      <c r="B73" s="13" t="s">
        <v>48</v>
      </c>
      <c r="C73" s="14" t="s">
        <v>80</v>
      </c>
    </row>
    <row r="74" spans="1:3" x14ac:dyDescent="0.2">
      <c r="A74" s="12">
        <v>189</v>
      </c>
      <c r="B74" s="13" t="s">
        <v>37</v>
      </c>
      <c r="C74" s="14" t="s">
        <v>36</v>
      </c>
    </row>
    <row r="75" spans="1:3" x14ac:dyDescent="0.2">
      <c r="A75" s="12">
        <v>392</v>
      </c>
      <c r="B75" s="13" t="s">
        <v>53</v>
      </c>
      <c r="C75" s="14" t="s">
        <v>84</v>
      </c>
    </row>
    <row r="76" spans="1:3" x14ac:dyDescent="0.2">
      <c r="A76" s="12">
        <v>10</v>
      </c>
      <c r="B76" s="13" t="s">
        <v>33</v>
      </c>
      <c r="C76" s="14" t="s">
        <v>32</v>
      </c>
    </row>
    <row r="77" spans="1:3" x14ac:dyDescent="0.2">
      <c r="A77" s="12">
        <v>64</v>
      </c>
      <c r="B77" s="13" t="s">
        <v>57</v>
      </c>
      <c r="C77" s="14" t="s">
        <v>81</v>
      </c>
    </row>
    <row r="78" spans="1:3" x14ac:dyDescent="0.2">
      <c r="A78" s="12">
        <v>334</v>
      </c>
      <c r="B78" s="13" t="s">
        <v>44</v>
      </c>
      <c r="C78" s="14" t="s">
        <v>43</v>
      </c>
    </row>
    <row r="79" spans="1:3" x14ac:dyDescent="0.2">
      <c r="A79" s="12">
        <v>345</v>
      </c>
      <c r="B79" s="13" t="s">
        <v>48</v>
      </c>
      <c r="C79" s="14" t="s">
        <v>80</v>
      </c>
    </row>
    <row r="80" spans="1:3" x14ac:dyDescent="0.2">
      <c r="A80" s="12">
        <v>281</v>
      </c>
      <c r="B80" s="13" t="s">
        <v>60</v>
      </c>
      <c r="C80" s="14" t="s">
        <v>70</v>
      </c>
    </row>
    <row r="81" spans="1:3" x14ac:dyDescent="0.2">
      <c r="A81" s="12">
        <v>276</v>
      </c>
      <c r="B81" s="13" t="s">
        <v>57</v>
      </c>
      <c r="C81" s="14" t="s">
        <v>78</v>
      </c>
    </row>
    <row r="82" spans="1:3" x14ac:dyDescent="0.2">
      <c r="A82" s="12">
        <v>234</v>
      </c>
      <c r="B82" s="13" t="s">
        <v>60</v>
      </c>
      <c r="C82" s="14" t="s">
        <v>107</v>
      </c>
    </row>
    <row r="83" spans="1:3" x14ac:dyDescent="0.2">
      <c r="A83" s="12">
        <v>319</v>
      </c>
      <c r="B83" s="13" t="s">
        <v>46</v>
      </c>
      <c r="C83" s="14" t="s">
        <v>66</v>
      </c>
    </row>
    <row r="84" spans="1:3" x14ac:dyDescent="0.2">
      <c r="A84" s="12">
        <v>24</v>
      </c>
      <c r="B84" s="13" t="s">
        <v>46</v>
      </c>
      <c r="C84" s="14" t="s">
        <v>45</v>
      </c>
    </row>
    <row r="85" spans="1:3" x14ac:dyDescent="0.2">
      <c r="A85" s="12">
        <v>357</v>
      </c>
      <c r="B85" s="13" t="s">
        <v>108</v>
      </c>
      <c r="C85" s="14" t="s">
        <v>109</v>
      </c>
    </row>
    <row r="86" spans="1:3" x14ac:dyDescent="0.2">
      <c r="A86" s="12">
        <v>265</v>
      </c>
      <c r="B86" s="13" t="s">
        <v>108</v>
      </c>
      <c r="C86" s="14" t="s">
        <v>14</v>
      </c>
    </row>
    <row r="87" spans="1:3" x14ac:dyDescent="0.2">
      <c r="A87" s="12">
        <v>102</v>
      </c>
      <c r="B87" s="13" t="s">
        <v>69</v>
      </c>
      <c r="C87" s="14" t="s">
        <v>68</v>
      </c>
    </row>
    <row r="88" spans="1:3" x14ac:dyDescent="0.2">
      <c r="A88" s="12">
        <v>212</v>
      </c>
      <c r="B88" s="13" t="s">
        <v>72</v>
      </c>
      <c r="C88" s="14" t="s">
        <v>122</v>
      </c>
    </row>
    <row r="89" spans="1:3" x14ac:dyDescent="0.2">
      <c r="A89" s="12">
        <v>215</v>
      </c>
      <c r="B89" s="13" t="s">
        <v>33</v>
      </c>
      <c r="C89" s="14" t="s">
        <v>32</v>
      </c>
    </row>
    <row r="90" spans="1:3" x14ac:dyDescent="0.2">
      <c r="A90" s="12">
        <v>364</v>
      </c>
      <c r="B90" s="13" t="s">
        <v>29</v>
      </c>
      <c r="C90" s="14" t="s">
        <v>89</v>
      </c>
    </row>
    <row r="91" spans="1:3" x14ac:dyDescent="0.2">
      <c r="A91" s="12">
        <v>499</v>
      </c>
      <c r="B91" s="13" t="s">
        <v>69</v>
      </c>
      <c r="C91" s="14" t="s">
        <v>98</v>
      </c>
    </row>
    <row r="92" spans="1:3" x14ac:dyDescent="0.2">
      <c r="A92" s="12">
        <v>202</v>
      </c>
      <c r="B92" s="13" t="s">
        <v>31</v>
      </c>
      <c r="C92" s="14" t="s">
        <v>62</v>
      </c>
    </row>
    <row r="93" spans="1:3" x14ac:dyDescent="0.2">
      <c r="A93" s="12">
        <v>244</v>
      </c>
      <c r="B93" s="13" t="s">
        <v>108</v>
      </c>
      <c r="C93" s="14" t="s">
        <v>115</v>
      </c>
    </row>
    <row r="94" spans="1:3" x14ac:dyDescent="0.2">
      <c r="A94" s="12">
        <v>363</v>
      </c>
      <c r="B94" s="13" t="s">
        <v>37</v>
      </c>
      <c r="C94" s="14" t="s">
        <v>36</v>
      </c>
    </row>
    <row r="95" spans="1:3" x14ac:dyDescent="0.2">
      <c r="A95" s="12">
        <v>434</v>
      </c>
      <c r="B95" s="13" t="s">
        <v>50</v>
      </c>
      <c r="C95" s="14" t="s">
        <v>49</v>
      </c>
    </row>
    <row r="96" spans="1:3" x14ac:dyDescent="0.2">
      <c r="A96" s="12">
        <v>305</v>
      </c>
      <c r="B96" s="13" t="s">
        <v>69</v>
      </c>
      <c r="C96" s="14" t="s">
        <v>98</v>
      </c>
    </row>
    <row r="97" spans="1:3" x14ac:dyDescent="0.2">
      <c r="A97" s="12">
        <v>37</v>
      </c>
      <c r="B97" s="13" t="s">
        <v>76</v>
      </c>
      <c r="C97" s="14" t="s">
        <v>75</v>
      </c>
    </row>
    <row r="98" spans="1:3" x14ac:dyDescent="0.2">
      <c r="A98" s="12">
        <v>242</v>
      </c>
      <c r="B98" s="13" t="s">
        <v>31</v>
      </c>
      <c r="C98" s="14" t="s">
        <v>62</v>
      </c>
    </row>
    <row r="99" spans="1:3" x14ac:dyDescent="0.2">
      <c r="A99" s="12">
        <v>332</v>
      </c>
      <c r="B99" s="13" t="s">
        <v>60</v>
      </c>
      <c r="C99" s="14" t="s">
        <v>59</v>
      </c>
    </row>
    <row r="100" spans="1:3" x14ac:dyDescent="0.2">
      <c r="A100" s="12">
        <v>452</v>
      </c>
      <c r="B100" s="13" t="s">
        <v>35</v>
      </c>
      <c r="C100" s="14" t="s">
        <v>74</v>
      </c>
    </row>
    <row r="101" spans="1:3" x14ac:dyDescent="0.2">
      <c r="A101" s="12">
        <v>132</v>
      </c>
      <c r="B101" s="13" t="s">
        <v>55</v>
      </c>
      <c r="C101" s="14" t="s">
        <v>54</v>
      </c>
    </row>
    <row r="102" spans="1:3" x14ac:dyDescent="0.2">
      <c r="A102" s="12">
        <v>457</v>
      </c>
      <c r="B102" s="13" t="s">
        <v>33</v>
      </c>
      <c r="C102" s="14" t="s">
        <v>112</v>
      </c>
    </row>
    <row r="103" spans="1:3" x14ac:dyDescent="0.2">
      <c r="A103" s="12">
        <v>250</v>
      </c>
      <c r="B103" s="13" t="s">
        <v>35</v>
      </c>
      <c r="C103" s="14" t="s">
        <v>58</v>
      </c>
    </row>
    <row r="104" spans="1:3" x14ac:dyDescent="0.2">
      <c r="A104" s="12">
        <v>195</v>
      </c>
      <c r="B104" s="13" t="s">
        <v>37</v>
      </c>
      <c r="C104" s="14" t="s">
        <v>111</v>
      </c>
    </row>
    <row r="105" spans="1:3" x14ac:dyDescent="0.2">
      <c r="A105" s="12">
        <v>186</v>
      </c>
      <c r="B105" s="13" t="s">
        <v>50</v>
      </c>
      <c r="C105" s="14" t="s">
        <v>104</v>
      </c>
    </row>
    <row r="106" spans="1:3" x14ac:dyDescent="0.2">
      <c r="A106" s="12">
        <v>490</v>
      </c>
      <c r="B106" s="13" t="s">
        <v>50</v>
      </c>
      <c r="C106" s="14" t="s">
        <v>49</v>
      </c>
    </row>
    <row r="107" spans="1:3" x14ac:dyDescent="0.2">
      <c r="A107" s="12">
        <v>72</v>
      </c>
      <c r="B107" s="13" t="s">
        <v>48</v>
      </c>
      <c r="C107" s="14" t="s">
        <v>64</v>
      </c>
    </row>
    <row r="108" spans="1:3" x14ac:dyDescent="0.2">
      <c r="A108" s="12">
        <v>430</v>
      </c>
      <c r="B108" s="13" t="s">
        <v>60</v>
      </c>
      <c r="C108" s="14" t="s">
        <v>88</v>
      </c>
    </row>
    <row r="109" spans="1:3" x14ac:dyDescent="0.2">
      <c r="A109" s="12">
        <v>223</v>
      </c>
      <c r="B109" s="13" t="s">
        <v>60</v>
      </c>
      <c r="C109" s="14" t="s">
        <v>107</v>
      </c>
    </row>
    <row r="110" spans="1:3" x14ac:dyDescent="0.2">
      <c r="A110" s="12">
        <v>164</v>
      </c>
      <c r="B110" s="13" t="s">
        <v>44</v>
      </c>
      <c r="C110" s="14" t="s">
        <v>65</v>
      </c>
    </row>
    <row r="111" spans="1:3" x14ac:dyDescent="0.2">
      <c r="A111" s="12">
        <v>393</v>
      </c>
      <c r="B111" s="13" t="s">
        <v>55</v>
      </c>
      <c r="C111" s="14" t="s">
        <v>86</v>
      </c>
    </row>
    <row r="112" spans="1:3" x14ac:dyDescent="0.2">
      <c r="A112" s="12">
        <v>166</v>
      </c>
      <c r="B112" s="13" t="s">
        <v>33</v>
      </c>
      <c r="C112" s="14" t="s">
        <v>51</v>
      </c>
    </row>
    <row r="113" spans="1:3" x14ac:dyDescent="0.2">
      <c r="A113" s="12">
        <v>249</v>
      </c>
      <c r="B113" s="13" t="s">
        <v>60</v>
      </c>
      <c r="C113" s="14" t="s">
        <v>70</v>
      </c>
    </row>
    <row r="114" spans="1:3" x14ac:dyDescent="0.2">
      <c r="A114" s="12">
        <v>83</v>
      </c>
      <c r="B114" s="13" t="s">
        <v>33</v>
      </c>
      <c r="C114" s="14" t="s">
        <v>121</v>
      </c>
    </row>
    <row r="115" spans="1:3" x14ac:dyDescent="0.2">
      <c r="A115" s="12">
        <v>236</v>
      </c>
      <c r="B115" s="13" t="s">
        <v>69</v>
      </c>
      <c r="C115" s="14" t="s">
        <v>98</v>
      </c>
    </row>
    <row r="116" spans="1:3" x14ac:dyDescent="0.2">
      <c r="A116" s="12">
        <v>379</v>
      </c>
      <c r="B116" s="13" t="s">
        <v>46</v>
      </c>
      <c r="C116" s="14" t="s">
        <v>77</v>
      </c>
    </row>
    <row r="117" spans="1:3" x14ac:dyDescent="0.2">
      <c r="A117" s="12">
        <v>431</v>
      </c>
      <c r="B117" s="13" t="s">
        <v>31</v>
      </c>
      <c r="C117" s="14" t="s">
        <v>103</v>
      </c>
    </row>
    <row r="118" spans="1:3" x14ac:dyDescent="0.2">
      <c r="A118" s="12">
        <v>463</v>
      </c>
      <c r="B118" s="13" t="s">
        <v>53</v>
      </c>
      <c r="C118" s="14" t="s">
        <v>84</v>
      </c>
    </row>
    <row r="119" spans="1:3" x14ac:dyDescent="0.2">
      <c r="A119" s="12">
        <v>494</v>
      </c>
      <c r="B119" s="13" t="s">
        <v>50</v>
      </c>
      <c r="C119" s="14" t="s">
        <v>49</v>
      </c>
    </row>
    <row r="120" spans="1:3" x14ac:dyDescent="0.2">
      <c r="A120" s="12">
        <v>394</v>
      </c>
      <c r="B120" s="13" t="s">
        <v>53</v>
      </c>
      <c r="C120" s="14" t="s">
        <v>84</v>
      </c>
    </row>
    <row r="121" spans="1:3" x14ac:dyDescent="0.2">
      <c r="A121" s="12">
        <v>380</v>
      </c>
      <c r="B121" s="13" t="s">
        <v>48</v>
      </c>
      <c r="C121" s="14" t="s">
        <v>64</v>
      </c>
    </row>
    <row r="122" spans="1:3" x14ac:dyDescent="0.2">
      <c r="A122" s="12">
        <v>309</v>
      </c>
      <c r="B122" s="13" t="s">
        <v>48</v>
      </c>
      <c r="C122" s="14" t="s">
        <v>80</v>
      </c>
    </row>
    <row r="123" spans="1:3" x14ac:dyDescent="0.2">
      <c r="A123" s="12">
        <v>112</v>
      </c>
      <c r="B123" s="13" t="s">
        <v>44</v>
      </c>
      <c r="C123" s="14" t="s">
        <v>65</v>
      </c>
    </row>
    <row r="124" spans="1:3" x14ac:dyDescent="0.2">
      <c r="A124" s="12">
        <v>81</v>
      </c>
      <c r="B124" s="13" t="s">
        <v>60</v>
      </c>
      <c r="C124" s="14" t="s">
        <v>59</v>
      </c>
    </row>
    <row r="125" spans="1:3" x14ac:dyDescent="0.2">
      <c r="A125" s="12">
        <v>4</v>
      </c>
      <c r="B125" s="13" t="s">
        <v>90</v>
      </c>
      <c r="C125" s="14" t="s">
        <v>114</v>
      </c>
    </row>
    <row r="126" spans="1:3" x14ac:dyDescent="0.2">
      <c r="A126" s="12">
        <v>209</v>
      </c>
      <c r="B126" s="13" t="s">
        <v>37</v>
      </c>
      <c r="C126" s="14" t="s">
        <v>93</v>
      </c>
    </row>
    <row r="127" spans="1:3" x14ac:dyDescent="0.2">
      <c r="A127" s="12">
        <v>156</v>
      </c>
      <c r="B127" s="13" t="s">
        <v>35</v>
      </c>
      <c r="C127" s="14" t="s">
        <v>58</v>
      </c>
    </row>
    <row r="128" spans="1:3" x14ac:dyDescent="0.2">
      <c r="A128" s="12">
        <v>441</v>
      </c>
      <c r="B128" s="13" t="s">
        <v>60</v>
      </c>
      <c r="C128" s="14" t="s">
        <v>70</v>
      </c>
    </row>
    <row r="129" spans="1:3" x14ac:dyDescent="0.2">
      <c r="A129" s="12">
        <v>180</v>
      </c>
      <c r="B129" s="13" t="s">
        <v>72</v>
      </c>
      <c r="C129" s="14" t="s">
        <v>117</v>
      </c>
    </row>
    <row r="130" spans="1:3" x14ac:dyDescent="0.2">
      <c r="A130" s="12">
        <v>438</v>
      </c>
      <c r="B130" s="13" t="s">
        <v>53</v>
      </c>
      <c r="C130" s="14" t="s">
        <v>105</v>
      </c>
    </row>
    <row r="131" spans="1:3" x14ac:dyDescent="0.2">
      <c r="A131" s="12">
        <v>232</v>
      </c>
      <c r="B131" s="13" t="s">
        <v>44</v>
      </c>
      <c r="C131" s="14" t="s">
        <v>99</v>
      </c>
    </row>
    <row r="132" spans="1:3" x14ac:dyDescent="0.2">
      <c r="A132" s="12">
        <v>206</v>
      </c>
      <c r="B132" s="13" t="s">
        <v>44</v>
      </c>
      <c r="C132" s="14" t="s">
        <v>43</v>
      </c>
    </row>
    <row r="133" spans="1:3" x14ac:dyDescent="0.2">
      <c r="A133" s="12">
        <v>295</v>
      </c>
      <c r="B133" s="13" t="s">
        <v>69</v>
      </c>
      <c r="C133" s="14" t="s">
        <v>68</v>
      </c>
    </row>
    <row r="134" spans="1:3" x14ac:dyDescent="0.2">
      <c r="A134" s="12">
        <v>221</v>
      </c>
      <c r="B134" s="13" t="s">
        <v>72</v>
      </c>
      <c r="C134" s="14" t="s">
        <v>102</v>
      </c>
    </row>
    <row r="135" spans="1:3" x14ac:dyDescent="0.2">
      <c r="A135" s="12">
        <v>333</v>
      </c>
      <c r="B135" s="13" t="s">
        <v>55</v>
      </c>
      <c r="C135" s="14" t="s">
        <v>118</v>
      </c>
    </row>
    <row r="136" spans="1:3" x14ac:dyDescent="0.2">
      <c r="A136" s="12">
        <v>498</v>
      </c>
      <c r="B136" s="13" t="s">
        <v>44</v>
      </c>
      <c r="C136" s="14" t="s">
        <v>43</v>
      </c>
    </row>
    <row r="137" spans="1:3" x14ac:dyDescent="0.2">
      <c r="A137" s="12">
        <v>476</v>
      </c>
      <c r="B137" s="13" t="s">
        <v>55</v>
      </c>
      <c r="C137" s="14" t="s">
        <v>97</v>
      </c>
    </row>
    <row r="138" spans="1:3" x14ac:dyDescent="0.2">
      <c r="A138" s="12">
        <v>126</v>
      </c>
      <c r="B138" s="13" t="s">
        <v>29</v>
      </c>
      <c r="C138" s="14" t="s">
        <v>89</v>
      </c>
    </row>
    <row r="139" spans="1:3" x14ac:dyDescent="0.2">
      <c r="A139" s="12">
        <v>255</v>
      </c>
      <c r="B139" s="13" t="s">
        <v>53</v>
      </c>
      <c r="C139" s="14" t="s">
        <v>105</v>
      </c>
    </row>
    <row r="140" spans="1:3" x14ac:dyDescent="0.2">
      <c r="A140" s="12">
        <v>138</v>
      </c>
      <c r="B140" s="13" t="s">
        <v>50</v>
      </c>
      <c r="C140" s="14" t="s">
        <v>49</v>
      </c>
    </row>
    <row r="141" spans="1:3" x14ac:dyDescent="0.2">
      <c r="A141" s="12">
        <v>403</v>
      </c>
      <c r="B141" s="13" t="s">
        <v>60</v>
      </c>
      <c r="C141" s="14" t="s">
        <v>88</v>
      </c>
    </row>
    <row r="142" spans="1:3" x14ac:dyDescent="0.2">
      <c r="A142" s="12">
        <v>280</v>
      </c>
      <c r="B142" s="13" t="s">
        <v>50</v>
      </c>
      <c r="C142" s="14" t="s">
        <v>104</v>
      </c>
    </row>
    <row r="143" spans="1:3" x14ac:dyDescent="0.2">
      <c r="A143" s="12">
        <v>356</v>
      </c>
      <c r="B143" s="13" t="s">
        <v>69</v>
      </c>
      <c r="C143" s="14" t="s">
        <v>98</v>
      </c>
    </row>
    <row r="144" spans="1:3" x14ac:dyDescent="0.2">
      <c r="A144" s="12">
        <v>282</v>
      </c>
      <c r="B144" s="13" t="s">
        <v>90</v>
      </c>
      <c r="C144" s="14" t="s">
        <v>120</v>
      </c>
    </row>
    <row r="145" spans="1:3" x14ac:dyDescent="0.2">
      <c r="A145" s="12">
        <v>459</v>
      </c>
      <c r="B145" s="13" t="s">
        <v>42</v>
      </c>
      <c r="C145" s="14" t="s">
        <v>85</v>
      </c>
    </row>
    <row r="146" spans="1:3" x14ac:dyDescent="0.2">
      <c r="A146" s="12">
        <v>402</v>
      </c>
      <c r="B146" s="13" t="s">
        <v>37</v>
      </c>
      <c r="C146" s="14" t="s">
        <v>111</v>
      </c>
    </row>
    <row r="147" spans="1:3" x14ac:dyDescent="0.2">
      <c r="A147" s="12">
        <v>320</v>
      </c>
      <c r="B147" s="13" t="s">
        <v>48</v>
      </c>
      <c r="C147" s="14" t="s">
        <v>64</v>
      </c>
    </row>
    <row r="148" spans="1:3" x14ac:dyDescent="0.2">
      <c r="A148" s="12">
        <v>447</v>
      </c>
      <c r="B148" s="13" t="s">
        <v>46</v>
      </c>
      <c r="C148" s="14" t="s">
        <v>66</v>
      </c>
    </row>
    <row r="149" spans="1:3" x14ac:dyDescent="0.2">
      <c r="A149" s="12">
        <v>406</v>
      </c>
      <c r="B149" s="13" t="s">
        <v>33</v>
      </c>
      <c r="C149" s="14" t="s">
        <v>32</v>
      </c>
    </row>
    <row r="150" spans="1:3" x14ac:dyDescent="0.2">
      <c r="A150" s="12">
        <v>391</v>
      </c>
      <c r="B150" s="13" t="s">
        <v>55</v>
      </c>
      <c r="C150" s="14" t="s">
        <v>97</v>
      </c>
    </row>
    <row r="151" spans="1:3" x14ac:dyDescent="0.2">
      <c r="A151" s="12">
        <v>82</v>
      </c>
      <c r="B151" s="13" t="s">
        <v>50</v>
      </c>
      <c r="C151" s="14" t="s">
        <v>123</v>
      </c>
    </row>
    <row r="152" spans="1:3" x14ac:dyDescent="0.2">
      <c r="A152" s="12">
        <v>243</v>
      </c>
      <c r="B152" s="13" t="s">
        <v>90</v>
      </c>
      <c r="C152" s="14" t="s">
        <v>114</v>
      </c>
    </row>
    <row r="153" spans="1:3" x14ac:dyDescent="0.2">
      <c r="A153" s="12">
        <v>432</v>
      </c>
      <c r="B153" s="13" t="s">
        <v>40</v>
      </c>
      <c r="C153" s="14" t="s">
        <v>91</v>
      </c>
    </row>
    <row r="154" spans="1:3" x14ac:dyDescent="0.2">
      <c r="A154" s="12">
        <v>159</v>
      </c>
      <c r="B154" s="13" t="s">
        <v>42</v>
      </c>
      <c r="C154" s="14" t="s">
        <v>85</v>
      </c>
    </row>
    <row r="155" spans="1:3" x14ac:dyDescent="0.2">
      <c r="A155" s="12">
        <v>197</v>
      </c>
      <c r="B155" s="13" t="s">
        <v>69</v>
      </c>
      <c r="C155" s="14" t="s">
        <v>124</v>
      </c>
    </row>
    <row r="156" spans="1:3" x14ac:dyDescent="0.2">
      <c r="A156" s="12">
        <v>110</v>
      </c>
      <c r="B156" s="13" t="s">
        <v>40</v>
      </c>
      <c r="C156" s="14" t="s">
        <v>39</v>
      </c>
    </row>
    <row r="157" spans="1:3" x14ac:dyDescent="0.2">
      <c r="A157" s="12">
        <v>288</v>
      </c>
      <c r="B157" s="13" t="s">
        <v>50</v>
      </c>
      <c r="C157" s="14" t="s">
        <v>123</v>
      </c>
    </row>
    <row r="158" spans="1:3" x14ac:dyDescent="0.2">
      <c r="A158" s="12">
        <v>493</v>
      </c>
      <c r="B158" s="13" t="s">
        <v>31</v>
      </c>
      <c r="C158" s="14" t="s">
        <v>62</v>
      </c>
    </row>
    <row r="159" spans="1:3" x14ac:dyDescent="0.2">
      <c r="A159" s="12">
        <v>446</v>
      </c>
      <c r="B159" s="13" t="s">
        <v>72</v>
      </c>
      <c r="C159" s="14" t="s">
        <v>122</v>
      </c>
    </row>
    <row r="160" spans="1:3" x14ac:dyDescent="0.2">
      <c r="A160" s="12">
        <v>428</v>
      </c>
      <c r="B160" s="13" t="s">
        <v>48</v>
      </c>
      <c r="C160" s="14" t="s">
        <v>64</v>
      </c>
    </row>
    <row r="161" spans="1:3" x14ac:dyDescent="0.2">
      <c r="A161" s="12">
        <v>192</v>
      </c>
      <c r="B161" s="13" t="s">
        <v>108</v>
      </c>
      <c r="C161" s="14" t="s">
        <v>109</v>
      </c>
    </row>
    <row r="162" spans="1:3" x14ac:dyDescent="0.2">
      <c r="A162" s="12">
        <v>69</v>
      </c>
      <c r="B162" s="13" t="s">
        <v>72</v>
      </c>
      <c r="C162" s="14" t="s">
        <v>71</v>
      </c>
    </row>
    <row r="163" spans="1:3" x14ac:dyDescent="0.2">
      <c r="A163" s="12">
        <v>270</v>
      </c>
      <c r="B163" s="13" t="s">
        <v>76</v>
      </c>
      <c r="C163" s="14" t="s">
        <v>79</v>
      </c>
    </row>
    <row r="164" spans="1:3" x14ac:dyDescent="0.2">
      <c r="A164" s="12">
        <v>348</v>
      </c>
      <c r="B164" s="13" t="s">
        <v>72</v>
      </c>
      <c r="C164" s="14" t="s">
        <v>71</v>
      </c>
    </row>
    <row r="165" spans="1:3" x14ac:dyDescent="0.2">
      <c r="A165" s="12">
        <v>321</v>
      </c>
      <c r="B165" s="13" t="s">
        <v>108</v>
      </c>
      <c r="C165" s="14" t="s">
        <v>115</v>
      </c>
    </row>
    <row r="166" spans="1:3" x14ac:dyDescent="0.2">
      <c r="A166" s="12">
        <v>341</v>
      </c>
      <c r="B166" s="13" t="s">
        <v>40</v>
      </c>
      <c r="C166" s="14" t="s">
        <v>101</v>
      </c>
    </row>
    <row r="167" spans="1:3" x14ac:dyDescent="0.2">
      <c r="A167" s="12">
        <v>473</v>
      </c>
      <c r="B167" s="13" t="s">
        <v>37</v>
      </c>
      <c r="C167" s="14" t="s">
        <v>87</v>
      </c>
    </row>
    <row r="168" spans="1:3" x14ac:dyDescent="0.2">
      <c r="A168" s="12">
        <v>482</v>
      </c>
      <c r="B168" s="13" t="s">
        <v>42</v>
      </c>
      <c r="C168" s="14" t="s">
        <v>63</v>
      </c>
    </row>
    <row r="169" spans="1:3" x14ac:dyDescent="0.2">
      <c r="A169" s="12">
        <v>169</v>
      </c>
      <c r="B169" s="13" t="s">
        <v>35</v>
      </c>
      <c r="C169" s="14" t="s">
        <v>38</v>
      </c>
    </row>
    <row r="170" spans="1:3" x14ac:dyDescent="0.2">
      <c r="A170" s="12">
        <v>397</v>
      </c>
      <c r="B170" s="13" t="s">
        <v>46</v>
      </c>
      <c r="C170" s="14" t="s">
        <v>73</v>
      </c>
    </row>
    <row r="171" spans="1:3" x14ac:dyDescent="0.2">
      <c r="A171" s="12">
        <v>436</v>
      </c>
      <c r="B171" s="13" t="s">
        <v>31</v>
      </c>
      <c r="C171" s="14" t="s">
        <v>103</v>
      </c>
    </row>
    <row r="172" spans="1:3" x14ac:dyDescent="0.2">
      <c r="A172" s="12">
        <v>369</v>
      </c>
      <c r="B172" s="13" t="s">
        <v>44</v>
      </c>
      <c r="C172" s="14" t="s">
        <v>43</v>
      </c>
    </row>
    <row r="173" spans="1:3" x14ac:dyDescent="0.2">
      <c r="A173" s="12">
        <v>361</v>
      </c>
      <c r="B173" s="13" t="s">
        <v>108</v>
      </c>
      <c r="C173" s="14" t="s">
        <v>115</v>
      </c>
    </row>
    <row r="174" spans="1:3" x14ac:dyDescent="0.2">
      <c r="A174" s="12">
        <v>87</v>
      </c>
      <c r="B174" s="13" t="s">
        <v>53</v>
      </c>
      <c r="C174" s="14" t="s">
        <v>82</v>
      </c>
    </row>
    <row r="175" spans="1:3" x14ac:dyDescent="0.2">
      <c r="A175" s="12">
        <v>376</v>
      </c>
      <c r="B175" s="13" t="s">
        <v>48</v>
      </c>
      <c r="C175" s="14" t="s">
        <v>83</v>
      </c>
    </row>
    <row r="176" spans="1:3" x14ac:dyDescent="0.2">
      <c r="A176" s="12">
        <v>111</v>
      </c>
      <c r="B176" s="13" t="s">
        <v>29</v>
      </c>
      <c r="C176" s="14" t="s">
        <v>28</v>
      </c>
    </row>
    <row r="177" spans="1:3" x14ac:dyDescent="0.2">
      <c r="A177" s="12">
        <v>344</v>
      </c>
      <c r="B177" s="13" t="s">
        <v>33</v>
      </c>
      <c r="C177" s="14" t="s">
        <v>121</v>
      </c>
    </row>
    <row r="178" spans="1:3" x14ac:dyDescent="0.2">
      <c r="A178" s="12">
        <v>462</v>
      </c>
      <c r="B178" s="13" t="s">
        <v>90</v>
      </c>
      <c r="C178" s="14" t="s">
        <v>114</v>
      </c>
    </row>
    <row r="179" spans="1:3" x14ac:dyDescent="0.2">
      <c r="A179" s="12">
        <v>279</v>
      </c>
      <c r="B179" s="13" t="s">
        <v>42</v>
      </c>
      <c r="C179" s="14" t="s">
        <v>67</v>
      </c>
    </row>
    <row r="180" spans="1:3" x14ac:dyDescent="0.2">
      <c r="A180" s="12">
        <v>322</v>
      </c>
      <c r="B180" s="13" t="s">
        <v>42</v>
      </c>
      <c r="C180" s="14" t="s">
        <v>67</v>
      </c>
    </row>
    <row r="181" spans="1:3" x14ac:dyDescent="0.2">
      <c r="A181" s="12">
        <v>317</v>
      </c>
      <c r="B181" s="13" t="s">
        <v>33</v>
      </c>
      <c r="C181" s="14" t="s">
        <v>32</v>
      </c>
    </row>
    <row r="182" spans="1:3" x14ac:dyDescent="0.2">
      <c r="A182" s="12">
        <v>25</v>
      </c>
      <c r="B182" s="13" t="s">
        <v>72</v>
      </c>
      <c r="C182" s="14" t="s">
        <v>117</v>
      </c>
    </row>
    <row r="183" spans="1:3" x14ac:dyDescent="0.2">
      <c r="A183" s="12">
        <v>410</v>
      </c>
      <c r="B183" s="13" t="s">
        <v>72</v>
      </c>
      <c r="C183" s="14" t="s">
        <v>122</v>
      </c>
    </row>
    <row r="184" spans="1:3" x14ac:dyDescent="0.2">
      <c r="A184" s="12">
        <v>207</v>
      </c>
      <c r="B184" s="13" t="s">
        <v>29</v>
      </c>
      <c r="C184" s="14" t="s">
        <v>94</v>
      </c>
    </row>
    <row r="185" spans="1:3" x14ac:dyDescent="0.2">
      <c r="A185" s="12">
        <v>131</v>
      </c>
      <c r="B185" s="13" t="s">
        <v>33</v>
      </c>
      <c r="C185" s="14" t="s">
        <v>121</v>
      </c>
    </row>
    <row r="186" spans="1:3" x14ac:dyDescent="0.2">
      <c r="A186" s="12">
        <v>96</v>
      </c>
      <c r="B186" s="13" t="s">
        <v>76</v>
      </c>
      <c r="C186" s="14" t="s">
        <v>106</v>
      </c>
    </row>
    <row r="187" spans="1:3" x14ac:dyDescent="0.2">
      <c r="A187" s="12">
        <v>268</v>
      </c>
      <c r="B187" s="13" t="s">
        <v>90</v>
      </c>
      <c r="C187" s="14" t="s">
        <v>63</v>
      </c>
    </row>
    <row r="188" spans="1:3" x14ac:dyDescent="0.2">
      <c r="A188" s="12">
        <v>358</v>
      </c>
      <c r="B188" s="13" t="s">
        <v>48</v>
      </c>
      <c r="C188" s="14" t="s">
        <v>47</v>
      </c>
    </row>
    <row r="189" spans="1:3" x14ac:dyDescent="0.2">
      <c r="A189" s="12">
        <v>160</v>
      </c>
      <c r="B189" s="13" t="s">
        <v>42</v>
      </c>
      <c r="C189" s="14" t="s">
        <v>63</v>
      </c>
    </row>
    <row r="190" spans="1:3" x14ac:dyDescent="0.2">
      <c r="A190" s="12">
        <v>23</v>
      </c>
      <c r="B190" s="13" t="s">
        <v>55</v>
      </c>
      <c r="C190" s="14" t="s">
        <v>118</v>
      </c>
    </row>
    <row r="191" spans="1:3" x14ac:dyDescent="0.2">
      <c r="A191" s="12">
        <v>49</v>
      </c>
      <c r="B191" s="13" t="s">
        <v>90</v>
      </c>
      <c r="C191" s="14" t="s">
        <v>120</v>
      </c>
    </row>
    <row r="192" spans="1:3" x14ac:dyDescent="0.2">
      <c r="A192" s="12">
        <v>485</v>
      </c>
      <c r="B192" s="13" t="s">
        <v>40</v>
      </c>
      <c r="C192" s="14" t="s">
        <v>91</v>
      </c>
    </row>
    <row r="193" spans="1:3" x14ac:dyDescent="0.2">
      <c r="A193" s="12">
        <v>40</v>
      </c>
      <c r="B193" s="13" t="s">
        <v>57</v>
      </c>
      <c r="C193" s="14" t="s">
        <v>119</v>
      </c>
    </row>
    <row r="194" spans="1:3" x14ac:dyDescent="0.2">
      <c r="A194" s="12">
        <v>275</v>
      </c>
      <c r="B194" s="13" t="s">
        <v>50</v>
      </c>
      <c r="C194" s="14" t="s">
        <v>49</v>
      </c>
    </row>
    <row r="195" spans="1:3" x14ac:dyDescent="0.2">
      <c r="A195" s="12">
        <v>205</v>
      </c>
      <c r="B195" s="13" t="s">
        <v>40</v>
      </c>
      <c r="C195" s="14" t="s">
        <v>91</v>
      </c>
    </row>
    <row r="196" spans="1:3" x14ac:dyDescent="0.2">
      <c r="A196" s="12">
        <v>219</v>
      </c>
      <c r="B196" s="13" t="s">
        <v>46</v>
      </c>
      <c r="C196" s="14" t="s">
        <v>45</v>
      </c>
    </row>
    <row r="197" spans="1:3" x14ac:dyDescent="0.2">
      <c r="A197" s="12">
        <v>435</v>
      </c>
      <c r="B197" s="13" t="s">
        <v>108</v>
      </c>
      <c r="C197" s="14" t="s">
        <v>109</v>
      </c>
    </row>
    <row r="198" spans="1:3" x14ac:dyDescent="0.2">
      <c r="A198" s="12">
        <v>26</v>
      </c>
      <c r="B198" s="13" t="s">
        <v>108</v>
      </c>
      <c r="C198" s="14" t="s">
        <v>115</v>
      </c>
    </row>
    <row r="199" spans="1:3" x14ac:dyDescent="0.2">
      <c r="A199" s="12">
        <v>273</v>
      </c>
      <c r="B199" s="13" t="s">
        <v>48</v>
      </c>
      <c r="C199" s="14" t="s">
        <v>83</v>
      </c>
    </row>
    <row r="200" spans="1:3" x14ac:dyDescent="0.2">
      <c r="A200" s="12">
        <v>340</v>
      </c>
      <c r="B200" s="13" t="s">
        <v>50</v>
      </c>
      <c r="C200" s="14" t="s">
        <v>92</v>
      </c>
    </row>
    <row r="201" spans="1:3" x14ac:dyDescent="0.2">
      <c r="A201" s="12">
        <v>34</v>
      </c>
      <c r="B201" s="13" t="s">
        <v>42</v>
      </c>
      <c r="C201" s="14" t="s">
        <v>41</v>
      </c>
    </row>
    <row r="202" spans="1:3" x14ac:dyDescent="0.2">
      <c r="A202" s="12">
        <v>117</v>
      </c>
      <c r="B202" s="13" t="s">
        <v>40</v>
      </c>
      <c r="C202" s="14" t="s">
        <v>116</v>
      </c>
    </row>
    <row r="203" spans="1:3" x14ac:dyDescent="0.2">
      <c r="A203" s="12">
        <v>201</v>
      </c>
      <c r="B203" s="13" t="s">
        <v>69</v>
      </c>
      <c r="C203" s="14" t="s">
        <v>68</v>
      </c>
    </row>
    <row r="204" spans="1:3" x14ac:dyDescent="0.2">
      <c r="A204" s="12">
        <v>377</v>
      </c>
      <c r="B204" s="13" t="s">
        <v>57</v>
      </c>
      <c r="C204" s="14" t="s">
        <v>81</v>
      </c>
    </row>
    <row r="205" spans="1:3" x14ac:dyDescent="0.2">
      <c r="A205" s="12">
        <v>251</v>
      </c>
      <c r="B205" s="13" t="s">
        <v>31</v>
      </c>
      <c r="C205" s="14" t="s">
        <v>103</v>
      </c>
    </row>
    <row r="206" spans="1:3" x14ac:dyDescent="0.2">
      <c r="A206" s="12">
        <v>409</v>
      </c>
      <c r="B206" s="13" t="s">
        <v>35</v>
      </c>
      <c r="C206" s="14" t="s">
        <v>38</v>
      </c>
    </row>
    <row r="207" spans="1:3" x14ac:dyDescent="0.2">
      <c r="A207" s="12">
        <v>422</v>
      </c>
      <c r="B207" s="13" t="s">
        <v>53</v>
      </c>
      <c r="C207" s="14" t="s">
        <v>105</v>
      </c>
    </row>
    <row r="208" spans="1:3" x14ac:dyDescent="0.2">
      <c r="A208" s="12">
        <v>222</v>
      </c>
      <c r="B208" s="13" t="s">
        <v>44</v>
      </c>
      <c r="C208" s="14" t="s">
        <v>99</v>
      </c>
    </row>
    <row r="209" spans="1:3" x14ac:dyDescent="0.2">
      <c r="A209" s="12">
        <v>497</v>
      </c>
      <c r="B209" s="13" t="s">
        <v>48</v>
      </c>
      <c r="C209" s="14" t="s">
        <v>64</v>
      </c>
    </row>
    <row r="210" spans="1:3" x14ac:dyDescent="0.2">
      <c r="A210" s="12">
        <v>351</v>
      </c>
      <c r="B210" s="13" t="s">
        <v>72</v>
      </c>
      <c r="C210" s="14" t="s">
        <v>117</v>
      </c>
    </row>
    <row r="211" spans="1:3" x14ac:dyDescent="0.2">
      <c r="A211" s="12">
        <v>464</v>
      </c>
      <c r="B211" s="13" t="s">
        <v>50</v>
      </c>
      <c r="C211" s="14" t="s">
        <v>49</v>
      </c>
    </row>
    <row r="212" spans="1:3" x14ac:dyDescent="0.2">
      <c r="A212" s="12">
        <v>241</v>
      </c>
      <c r="B212" s="13" t="s">
        <v>57</v>
      </c>
      <c r="C212" s="14" t="s">
        <v>81</v>
      </c>
    </row>
    <row r="213" spans="1:3" x14ac:dyDescent="0.2">
      <c r="A213" s="12">
        <v>258</v>
      </c>
      <c r="B213" s="13" t="s">
        <v>55</v>
      </c>
      <c r="C213" s="14" t="s">
        <v>118</v>
      </c>
    </row>
    <row r="214" spans="1:3" x14ac:dyDescent="0.2">
      <c r="A214" s="12">
        <v>216</v>
      </c>
      <c r="B214" s="13" t="s">
        <v>53</v>
      </c>
      <c r="C214" s="14" t="s">
        <v>84</v>
      </c>
    </row>
    <row r="215" spans="1:3" x14ac:dyDescent="0.2">
      <c r="A215" s="12">
        <v>272</v>
      </c>
      <c r="B215" s="13" t="s">
        <v>42</v>
      </c>
      <c r="C215" s="14" t="s">
        <v>41</v>
      </c>
    </row>
    <row r="216" spans="1:3" x14ac:dyDescent="0.2">
      <c r="A216" s="12">
        <v>225</v>
      </c>
      <c r="B216" s="13" t="s">
        <v>76</v>
      </c>
      <c r="C216" s="14" t="s">
        <v>75</v>
      </c>
    </row>
    <row r="217" spans="1:3" x14ac:dyDescent="0.2">
      <c r="A217" s="12">
        <v>467</v>
      </c>
      <c r="B217" s="13" t="s">
        <v>40</v>
      </c>
      <c r="C217" s="14" t="s">
        <v>91</v>
      </c>
    </row>
    <row r="218" spans="1:3" x14ac:dyDescent="0.2">
      <c r="A218" s="12">
        <v>139</v>
      </c>
      <c r="B218" s="13" t="s">
        <v>46</v>
      </c>
      <c r="C218" s="14" t="s">
        <v>73</v>
      </c>
    </row>
    <row r="219" spans="1:3" x14ac:dyDescent="0.2">
      <c r="A219" s="12">
        <v>404</v>
      </c>
      <c r="B219" s="13" t="s">
        <v>46</v>
      </c>
      <c r="C219" s="14" t="s">
        <v>73</v>
      </c>
    </row>
    <row r="220" spans="1:3" x14ac:dyDescent="0.2">
      <c r="A220" s="12">
        <v>328</v>
      </c>
      <c r="B220" s="13" t="s">
        <v>72</v>
      </c>
      <c r="C220" s="14" t="s">
        <v>117</v>
      </c>
    </row>
    <row r="221" spans="1:3" x14ac:dyDescent="0.2">
      <c r="A221" s="12">
        <v>424</v>
      </c>
      <c r="B221" s="13" t="s">
        <v>69</v>
      </c>
      <c r="C221" s="14" t="s">
        <v>100</v>
      </c>
    </row>
    <row r="222" spans="1:3" x14ac:dyDescent="0.2">
      <c r="A222" s="12">
        <v>86</v>
      </c>
      <c r="B222" s="13" t="s">
        <v>29</v>
      </c>
      <c r="C222" s="14" t="s">
        <v>89</v>
      </c>
    </row>
    <row r="223" spans="1:3" x14ac:dyDescent="0.2">
      <c r="A223" s="12">
        <v>17</v>
      </c>
      <c r="B223" s="13" t="s">
        <v>53</v>
      </c>
      <c r="C223" s="14" t="s">
        <v>82</v>
      </c>
    </row>
    <row r="224" spans="1:3" x14ac:dyDescent="0.2">
      <c r="A224" s="12">
        <v>43</v>
      </c>
      <c r="B224" s="13" t="s">
        <v>69</v>
      </c>
      <c r="C224" s="14" t="s">
        <v>100</v>
      </c>
    </row>
    <row r="225" spans="1:3" x14ac:dyDescent="0.2">
      <c r="A225" s="12">
        <v>5</v>
      </c>
      <c r="B225" s="13" t="s">
        <v>40</v>
      </c>
      <c r="C225" s="14" t="s">
        <v>116</v>
      </c>
    </row>
    <row r="226" spans="1:3" x14ac:dyDescent="0.2">
      <c r="A226" s="12">
        <v>298</v>
      </c>
      <c r="B226" s="13" t="s">
        <v>42</v>
      </c>
      <c r="C226" s="14" t="s">
        <v>67</v>
      </c>
    </row>
    <row r="227" spans="1:3" x14ac:dyDescent="0.2">
      <c r="A227" s="12">
        <v>421</v>
      </c>
      <c r="B227" s="13" t="s">
        <v>60</v>
      </c>
      <c r="C227" s="14" t="s">
        <v>107</v>
      </c>
    </row>
    <row r="228" spans="1:3" x14ac:dyDescent="0.2">
      <c r="A228" s="12">
        <v>483</v>
      </c>
      <c r="B228" s="13" t="s">
        <v>57</v>
      </c>
      <c r="C228" s="14" t="s">
        <v>78</v>
      </c>
    </row>
    <row r="229" spans="1:3" x14ac:dyDescent="0.2">
      <c r="A229" s="12">
        <v>414</v>
      </c>
      <c r="B229" s="13" t="s">
        <v>35</v>
      </c>
      <c r="C229" s="14" t="s">
        <v>74</v>
      </c>
    </row>
    <row r="230" spans="1:3" x14ac:dyDescent="0.2">
      <c r="A230" s="12">
        <v>389</v>
      </c>
      <c r="B230" s="13" t="s">
        <v>60</v>
      </c>
      <c r="C230" s="14" t="s">
        <v>88</v>
      </c>
    </row>
    <row r="231" spans="1:3" x14ac:dyDescent="0.2">
      <c r="A231" s="12">
        <v>367</v>
      </c>
      <c r="B231" s="13" t="s">
        <v>57</v>
      </c>
      <c r="C231" s="14" t="s">
        <v>81</v>
      </c>
    </row>
    <row r="232" spans="1:3" x14ac:dyDescent="0.2">
      <c r="A232" s="12">
        <v>128</v>
      </c>
      <c r="B232" s="13" t="s">
        <v>108</v>
      </c>
      <c r="C232" s="14" t="s">
        <v>14</v>
      </c>
    </row>
    <row r="233" spans="1:3" x14ac:dyDescent="0.2">
      <c r="A233" s="12">
        <v>368</v>
      </c>
      <c r="B233" s="13" t="s">
        <v>50</v>
      </c>
      <c r="C233" s="14" t="s">
        <v>49</v>
      </c>
    </row>
    <row r="234" spans="1:3" x14ac:dyDescent="0.2">
      <c r="A234" s="12">
        <v>74</v>
      </c>
      <c r="B234" s="13" t="s">
        <v>57</v>
      </c>
      <c r="C234" s="14" t="s">
        <v>56</v>
      </c>
    </row>
    <row r="235" spans="1:3" x14ac:dyDescent="0.2">
      <c r="A235" s="12">
        <v>149</v>
      </c>
      <c r="B235" s="13" t="s">
        <v>48</v>
      </c>
      <c r="C235" s="14" t="s">
        <v>64</v>
      </c>
    </row>
    <row r="236" spans="1:3" x14ac:dyDescent="0.2">
      <c r="A236" s="12">
        <v>229</v>
      </c>
      <c r="B236" s="13" t="s">
        <v>108</v>
      </c>
      <c r="C236" s="14" t="s">
        <v>115</v>
      </c>
    </row>
    <row r="237" spans="1:3" x14ac:dyDescent="0.2">
      <c r="A237" s="12">
        <v>28</v>
      </c>
      <c r="B237" s="13" t="s">
        <v>42</v>
      </c>
      <c r="C237" s="14" t="s">
        <v>85</v>
      </c>
    </row>
    <row r="238" spans="1:3" x14ac:dyDescent="0.2">
      <c r="A238" s="12">
        <v>260</v>
      </c>
      <c r="B238" s="13" t="s">
        <v>76</v>
      </c>
      <c r="C238" s="14" t="s">
        <v>96</v>
      </c>
    </row>
    <row r="239" spans="1:3" x14ac:dyDescent="0.2">
      <c r="A239" s="12">
        <v>140</v>
      </c>
      <c r="B239" s="13" t="s">
        <v>90</v>
      </c>
      <c r="C239" s="14" t="s">
        <v>114</v>
      </c>
    </row>
    <row r="240" spans="1:3" x14ac:dyDescent="0.2">
      <c r="A240" s="12">
        <v>67</v>
      </c>
      <c r="B240" s="13" t="s">
        <v>46</v>
      </c>
      <c r="C240" s="14" t="s">
        <v>45</v>
      </c>
    </row>
    <row r="241" spans="1:3" x14ac:dyDescent="0.2">
      <c r="A241" s="12">
        <v>448</v>
      </c>
      <c r="B241" s="13" t="s">
        <v>46</v>
      </c>
      <c r="C241" s="14" t="s">
        <v>73</v>
      </c>
    </row>
    <row r="242" spans="1:3" x14ac:dyDescent="0.2">
      <c r="A242" s="12">
        <v>331</v>
      </c>
      <c r="B242" s="13" t="s">
        <v>76</v>
      </c>
      <c r="C242" s="14" t="s">
        <v>106</v>
      </c>
    </row>
    <row r="243" spans="1:3" x14ac:dyDescent="0.2">
      <c r="A243" s="12">
        <v>325</v>
      </c>
      <c r="B243" s="13" t="s">
        <v>33</v>
      </c>
      <c r="C243" s="14" t="s">
        <v>51</v>
      </c>
    </row>
    <row r="244" spans="1:3" x14ac:dyDescent="0.2">
      <c r="A244" s="12">
        <v>346</v>
      </c>
      <c r="B244" s="13" t="s">
        <v>60</v>
      </c>
      <c r="C244" s="14" t="s">
        <v>107</v>
      </c>
    </row>
    <row r="245" spans="1:3" x14ac:dyDescent="0.2">
      <c r="A245" s="12">
        <v>115</v>
      </c>
      <c r="B245" s="13" t="s">
        <v>50</v>
      </c>
      <c r="C245" s="14" t="s">
        <v>104</v>
      </c>
    </row>
    <row r="246" spans="1:3" x14ac:dyDescent="0.2">
      <c r="A246" s="12">
        <v>360</v>
      </c>
      <c r="B246" s="13" t="s">
        <v>76</v>
      </c>
      <c r="C246" s="14" t="s">
        <v>79</v>
      </c>
    </row>
    <row r="247" spans="1:3" x14ac:dyDescent="0.2">
      <c r="A247" s="12">
        <v>230</v>
      </c>
      <c r="B247" s="13" t="s">
        <v>33</v>
      </c>
      <c r="C247" s="14" t="s">
        <v>32</v>
      </c>
    </row>
    <row r="248" spans="1:3" x14ac:dyDescent="0.2">
      <c r="A248" s="12">
        <v>353</v>
      </c>
      <c r="B248" s="13" t="s">
        <v>40</v>
      </c>
      <c r="C248" s="14" t="s">
        <v>39</v>
      </c>
    </row>
    <row r="249" spans="1:3" x14ac:dyDescent="0.2">
      <c r="A249" s="12">
        <v>188</v>
      </c>
      <c r="B249" s="13" t="s">
        <v>44</v>
      </c>
      <c r="C249" s="14" t="s">
        <v>113</v>
      </c>
    </row>
    <row r="250" spans="1:3" x14ac:dyDescent="0.2">
      <c r="A250" s="12">
        <v>405</v>
      </c>
      <c r="B250" s="13" t="s">
        <v>37</v>
      </c>
      <c r="C250" s="14" t="s">
        <v>111</v>
      </c>
    </row>
    <row r="251" spans="1:3" x14ac:dyDescent="0.2">
      <c r="A251" s="12">
        <v>99</v>
      </c>
      <c r="B251" s="13" t="s">
        <v>31</v>
      </c>
      <c r="C251" s="14" t="s">
        <v>30</v>
      </c>
    </row>
    <row r="252" spans="1:3" x14ac:dyDescent="0.2">
      <c r="A252" s="12">
        <v>196</v>
      </c>
      <c r="B252" s="13" t="s">
        <v>48</v>
      </c>
      <c r="C252" s="14" t="s">
        <v>80</v>
      </c>
    </row>
    <row r="253" spans="1:3" x14ac:dyDescent="0.2">
      <c r="A253" s="12">
        <v>271</v>
      </c>
      <c r="B253" s="13" t="s">
        <v>50</v>
      </c>
      <c r="C253" s="14" t="s">
        <v>49</v>
      </c>
    </row>
    <row r="254" spans="1:3" x14ac:dyDescent="0.2">
      <c r="A254" s="12">
        <v>210</v>
      </c>
      <c r="B254" s="13" t="s">
        <v>57</v>
      </c>
      <c r="C254" s="14" t="s">
        <v>81</v>
      </c>
    </row>
    <row r="255" spans="1:3" x14ac:dyDescent="0.2">
      <c r="A255" s="12">
        <v>178</v>
      </c>
      <c r="B255" s="13" t="s">
        <v>46</v>
      </c>
      <c r="C255" s="14" t="s">
        <v>73</v>
      </c>
    </row>
    <row r="256" spans="1:3" x14ac:dyDescent="0.2">
      <c r="A256" s="12">
        <v>423</v>
      </c>
      <c r="B256" s="13" t="s">
        <v>72</v>
      </c>
      <c r="C256" s="14" t="s">
        <v>102</v>
      </c>
    </row>
    <row r="257" spans="1:3" x14ac:dyDescent="0.2">
      <c r="A257" s="12">
        <v>70</v>
      </c>
      <c r="B257" s="13" t="s">
        <v>90</v>
      </c>
      <c r="C257" s="14" t="s">
        <v>63</v>
      </c>
    </row>
    <row r="258" spans="1:3" x14ac:dyDescent="0.2">
      <c r="A258" s="12">
        <v>335</v>
      </c>
      <c r="B258" s="13" t="s">
        <v>37</v>
      </c>
      <c r="C258" s="14" t="s">
        <v>111</v>
      </c>
    </row>
    <row r="259" spans="1:3" x14ac:dyDescent="0.2">
      <c r="A259" s="12">
        <v>427</v>
      </c>
      <c r="B259" s="13" t="s">
        <v>37</v>
      </c>
      <c r="C259" s="14" t="s">
        <v>93</v>
      </c>
    </row>
    <row r="260" spans="1:3" x14ac:dyDescent="0.2">
      <c r="A260" s="12">
        <v>303</v>
      </c>
      <c r="B260" s="13" t="s">
        <v>35</v>
      </c>
      <c r="C260" s="14" t="s">
        <v>38</v>
      </c>
    </row>
    <row r="261" spans="1:3" x14ac:dyDescent="0.2">
      <c r="A261" s="12">
        <v>398</v>
      </c>
      <c r="B261" s="13" t="s">
        <v>33</v>
      </c>
      <c r="C261" s="14" t="s">
        <v>32</v>
      </c>
    </row>
    <row r="262" spans="1:3" x14ac:dyDescent="0.2">
      <c r="A262" s="12">
        <v>290</v>
      </c>
      <c r="B262" s="13" t="s">
        <v>29</v>
      </c>
      <c r="C262" s="14" t="s">
        <v>61</v>
      </c>
    </row>
    <row r="263" spans="1:3" x14ac:dyDescent="0.2">
      <c r="A263" s="12">
        <v>386</v>
      </c>
      <c r="B263" s="13" t="s">
        <v>42</v>
      </c>
      <c r="C263" s="14" t="s">
        <v>67</v>
      </c>
    </row>
    <row r="264" spans="1:3" x14ac:dyDescent="0.2">
      <c r="A264" s="12">
        <v>350</v>
      </c>
      <c r="B264" s="13" t="s">
        <v>35</v>
      </c>
      <c r="C264" s="14" t="s">
        <v>58</v>
      </c>
    </row>
    <row r="265" spans="1:3" x14ac:dyDescent="0.2">
      <c r="A265" s="12">
        <v>329</v>
      </c>
      <c r="B265" s="13" t="s">
        <v>76</v>
      </c>
      <c r="C265" s="14" t="s">
        <v>79</v>
      </c>
    </row>
    <row r="266" spans="1:3" x14ac:dyDescent="0.2">
      <c r="A266" s="12">
        <v>233</v>
      </c>
      <c r="B266" s="13" t="s">
        <v>46</v>
      </c>
      <c r="C266" s="14" t="s">
        <v>73</v>
      </c>
    </row>
    <row r="267" spans="1:3" x14ac:dyDescent="0.2">
      <c r="A267" s="12">
        <v>293</v>
      </c>
      <c r="B267" s="13" t="s">
        <v>48</v>
      </c>
      <c r="C267" s="14" t="s">
        <v>64</v>
      </c>
    </row>
    <row r="268" spans="1:3" x14ac:dyDescent="0.2">
      <c r="A268" s="12">
        <v>286</v>
      </c>
      <c r="B268" s="13" t="s">
        <v>46</v>
      </c>
      <c r="C268" s="14" t="s">
        <v>73</v>
      </c>
    </row>
    <row r="269" spans="1:3" x14ac:dyDescent="0.2">
      <c r="A269" s="12">
        <v>11</v>
      </c>
      <c r="B269" s="13" t="s">
        <v>37</v>
      </c>
      <c r="C269" s="14" t="s">
        <v>93</v>
      </c>
    </row>
    <row r="270" spans="1:3" x14ac:dyDescent="0.2">
      <c r="A270" s="12">
        <v>142</v>
      </c>
      <c r="B270" s="13" t="s">
        <v>35</v>
      </c>
      <c r="C270" s="14" t="s">
        <v>38</v>
      </c>
    </row>
    <row r="271" spans="1:3" x14ac:dyDescent="0.2">
      <c r="A271" s="12">
        <v>466</v>
      </c>
      <c r="B271" s="13" t="s">
        <v>35</v>
      </c>
      <c r="C271" s="14" t="s">
        <v>34</v>
      </c>
    </row>
    <row r="272" spans="1:3" x14ac:dyDescent="0.2">
      <c r="A272" s="12">
        <v>71</v>
      </c>
      <c r="B272" s="13" t="s">
        <v>69</v>
      </c>
      <c r="C272" s="14" t="s">
        <v>68</v>
      </c>
    </row>
    <row r="273" spans="1:3" x14ac:dyDescent="0.2">
      <c r="A273" s="12">
        <v>480</v>
      </c>
      <c r="B273" s="13" t="s">
        <v>44</v>
      </c>
      <c r="C273" s="14" t="s">
        <v>65</v>
      </c>
    </row>
    <row r="274" spans="1:3" x14ac:dyDescent="0.2">
      <c r="A274" s="12">
        <v>129</v>
      </c>
      <c r="B274" s="13" t="s">
        <v>108</v>
      </c>
      <c r="C274" s="14" t="s">
        <v>110</v>
      </c>
    </row>
    <row r="275" spans="1:3" x14ac:dyDescent="0.2">
      <c r="A275" s="12">
        <v>283</v>
      </c>
      <c r="B275" s="13" t="s">
        <v>48</v>
      </c>
      <c r="C275" s="14" t="s">
        <v>80</v>
      </c>
    </row>
    <row r="276" spans="1:3" x14ac:dyDescent="0.2">
      <c r="A276" s="12">
        <v>313</v>
      </c>
      <c r="B276" s="13" t="s">
        <v>48</v>
      </c>
      <c r="C276" s="14" t="s">
        <v>64</v>
      </c>
    </row>
    <row r="277" spans="1:3" x14ac:dyDescent="0.2">
      <c r="A277" s="12">
        <v>18</v>
      </c>
      <c r="B277" s="13" t="s">
        <v>55</v>
      </c>
      <c r="C277" s="14" t="s">
        <v>54</v>
      </c>
    </row>
    <row r="278" spans="1:3" x14ac:dyDescent="0.2">
      <c r="A278" s="12">
        <v>145</v>
      </c>
      <c r="B278" s="13" t="s">
        <v>31</v>
      </c>
      <c r="C278" s="14" t="s">
        <v>30</v>
      </c>
    </row>
    <row r="279" spans="1:3" x14ac:dyDescent="0.2">
      <c r="A279" s="12">
        <v>491</v>
      </c>
      <c r="B279" s="13" t="s">
        <v>31</v>
      </c>
      <c r="C279" s="14" t="s">
        <v>95</v>
      </c>
    </row>
    <row r="280" spans="1:3" x14ac:dyDescent="0.2">
      <c r="A280" s="12">
        <v>29</v>
      </c>
      <c r="B280" s="13" t="s">
        <v>76</v>
      </c>
      <c r="C280" s="14" t="s">
        <v>75</v>
      </c>
    </row>
    <row r="281" spans="1:3" x14ac:dyDescent="0.2">
      <c r="A281" s="12">
        <v>50</v>
      </c>
      <c r="B281" s="13" t="s">
        <v>33</v>
      </c>
      <c r="C281" s="14" t="s">
        <v>51</v>
      </c>
    </row>
    <row r="282" spans="1:3" x14ac:dyDescent="0.2">
      <c r="A282" s="12">
        <v>336</v>
      </c>
      <c r="B282" s="13" t="s">
        <v>72</v>
      </c>
      <c r="C282" s="14" t="s">
        <v>71</v>
      </c>
    </row>
    <row r="283" spans="1:3" x14ac:dyDescent="0.2">
      <c r="A283" s="12">
        <v>440</v>
      </c>
      <c r="B283" s="13" t="s">
        <v>35</v>
      </c>
      <c r="C283" s="14" t="s">
        <v>38</v>
      </c>
    </row>
    <row r="284" spans="1:3" x14ac:dyDescent="0.2">
      <c r="A284" s="12">
        <v>51</v>
      </c>
      <c r="B284" s="13" t="s">
        <v>57</v>
      </c>
      <c r="C284" s="14" t="s">
        <v>78</v>
      </c>
    </row>
    <row r="285" spans="1:3" x14ac:dyDescent="0.2">
      <c r="A285" s="12">
        <v>371</v>
      </c>
      <c r="B285" s="13" t="s">
        <v>29</v>
      </c>
      <c r="C285" s="14" t="s">
        <v>89</v>
      </c>
    </row>
    <row r="286" spans="1:3" x14ac:dyDescent="0.2">
      <c r="A286" s="12">
        <v>14</v>
      </c>
      <c r="B286" s="13" t="s">
        <v>33</v>
      </c>
      <c r="C286" s="14" t="s">
        <v>112</v>
      </c>
    </row>
    <row r="287" spans="1:3" x14ac:dyDescent="0.2">
      <c r="A287" s="12">
        <v>312</v>
      </c>
      <c r="B287" s="13" t="s">
        <v>37</v>
      </c>
      <c r="C287" s="14" t="s">
        <v>111</v>
      </c>
    </row>
    <row r="288" spans="1:3" x14ac:dyDescent="0.2">
      <c r="A288" s="12">
        <v>477</v>
      </c>
      <c r="B288" s="13" t="s">
        <v>40</v>
      </c>
      <c r="C288" s="14" t="s">
        <v>91</v>
      </c>
    </row>
    <row r="289" spans="1:3" x14ac:dyDescent="0.2">
      <c r="A289" s="12">
        <v>91</v>
      </c>
      <c r="B289" s="13" t="s">
        <v>50</v>
      </c>
      <c r="C289" s="14" t="s">
        <v>49</v>
      </c>
    </row>
    <row r="290" spans="1:3" x14ac:dyDescent="0.2">
      <c r="A290" s="12">
        <v>52</v>
      </c>
      <c r="B290" s="13" t="s">
        <v>76</v>
      </c>
      <c r="C290" s="14" t="s">
        <v>75</v>
      </c>
    </row>
    <row r="291" spans="1:3" x14ac:dyDescent="0.2">
      <c r="A291" s="12">
        <v>383</v>
      </c>
      <c r="B291" s="13" t="s">
        <v>35</v>
      </c>
      <c r="C291" s="14" t="s">
        <v>38</v>
      </c>
    </row>
    <row r="292" spans="1:3" x14ac:dyDescent="0.2">
      <c r="A292" s="12">
        <v>252</v>
      </c>
      <c r="B292" s="13" t="s">
        <v>60</v>
      </c>
      <c r="C292" s="14" t="s">
        <v>70</v>
      </c>
    </row>
    <row r="293" spans="1:3" x14ac:dyDescent="0.2">
      <c r="A293" s="12">
        <v>365</v>
      </c>
      <c r="B293" s="13" t="s">
        <v>108</v>
      </c>
      <c r="C293" s="14" t="s">
        <v>110</v>
      </c>
    </row>
    <row r="294" spans="1:3" x14ac:dyDescent="0.2">
      <c r="A294" s="12">
        <v>420</v>
      </c>
      <c r="B294" s="13" t="s">
        <v>37</v>
      </c>
      <c r="C294" s="14" t="s">
        <v>87</v>
      </c>
    </row>
    <row r="295" spans="1:3" x14ac:dyDescent="0.2">
      <c r="A295" s="12">
        <v>97</v>
      </c>
      <c r="B295" s="13" t="s">
        <v>69</v>
      </c>
      <c r="C295" s="14" t="s">
        <v>100</v>
      </c>
    </row>
    <row r="296" spans="1:3" x14ac:dyDescent="0.2">
      <c r="A296" s="12">
        <v>47</v>
      </c>
      <c r="B296" s="13" t="s">
        <v>108</v>
      </c>
      <c r="C296" s="14" t="s">
        <v>109</v>
      </c>
    </row>
    <row r="297" spans="1:3" x14ac:dyDescent="0.2">
      <c r="A297" s="12">
        <v>187</v>
      </c>
      <c r="B297" s="13" t="s">
        <v>40</v>
      </c>
      <c r="C297" s="14" t="s">
        <v>39</v>
      </c>
    </row>
    <row r="298" spans="1:3" x14ac:dyDescent="0.2">
      <c r="A298" s="12">
        <v>429</v>
      </c>
      <c r="B298" s="13" t="s">
        <v>42</v>
      </c>
      <c r="C298" s="14" t="s">
        <v>67</v>
      </c>
    </row>
    <row r="299" spans="1:3" x14ac:dyDescent="0.2">
      <c r="A299" s="12">
        <v>93</v>
      </c>
      <c r="B299" s="13" t="s">
        <v>60</v>
      </c>
      <c r="C299" s="14" t="s">
        <v>107</v>
      </c>
    </row>
    <row r="300" spans="1:3" x14ac:dyDescent="0.2">
      <c r="A300" s="12">
        <v>198</v>
      </c>
      <c r="B300" s="13" t="s">
        <v>108</v>
      </c>
      <c r="C300" s="14" t="s">
        <v>14</v>
      </c>
    </row>
    <row r="301" spans="1:3" x14ac:dyDescent="0.2">
      <c r="A301" s="12">
        <v>362</v>
      </c>
      <c r="B301" s="13" t="s">
        <v>37</v>
      </c>
      <c r="C301" s="14" t="s">
        <v>93</v>
      </c>
    </row>
    <row r="302" spans="1:3" x14ac:dyDescent="0.2">
      <c r="A302" s="12">
        <v>461</v>
      </c>
      <c r="B302" s="13" t="s">
        <v>35</v>
      </c>
      <c r="C302" s="14" t="s">
        <v>34</v>
      </c>
    </row>
    <row r="303" spans="1:3" x14ac:dyDescent="0.2">
      <c r="A303" s="12">
        <v>84</v>
      </c>
      <c r="B303" s="13" t="s">
        <v>53</v>
      </c>
      <c r="C303" s="14" t="s">
        <v>52</v>
      </c>
    </row>
    <row r="304" spans="1:3" x14ac:dyDescent="0.2">
      <c r="A304" s="12">
        <v>172</v>
      </c>
      <c r="B304" s="13" t="s">
        <v>35</v>
      </c>
      <c r="C304" s="14" t="s">
        <v>34</v>
      </c>
    </row>
    <row r="305" spans="1:3" x14ac:dyDescent="0.2">
      <c r="A305" s="12">
        <v>171</v>
      </c>
      <c r="B305" s="13" t="s">
        <v>60</v>
      </c>
      <c r="C305" s="14" t="s">
        <v>107</v>
      </c>
    </row>
    <row r="306" spans="1:3" x14ac:dyDescent="0.2">
      <c r="A306" s="12">
        <v>194</v>
      </c>
      <c r="B306" s="13" t="s">
        <v>76</v>
      </c>
      <c r="C306" s="14" t="s">
        <v>106</v>
      </c>
    </row>
    <row r="307" spans="1:3" x14ac:dyDescent="0.2">
      <c r="A307" s="12">
        <v>235</v>
      </c>
      <c r="B307" s="13" t="s">
        <v>37</v>
      </c>
      <c r="C307" s="14" t="s">
        <v>93</v>
      </c>
    </row>
    <row r="308" spans="1:3" x14ac:dyDescent="0.2">
      <c r="A308" s="12">
        <v>458</v>
      </c>
      <c r="B308" s="13" t="s">
        <v>40</v>
      </c>
      <c r="C308" s="14" t="s">
        <v>91</v>
      </c>
    </row>
    <row r="309" spans="1:3" x14ac:dyDescent="0.2">
      <c r="A309" s="12">
        <v>193</v>
      </c>
      <c r="B309" s="13" t="s">
        <v>76</v>
      </c>
      <c r="C309" s="14" t="s">
        <v>106</v>
      </c>
    </row>
    <row r="310" spans="1:3" x14ac:dyDescent="0.2">
      <c r="A310" s="12">
        <v>450</v>
      </c>
      <c r="B310" s="13" t="s">
        <v>37</v>
      </c>
      <c r="C310" s="14" t="s">
        <v>87</v>
      </c>
    </row>
    <row r="311" spans="1:3" x14ac:dyDescent="0.2">
      <c r="A311" s="12">
        <v>163</v>
      </c>
      <c r="B311" s="13" t="s">
        <v>76</v>
      </c>
      <c r="C311" s="14" t="s">
        <v>96</v>
      </c>
    </row>
    <row r="312" spans="1:3" x14ac:dyDescent="0.2">
      <c r="A312" s="12">
        <v>12</v>
      </c>
      <c r="B312" s="13" t="s">
        <v>40</v>
      </c>
      <c r="C312" s="14" t="s">
        <v>101</v>
      </c>
    </row>
    <row r="313" spans="1:3" x14ac:dyDescent="0.2">
      <c r="A313" s="12">
        <v>61</v>
      </c>
      <c r="B313" s="13" t="s">
        <v>46</v>
      </c>
      <c r="C313" s="14" t="s">
        <v>66</v>
      </c>
    </row>
    <row r="314" spans="1:3" x14ac:dyDescent="0.2">
      <c r="A314" s="12">
        <v>15</v>
      </c>
      <c r="B314" s="13" t="s">
        <v>29</v>
      </c>
      <c r="C314" s="14" t="s">
        <v>94</v>
      </c>
    </row>
    <row r="315" spans="1:3" x14ac:dyDescent="0.2">
      <c r="A315" s="12">
        <v>90</v>
      </c>
      <c r="B315" s="13" t="s">
        <v>53</v>
      </c>
      <c r="C315" s="14" t="s">
        <v>105</v>
      </c>
    </row>
    <row r="316" spans="1:3" x14ac:dyDescent="0.2">
      <c r="A316" s="12">
        <v>396</v>
      </c>
      <c r="B316" s="13" t="s">
        <v>44</v>
      </c>
      <c r="C316" s="14" t="s">
        <v>43</v>
      </c>
    </row>
    <row r="317" spans="1:3" x14ac:dyDescent="0.2">
      <c r="A317" s="12">
        <v>481</v>
      </c>
      <c r="B317" s="13" t="s">
        <v>72</v>
      </c>
      <c r="C317" s="14" t="s">
        <v>102</v>
      </c>
    </row>
    <row r="318" spans="1:3" x14ac:dyDescent="0.2">
      <c r="A318" s="12">
        <v>246</v>
      </c>
      <c r="B318" s="13" t="s">
        <v>50</v>
      </c>
      <c r="C318" s="14" t="s">
        <v>104</v>
      </c>
    </row>
    <row r="319" spans="1:3" x14ac:dyDescent="0.2">
      <c r="A319" s="12">
        <v>174</v>
      </c>
      <c r="B319" s="13" t="s">
        <v>60</v>
      </c>
      <c r="C319" s="14" t="s">
        <v>88</v>
      </c>
    </row>
    <row r="320" spans="1:3" x14ac:dyDescent="0.2">
      <c r="A320" s="12">
        <v>479</v>
      </c>
      <c r="B320" s="13" t="s">
        <v>31</v>
      </c>
      <c r="C320" s="14" t="s">
        <v>103</v>
      </c>
    </row>
    <row r="321" spans="1:3" x14ac:dyDescent="0.2">
      <c r="A321" s="12">
        <v>224</v>
      </c>
      <c r="B321" s="13" t="s">
        <v>72</v>
      </c>
      <c r="C321" s="14" t="s">
        <v>102</v>
      </c>
    </row>
    <row r="322" spans="1:3" x14ac:dyDescent="0.2">
      <c r="A322" s="12">
        <v>42</v>
      </c>
      <c r="B322" s="13" t="s">
        <v>90</v>
      </c>
      <c r="C322" s="14" t="s">
        <v>63</v>
      </c>
    </row>
    <row r="323" spans="1:3" x14ac:dyDescent="0.2">
      <c r="A323" s="12">
        <v>267</v>
      </c>
      <c r="B323" s="13" t="s">
        <v>31</v>
      </c>
      <c r="C323" s="14" t="s">
        <v>30</v>
      </c>
    </row>
    <row r="324" spans="1:3" x14ac:dyDescent="0.2">
      <c r="A324" s="12">
        <v>161</v>
      </c>
      <c r="B324" s="13" t="s">
        <v>44</v>
      </c>
      <c r="C324" s="14" t="s">
        <v>99</v>
      </c>
    </row>
    <row r="325" spans="1:3" x14ac:dyDescent="0.2">
      <c r="A325" s="12">
        <v>315</v>
      </c>
      <c r="B325" s="13" t="s">
        <v>46</v>
      </c>
      <c r="C325" s="14" t="s">
        <v>45</v>
      </c>
    </row>
    <row r="326" spans="1:3" x14ac:dyDescent="0.2">
      <c r="A326" s="12">
        <v>121</v>
      </c>
      <c r="B326" s="13" t="s">
        <v>72</v>
      </c>
      <c r="C326" s="14" t="s">
        <v>102</v>
      </c>
    </row>
    <row r="327" spans="1:3" x14ac:dyDescent="0.2">
      <c r="A327" s="12">
        <v>433</v>
      </c>
      <c r="B327" s="13" t="s">
        <v>55</v>
      </c>
      <c r="C327" s="14" t="s">
        <v>54</v>
      </c>
    </row>
    <row r="328" spans="1:3" x14ac:dyDescent="0.2">
      <c r="A328" s="12">
        <v>453</v>
      </c>
      <c r="B328" s="13" t="s">
        <v>40</v>
      </c>
      <c r="C328" s="14" t="s">
        <v>101</v>
      </c>
    </row>
    <row r="329" spans="1:3" x14ac:dyDescent="0.2">
      <c r="A329" s="12">
        <v>248</v>
      </c>
      <c r="B329" s="13" t="s">
        <v>48</v>
      </c>
      <c r="C329" s="14" t="s">
        <v>83</v>
      </c>
    </row>
    <row r="330" spans="1:3" x14ac:dyDescent="0.2">
      <c r="A330" s="12">
        <v>492</v>
      </c>
      <c r="B330" s="13" t="s">
        <v>55</v>
      </c>
      <c r="C330" s="14" t="s">
        <v>86</v>
      </c>
    </row>
    <row r="331" spans="1:3" x14ac:dyDescent="0.2">
      <c r="A331" s="12">
        <v>122</v>
      </c>
      <c r="B331" s="13" t="s">
        <v>35</v>
      </c>
      <c r="C331" s="14" t="s">
        <v>58</v>
      </c>
    </row>
    <row r="332" spans="1:3" x14ac:dyDescent="0.2">
      <c r="A332" s="12">
        <v>62</v>
      </c>
      <c r="B332" s="13" t="s">
        <v>55</v>
      </c>
      <c r="C332" s="14" t="s">
        <v>97</v>
      </c>
    </row>
    <row r="333" spans="1:3" x14ac:dyDescent="0.2">
      <c r="A333" s="12">
        <v>119</v>
      </c>
      <c r="B333" s="13" t="s">
        <v>69</v>
      </c>
      <c r="C333" s="14" t="s">
        <v>100</v>
      </c>
    </row>
    <row r="334" spans="1:3" x14ac:dyDescent="0.2">
      <c r="A334" s="12">
        <v>388</v>
      </c>
      <c r="B334" s="13" t="s">
        <v>55</v>
      </c>
      <c r="C334" s="14" t="s">
        <v>54</v>
      </c>
    </row>
    <row r="335" spans="1:3" x14ac:dyDescent="0.2">
      <c r="A335" s="12">
        <v>66</v>
      </c>
      <c r="B335" s="13" t="s">
        <v>53</v>
      </c>
      <c r="C335" s="14" t="s">
        <v>84</v>
      </c>
    </row>
    <row r="336" spans="1:3" x14ac:dyDescent="0.2">
      <c r="A336" s="12">
        <v>125</v>
      </c>
      <c r="B336" s="13" t="s">
        <v>90</v>
      </c>
      <c r="C336" s="14" t="s">
        <v>85</v>
      </c>
    </row>
    <row r="337" spans="1:3" x14ac:dyDescent="0.2">
      <c r="A337" s="12">
        <v>274</v>
      </c>
      <c r="B337" s="13" t="s">
        <v>44</v>
      </c>
      <c r="C337" s="14" t="s">
        <v>99</v>
      </c>
    </row>
    <row r="338" spans="1:3" x14ac:dyDescent="0.2">
      <c r="A338" s="12">
        <v>471</v>
      </c>
      <c r="B338" s="13" t="s">
        <v>31</v>
      </c>
      <c r="C338" s="14" t="s">
        <v>95</v>
      </c>
    </row>
    <row r="339" spans="1:3" x14ac:dyDescent="0.2">
      <c r="A339" s="12">
        <v>395</v>
      </c>
      <c r="B339" s="13" t="s">
        <v>76</v>
      </c>
      <c r="C339" s="14" t="s">
        <v>79</v>
      </c>
    </row>
    <row r="340" spans="1:3" x14ac:dyDescent="0.2">
      <c r="A340" s="12">
        <v>474</v>
      </c>
      <c r="B340" s="13" t="s">
        <v>44</v>
      </c>
      <c r="C340" s="14" t="s">
        <v>99</v>
      </c>
    </row>
    <row r="341" spans="1:3" x14ac:dyDescent="0.2">
      <c r="A341" s="12">
        <v>63</v>
      </c>
      <c r="B341" s="13" t="s">
        <v>55</v>
      </c>
      <c r="C341" s="14" t="s">
        <v>97</v>
      </c>
    </row>
    <row r="342" spans="1:3" x14ac:dyDescent="0.2">
      <c r="A342" s="12">
        <v>89</v>
      </c>
      <c r="B342" s="13" t="s">
        <v>48</v>
      </c>
      <c r="C342" s="14" t="s">
        <v>80</v>
      </c>
    </row>
    <row r="343" spans="1:3" x14ac:dyDescent="0.2">
      <c r="A343" s="12">
        <v>27</v>
      </c>
      <c r="B343" s="13" t="s">
        <v>40</v>
      </c>
      <c r="C343" s="14" t="s">
        <v>39</v>
      </c>
    </row>
    <row r="344" spans="1:3" x14ac:dyDescent="0.2">
      <c r="A344" s="12">
        <v>127</v>
      </c>
      <c r="B344" s="13" t="s">
        <v>31</v>
      </c>
      <c r="C344" s="14" t="s">
        <v>30</v>
      </c>
    </row>
    <row r="345" spans="1:3" x14ac:dyDescent="0.2">
      <c r="A345" s="12">
        <v>426</v>
      </c>
      <c r="B345" s="13" t="s">
        <v>69</v>
      </c>
      <c r="C345" s="14" t="s">
        <v>98</v>
      </c>
    </row>
    <row r="346" spans="1:3" x14ac:dyDescent="0.2">
      <c r="A346" s="12">
        <v>355</v>
      </c>
      <c r="B346" s="13" t="s">
        <v>53</v>
      </c>
      <c r="C346" s="14" t="s">
        <v>82</v>
      </c>
    </row>
    <row r="347" spans="1:3" x14ac:dyDescent="0.2">
      <c r="A347" s="12">
        <v>113</v>
      </c>
      <c r="B347" s="13" t="s">
        <v>33</v>
      </c>
      <c r="C347" s="14" t="s">
        <v>51</v>
      </c>
    </row>
    <row r="348" spans="1:3" x14ac:dyDescent="0.2">
      <c r="A348" s="12">
        <v>291</v>
      </c>
      <c r="B348" s="13" t="s">
        <v>55</v>
      </c>
      <c r="C348" s="14" t="s">
        <v>97</v>
      </c>
    </row>
    <row r="349" spans="1:3" x14ac:dyDescent="0.2">
      <c r="A349" s="12">
        <v>182</v>
      </c>
      <c r="B349" s="13" t="s">
        <v>76</v>
      </c>
      <c r="C349" s="14" t="s">
        <v>96</v>
      </c>
    </row>
    <row r="350" spans="1:3" x14ac:dyDescent="0.2">
      <c r="A350" s="12">
        <v>105</v>
      </c>
      <c r="B350" s="13" t="s">
        <v>35</v>
      </c>
      <c r="C350" s="14" t="s">
        <v>58</v>
      </c>
    </row>
    <row r="351" spans="1:3" x14ac:dyDescent="0.2">
      <c r="A351" s="12">
        <v>199</v>
      </c>
      <c r="B351" s="13" t="s">
        <v>40</v>
      </c>
      <c r="C351" s="14" t="s">
        <v>91</v>
      </c>
    </row>
    <row r="352" spans="1:3" x14ac:dyDescent="0.2">
      <c r="A352" s="12">
        <v>211</v>
      </c>
      <c r="B352" s="13" t="s">
        <v>31</v>
      </c>
      <c r="C352" s="14" t="s">
        <v>62</v>
      </c>
    </row>
    <row r="353" spans="1:3" x14ac:dyDescent="0.2">
      <c r="A353" s="12">
        <v>22</v>
      </c>
      <c r="B353" s="13" t="s">
        <v>48</v>
      </c>
      <c r="C353" s="14" t="s">
        <v>64</v>
      </c>
    </row>
    <row r="354" spans="1:3" x14ac:dyDescent="0.2">
      <c r="A354" s="12">
        <v>150</v>
      </c>
      <c r="B354" s="13" t="s">
        <v>55</v>
      </c>
      <c r="C354" s="14" t="s">
        <v>54</v>
      </c>
    </row>
    <row r="355" spans="1:3" x14ac:dyDescent="0.2">
      <c r="A355" s="12">
        <v>191</v>
      </c>
      <c r="B355" s="13" t="s">
        <v>57</v>
      </c>
      <c r="C355" s="14" t="s">
        <v>81</v>
      </c>
    </row>
    <row r="356" spans="1:3" x14ac:dyDescent="0.2">
      <c r="A356" s="12">
        <v>245</v>
      </c>
      <c r="B356" s="13" t="s">
        <v>29</v>
      </c>
      <c r="C356" s="14" t="s">
        <v>61</v>
      </c>
    </row>
    <row r="357" spans="1:3" x14ac:dyDescent="0.2">
      <c r="A357" s="12">
        <v>154</v>
      </c>
      <c r="B357" s="13" t="s">
        <v>31</v>
      </c>
      <c r="C357" s="14" t="s">
        <v>95</v>
      </c>
    </row>
    <row r="358" spans="1:3" x14ac:dyDescent="0.2">
      <c r="A358" s="12">
        <v>266</v>
      </c>
      <c r="B358" s="13" t="s">
        <v>55</v>
      </c>
      <c r="C358" s="14" t="s">
        <v>54</v>
      </c>
    </row>
    <row r="359" spans="1:3" x14ac:dyDescent="0.2">
      <c r="A359" s="12">
        <v>143</v>
      </c>
      <c r="B359" s="13" t="s">
        <v>29</v>
      </c>
      <c r="C359" s="14" t="s">
        <v>94</v>
      </c>
    </row>
    <row r="360" spans="1:3" x14ac:dyDescent="0.2">
      <c r="A360" s="12">
        <v>475</v>
      </c>
      <c r="B360" s="13" t="s">
        <v>37</v>
      </c>
      <c r="C360" s="14" t="s">
        <v>93</v>
      </c>
    </row>
    <row r="361" spans="1:3" x14ac:dyDescent="0.2">
      <c r="A361" s="12">
        <v>292</v>
      </c>
      <c r="B361" s="13" t="s">
        <v>57</v>
      </c>
      <c r="C361" s="14" t="s">
        <v>78</v>
      </c>
    </row>
    <row r="362" spans="1:3" x14ac:dyDescent="0.2">
      <c r="A362" s="12">
        <v>307</v>
      </c>
      <c r="B362" s="13" t="s">
        <v>50</v>
      </c>
      <c r="C362" s="14" t="s">
        <v>92</v>
      </c>
    </row>
    <row r="363" spans="1:3" x14ac:dyDescent="0.2">
      <c r="A363" s="12">
        <v>39</v>
      </c>
      <c r="B363" s="13" t="s">
        <v>50</v>
      </c>
      <c r="C363" s="14" t="s">
        <v>49</v>
      </c>
    </row>
    <row r="364" spans="1:3" x14ac:dyDescent="0.2">
      <c r="A364" s="12">
        <v>316</v>
      </c>
      <c r="B364" s="13" t="s">
        <v>40</v>
      </c>
      <c r="C364" s="14" t="s">
        <v>91</v>
      </c>
    </row>
    <row r="365" spans="1:3" x14ac:dyDescent="0.2">
      <c r="A365" s="12">
        <v>228</v>
      </c>
      <c r="B365" s="13" t="s">
        <v>90</v>
      </c>
      <c r="C365" s="14" t="s">
        <v>63</v>
      </c>
    </row>
    <row r="366" spans="1:3" x14ac:dyDescent="0.2">
      <c r="A366" s="12">
        <v>269</v>
      </c>
      <c r="B366" s="13" t="s">
        <v>29</v>
      </c>
      <c r="C366" s="14" t="s">
        <v>89</v>
      </c>
    </row>
    <row r="367" spans="1:3" x14ac:dyDescent="0.2">
      <c r="A367" s="12">
        <v>151</v>
      </c>
      <c r="B367" s="13" t="s">
        <v>44</v>
      </c>
      <c r="C367" s="14" t="s">
        <v>65</v>
      </c>
    </row>
    <row r="368" spans="1:3" x14ac:dyDescent="0.2">
      <c r="A368" s="12">
        <v>101</v>
      </c>
      <c r="B368" s="13" t="s">
        <v>60</v>
      </c>
      <c r="C368" s="14" t="s">
        <v>88</v>
      </c>
    </row>
    <row r="369" spans="1:3" x14ac:dyDescent="0.2">
      <c r="A369" s="12">
        <v>411</v>
      </c>
      <c r="B369" s="13" t="s">
        <v>37</v>
      </c>
      <c r="C369" s="14" t="s">
        <v>87</v>
      </c>
    </row>
    <row r="370" spans="1:3" x14ac:dyDescent="0.2">
      <c r="A370" s="12">
        <v>381</v>
      </c>
      <c r="B370" s="13" t="s">
        <v>55</v>
      </c>
      <c r="C370" s="14" t="s">
        <v>86</v>
      </c>
    </row>
    <row r="371" spans="1:3" x14ac:dyDescent="0.2">
      <c r="A371" s="12">
        <v>400</v>
      </c>
      <c r="B371" s="13" t="s">
        <v>44</v>
      </c>
      <c r="C371" s="14" t="s">
        <v>65</v>
      </c>
    </row>
    <row r="372" spans="1:3" x14ac:dyDescent="0.2">
      <c r="A372" s="12">
        <v>55</v>
      </c>
      <c r="B372" s="13" t="s">
        <v>42</v>
      </c>
      <c r="C372" s="14" t="s">
        <v>85</v>
      </c>
    </row>
    <row r="373" spans="1:3" x14ac:dyDescent="0.2">
      <c r="A373" s="12">
        <v>372</v>
      </c>
      <c r="B373" s="13" t="s">
        <v>53</v>
      </c>
      <c r="C373" s="14" t="s">
        <v>84</v>
      </c>
    </row>
    <row r="374" spans="1:3" x14ac:dyDescent="0.2">
      <c r="A374" s="12">
        <v>80</v>
      </c>
      <c r="B374" s="13" t="s">
        <v>48</v>
      </c>
      <c r="C374" s="14" t="s">
        <v>83</v>
      </c>
    </row>
    <row r="375" spans="1:3" x14ac:dyDescent="0.2">
      <c r="A375" s="12">
        <v>413</v>
      </c>
      <c r="B375" s="13" t="s">
        <v>53</v>
      </c>
      <c r="C375" s="14" t="s">
        <v>82</v>
      </c>
    </row>
    <row r="376" spans="1:3" x14ac:dyDescent="0.2">
      <c r="A376" s="12">
        <v>46</v>
      </c>
      <c r="B376" s="13" t="s">
        <v>46</v>
      </c>
      <c r="C376" s="14" t="s">
        <v>77</v>
      </c>
    </row>
    <row r="377" spans="1:3" x14ac:dyDescent="0.2">
      <c r="A377" s="12">
        <v>1</v>
      </c>
      <c r="B377" s="13" t="s">
        <v>42</v>
      </c>
      <c r="C377" s="14" t="s">
        <v>41</v>
      </c>
    </row>
    <row r="378" spans="1:3" x14ac:dyDescent="0.2">
      <c r="A378" s="12">
        <v>478</v>
      </c>
      <c r="B378" s="13" t="s">
        <v>48</v>
      </c>
      <c r="C378" s="14" t="s">
        <v>80</v>
      </c>
    </row>
    <row r="379" spans="1:3" x14ac:dyDescent="0.2">
      <c r="A379" s="12">
        <v>456</v>
      </c>
      <c r="B379" s="13" t="s">
        <v>57</v>
      </c>
      <c r="C379" s="14" t="s">
        <v>81</v>
      </c>
    </row>
    <row r="380" spans="1:3" x14ac:dyDescent="0.2">
      <c r="A380" s="12">
        <v>38</v>
      </c>
      <c r="B380" s="13" t="s">
        <v>48</v>
      </c>
      <c r="C380" s="14" t="s">
        <v>80</v>
      </c>
    </row>
    <row r="381" spans="1:3" x14ac:dyDescent="0.2">
      <c r="A381" s="12">
        <v>134</v>
      </c>
      <c r="B381" s="13" t="s">
        <v>55</v>
      </c>
      <c r="C381" s="14" t="s">
        <v>54</v>
      </c>
    </row>
    <row r="382" spans="1:3" x14ac:dyDescent="0.2">
      <c r="A382" s="12">
        <v>77</v>
      </c>
      <c r="B382" s="13" t="s">
        <v>40</v>
      </c>
      <c r="C382" s="14" t="s">
        <v>39</v>
      </c>
    </row>
    <row r="383" spans="1:3" x14ac:dyDescent="0.2">
      <c r="A383" s="12">
        <v>455</v>
      </c>
      <c r="B383" s="13" t="s">
        <v>76</v>
      </c>
      <c r="C383" s="14" t="s">
        <v>79</v>
      </c>
    </row>
    <row r="384" spans="1:3" x14ac:dyDescent="0.2">
      <c r="A384" s="12">
        <v>218</v>
      </c>
      <c r="B384" s="13" t="s">
        <v>57</v>
      </c>
      <c r="C384" s="14" t="s">
        <v>78</v>
      </c>
    </row>
    <row r="385" spans="1:3" x14ac:dyDescent="0.2">
      <c r="A385" s="12">
        <v>263</v>
      </c>
      <c r="B385" s="13" t="s">
        <v>46</v>
      </c>
      <c r="C385" s="14" t="s">
        <v>77</v>
      </c>
    </row>
    <row r="386" spans="1:3" x14ac:dyDescent="0.2">
      <c r="A386" s="12">
        <v>254</v>
      </c>
      <c r="B386" s="13" t="s">
        <v>76</v>
      </c>
      <c r="C386" s="14" t="s">
        <v>75</v>
      </c>
    </row>
    <row r="387" spans="1:3" x14ac:dyDescent="0.2">
      <c r="A387" s="12">
        <v>370</v>
      </c>
      <c r="B387" s="13" t="s">
        <v>33</v>
      </c>
      <c r="C387" s="14" t="s">
        <v>32</v>
      </c>
    </row>
    <row r="388" spans="1:3" x14ac:dyDescent="0.2">
      <c r="A388" s="12">
        <v>301</v>
      </c>
      <c r="B388" s="13" t="s">
        <v>35</v>
      </c>
      <c r="C388" s="14" t="s">
        <v>74</v>
      </c>
    </row>
    <row r="389" spans="1:3" x14ac:dyDescent="0.2">
      <c r="A389" s="12">
        <v>259</v>
      </c>
      <c r="B389" s="13" t="s">
        <v>46</v>
      </c>
      <c r="C389" s="14" t="s">
        <v>73</v>
      </c>
    </row>
    <row r="390" spans="1:3" x14ac:dyDescent="0.2">
      <c r="A390" s="12">
        <v>468</v>
      </c>
      <c r="B390" s="13" t="s">
        <v>46</v>
      </c>
      <c r="C390" s="14" t="s">
        <v>45</v>
      </c>
    </row>
    <row r="391" spans="1:3" x14ac:dyDescent="0.2">
      <c r="A391" s="12">
        <v>200</v>
      </c>
      <c r="B391" s="13" t="s">
        <v>72</v>
      </c>
      <c r="C391" s="14" t="s">
        <v>71</v>
      </c>
    </row>
    <row r="392" spans="1:3" x14ac:dyDescent="0.2">
      <c r="A392" s="12">
        <v>354</v>
      </c>
      <c r="B392" s="13" t="s">
        <v>60</v>
      </c>
      <c r="C392" s="14" t="s">
        <v>70</v>
      </c>
    </row>
    <row r="393" spans="1:3" x14ac:dyDescent="0.2">
      <c r="A393" s="12">
        <v>460</v>
      </c>
      <c r="B393" s="13" t="s">
        <v>53</v>
      </c>
      <c r="C393" s="14" t="s">
        <v>52</v>
      </c>
    </row>
    <row r="394" spans="1:3" x14ac:dyDescent="0.2">
      <c r="A394" s="12">
        <v>184</v>
      </c>
      <c r="B394" s="13" t="s">
        <v>48</v>
      </c>
      <c r="C394" s="14" t="s">
        <v>47</v>
      </c>
    </row>
    <row r="395" spans="1:3" x14ac:dyDescent="0.2">
      <c r="A395" s="12">
        <v>308</v>
      </c>
      <c r="B395" s="13" t="s">
        <v>48</v>
      </c>
      <c r="C395" s="14" t="s">
        <v>64</v>
      </c>
    </row>
    <row r="396" spans="1:3" x14ac:dyDescent="0.2">
      <c r="A396" s="12">
        <v>407</v>
      </c>
      <c r="B396" s="13" t="s">
        <v>48</v>
      </c>
      <c r="C396" s="14" t="s">
        <v>47</v>
      </c>
    </row>
    <row r="397" spans="1:3" x14ac:dyDescent="0.2">
      <c r="A397" s="12">
        <v>148</v>
      </c>
      <c r="B397" s="13" t="s">
        <v>33</v>
      </c>
      <c r="C397" s="14" t="s">
        <v>32</v>
      </c>
    </row>
    <row r="398" spans="1:3" x14ac:dyDescent="0.2">
      <c r="A398" s="12">
        <v>152</v>
      </c>
      <c r="B398" s="13" t="s">
        <v>69</v>
      </c>
      <c r="C398" s="14" t="s">
        <v>68</v>
      </c>
    </row>
    <row r="399" spans="1:3" x14ac:dyDescent="0.2">
      <c r="A399" s="12">
        <v>326</v>
      </c>
      <c r="B399" s="13" t="s">
        <v>42</v>
      </c>
      <c r="C399" s="14" t="s">
        <v>67</v>
      </c>
    </row>
    <row r="400" spans="1:3" x14ac:dyDescent="0.2">
      <c r="A400" s="12">
        <v>352</v>
      </c>
      <c r="B400" s="13" t="s">
        <v>46</v>
      </c>
      <c r="C400" s="14" t="s">
        <v>66</v>
      </c>
    </row>
    <row r="401" spans="1:3" x14ac:dyDescent="0.2">
      <c r="A401" s="12">
        <v>44</v>
      </c>
      <c r="B401" s="13" t="s">
        <v>44</v>
      </c>
      <c r="C401" s="14" t="s">
        <v>65</v>
      </c>
    </row>
    <row r="402" spans="1:3" x14ac:dyDescent="0.2">
      <c r="A402" s="12">
        <v>183</v>
      </c>
      <c r="B402" s="13" t="s">
        <v>48</v>
      </c>
      <c r="C402" s="14" t="s">
        <v>64</v>
      </c>
    </row>
    <row r="403" spans="1:3" x14ac:dyDescent="0.2">
      <c r="A403" s="12">
        <v>88</v>
      </c>
      <c r="B403" s="13" t="s">
        <v>42</v>
      </c>
      <c r="C403" s="14" t="s">
        <v>63</v>
      </c>
    </row>
    <row r="404" spans="1:3" x14ac:dyDescent="0.2">
      <c r="A404" s="12">
        <v>347</v>
      </c>
      <c r="B404" s="13" t="s">
        <v>40</v>
      </c>
      <c r="C404" s="14" t="s">
        <v>39</v>
      </c>
    </row>
    <row r="405" spans="1:3" x14ac:dyDescent="0.2">
      <c r="A405" s="12">
        <v>342</v>
      </c>
      <c r="B405" s="13" t="s">
        <v>31</v>
      </c>
      <c r="C405" s="14" t="s">
        <v>62</v>
      </c>
    </row>
    <row r="406" spans="1:3" x14ac:dyDescent="0.2">
      <c r="A406" s="12">
        <v>59</v>
      </c>
      <c r="B406" s="13" t="s">
        <v>29</v>
      </c>
      <c r="C406" s="14" t="s">
        <v>61</v>
      </c>
    </row>
    <row r="407" spans="1:3" x14ac:dyDescent="0.2">
      <c r="A407" s="12">
        <v>16</v>
      </c>
      <c r="B407" s="13" t="s">
        <v>50</v>
      </c>
      <c r="C407" s="14" t="s">
        <v>49</v>
      </c>
    </row>
    <row r="408" spans="1:3" x14ac:dyDescent="0.2">
      <c r="A408" s="12">
        <v>220</v>
      </c>
      <c r="B408" s="13" t="s">
        <v>60</v>
      </c>
      <c r="C408" s="14" t="s">
        <v>59</v>
      </c>
    </row>
    <row r="409" spans="1:3" x14ac:dyDescent="0.2">
      <c r="A409" s="12">
        <v>439</v>
      </c>
      <c r="B409" s="13" t="s">
        <v>33</v>
      </c>
      <c r="C409" s="14" t="s">
        <v>51</v>
      </c>
    </row>
    <row r="410" spans="1:3" x14ac:dyDescent="0.2">
      <c r="A410" s="12">
        <v>437</v>
      </c>
      <c r="B410" s="13" t="s">
        <v>60</v>
      </c>
      <c r="C410" s="14" t="s">
        <v>59</v>
      </c>
    </row>
    <row r="411" spans="1:3" x14ac:dyDescent="0.2">
      <c r="A411" s="12">
        <v>73</v>
      </c>
      <c r="B411" s="13" t="s">
        <v>37</v>
      </c>
      <c r="C411" s="14" t="s">
        <v>36</v>
      </c>
    </row>
    <row r="412" spans="1:3" x14ac:dyDescent="0.2">
      <c r="A412" s="12">
        <v>208</v>
      </c>
      <c r="B412" s="13" t="s">
        <v>48</v>
      </c>
      <c r="C412" s="14" t="s">
        <v>47</v>
      </c>
    </row>
    <row r="413" spans="1:3" x14ac:dyDescent="0.2">
      <c r="A413" s="12">
        <v>6</v>
      </c>
      <c r="B413" s="13" t="s">
        <v>35</v>
      </c>
      <c r="C413" s="14" t="s">
        <v>58</v>
      </c>
    </row>
    <row r="414" spans="1:3" x14ac:dyDescent="0.2">
      <c r="A414" s="12">
        <v>318</v>
      </c>
      <c r="B414" s="13" t="s">
        <v>44</v>
      </c>
      <c r="C414" s="14" t="s">
        <v>43</v>
      </c>
    </row>
    <row r="415" spans="1:3" x14ac:dyDescent="0.2">
      <c r="A415" s="12">
        <v>327</v>
      </c>
      <c r="B415" s="13" t="s">
        <v>57</v>
      </c>
      <c r="C415" s="14" t="s">
        <v>56</v>
      </c>
    </row>
    <row r="416" spans="1:3" x14ac:dyDescent="0.2">
      <c r="A416" s="12">
        <v>416</v>
      </c>
      <c r="B416" s="13" t="s">
        <v>55</v>
      </c>
      <c r="C416" s="14" t="s">
        <v>54</v>
      </c>
    </row>
    <row r="417" spans="1:3" x14ac:dyDescent="0.2">
      <c r="A417" s="12">
        <v>374</v>
      </c>
      <c r="B417" s="13" t="s">
        <v>53</v>
      </c>
      <c r="C417" s="14" t="s">
        <v>52</v>
      </c>
    </row>
    <row r="418" spans="1:3" x14ac:dyDescent="0.2">
      <c r="A418" s="12">
        <v>289</v>
      </c>
      <c r="B418" s="13" t="s">
        <v>33</v>
      </c>
      <c r="C418" s="14" t="s">
        <v>51</v>
      </c>
    </row>
    <row r="419" spans="1:3" x14ac:dyDescent="0.2">
      <c r="A419" s="12">
        <v>173</v>
      </c>
      <c r="B419" s="13" t="s">
        <v>33</v>
      </c>
      <c r="C419" s="14" t="s">
        <v>32</v>
      </c>
    </row>
    <row r="420" spans="1:3" x14ac:dyDescent="0.2">
      <c r="A420" s="12">
        <v>114</v>
      </c>
      <c r="B420" s="13" t="s">
        <v>50</v>
      </c>
      <c r="C420" s="14" t="s">
        <v>49</v>
      </c>
    </row>
    <row r="421" spans="1:3" x14ac:dyDescent="0.2">
      <c r="A421" s="12">
        <v>170</v>
      </c>
      <c r="B421" s="13" t="s">
        <v>48</v>
      </c>
      <c r="C421" s="14" t="s">
        <v>47</v>
      </c>
    </row>
    <row r="422" spans="1:3" x14ac:dyDescent="0.2">
      <c r="A422" s="12">
        <v>9</v>
      </c>
      <c r="B422" s="13" t="s">
        <v>46</v>
      </c>
      <c r="C422" s="14" t="s">
        <v>45</v>
      </c>
    </row>
    <row r="423" spans="1:3" x14ac:dyDescent="0.2">
      <c r="A423" s="12">
        <v>302</v>
      </c>
      <c r="B423" s="13" t="s">
        <v>44</v>
      </c>
      <c r="C423" s="14" t="s">
        <v>43</v>
      </c>
    </row>
    <row r="424" spans="1:3" x14ac:dyDescent="0.2">
      <c r="A424" s="12">
        <v>48</v>
      </c>
      <c r="B424" s="13" t="s">
        <v>35</v>
      </c>
      <c r="C424" s="14" t="s">
        <v>38</v>
      </c>
    </row>
    <row r="425" spans="1:3" x14ac:dyDescent="0.2">
      <c r="A425" s="12">
        <v>3</v>
      </c>
      <c r="B425" s="13" t="s">
        <v>42</v>
      </c>
      <c r="C425" s="14" t="s">
        <v>41</v>
      </c>
    </row>
    <row r="426" spans="1:3" x14ac:dyDescent="0.2">
      <c r="A426" s="12">
        <v>168</v>
      </c>
      <c r="B426" s="13" t="s">
        <v>42</v>
      </c>
      <c r="C426" s="14" t="s">
        <v>41</v>
      </c>
    </row>
    <row r="427" spans="1:3" x14ac:dyDescent="0.2">
      <c r="A427" s="12">
        <v>13</v>
      </c>
      <c r="B427" s="13" t="s">
        <v>40</v>
      </c>
      <c r="C427" s="14" t="s">
        <v>39</v>
      </c>
    </row>
    <row r="428" spans="1:3" x14ac:dyDescent="0.2">
      <c r="A428" s="12">
        <v>141</v>
      </c>
      <c r="B428" s="13" t="s">
        <v>35</v>
      </c>
      <c r="C428" s="14" t="s">
        <v>38</v>
      </c>
    </row>
    <row r="429" spans="1:3" x14ac:dyDescent="0.2">
      <c r="A429" s="12">
        <v>120</v>
      </c>
      <c r="B429" s="13" t="s">
        <v>37</v>
      </c>
      <c r="C429" s="14" t="s">
        <v>36</v>
      </c>
    </row>
    <row r="430" spans="1:3" x14ac:dyDescent="0.2">
      <c r="A430" s="12">
        <v>418</v>
      </c>
      <c r="B430" s="13" t="s">
        <v>35</v>
      </c>
      <c r="C430" s="14" t="s">
        <v>34</v>
      </c>
    </row>
    <row r="431" spans="1:3" x14ac:dyDescent="0.2">
      <c r="A431" s="12">
        <v>294</v>
      </c>
      <c r="B431" s="13" t="s">
        <v>33</v>
      </c>
      <c r="C431" s="14" t="s">
        <v>32</v>
      </c>
    </row>
    <row r="432" spans="1:3" x14ac:dyDescent="0.2">
      <c r="A432" s="12">
        <v>175</v>
      </c>
      <c r="B432" s="13" t="s">
        <v>31</v>
      </c>
      <c r="C432" s="14" t="s">
        <v>30</v>
      </c>
    </row>
    <row r="433" spans="1:3" x14ac:dyDescent="0.2">
      <c r="A433" s="15">
        <v>469</v>
      </c>
      <c r="B433" s="16" t="s">
        <v>29</v>
      </c>
      <c r="C433" s="17" t="s">
        <v>28</v>
      </c>
    </row>
  </sheetData>
  <pageMargins left="0.75" right="0.75" top="1" bottom="1" header="0.5" footer="0.5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1"/>
  <sheetViews>
    <sheetView topLeftCell="N1" workbookViewId="0">
      <selection activeCell="W14" sqref="W14"/>
    </sheetView>
  </sheetViews>
  <sheetFormatPr baseColWidth="10" defaultColWidth="8.83203125" defaultRowHeight="15" x14ac:dyDescent="0.2"/>
  <cols>
    <col min="1" max="1" width="8.83203125" customWidth="1"/>
    <col min="2" max="2" width="10.5" customWidth="1"/>
    <col min="3" max="3" width="18.6640625" customWidth="1"/>
    <col min="4" max="4" width="17.83203125" customWidth="1"/>
    <col min="5" max="5" width="12.5" customWidth="1"/>
    <col min="6" max="6" width="18.33203125" customWidth="1"/>
    <col min="7" max="7" width="20.1640625" bestFit="1" customWidth="1"/>
    <col min="8" max="8" width="11.6640625" customWidth="1"/>
    <col min="9" max="9" width="14.33203125" bestFit="1" customWidth="1"/>
    <col min="10" max="10" width="34.83203125" bestFit="1" customWidth="1"/>
    <col min="11" max="11" width="22.5" bestFit="1" customWidth="1"/>
    <col min="12" max="12" width="15.5" bestFit="1" customWidth="1"/>
    <col min="13" max="13" width="43.1640625" bestFit="1" customWidth="1"/>
    <col min="14" max="14" width="37.83203125" bestFit="1" customWidth="1"/>
    <col min="15" max="15" width="27.5" style="31" bestFit="1" customWidth="1"/>
    <col min="16" max="16" width="45.5" bestFit="1" customWidth="1"/>
    <col min="17" max="17" width="33.83203125" bestFit="1" customWidth="1"/>
  </cols>
  <sheetData>
    <row r="1" spans="1:17" x14ac:dyDescent="0.2">
      <c r="A1" s="10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627</v>
      </c>
      <c r="J1" s="9" t="s">
        <v>630</v>
      </c>
      <c r="K1" s="9" t="s">
        <v>631</v>
      </c>
      <c r="L1" s="9" t="s">
        <v>629</v>
      </c>
      <c r="M1" s="9" t="s">
        <v>635</v>
      </c>
      <c r="N1" s="9" t="s">
        <v>596</v>
      </c>
      <c r="O1" s="35" t="s">
        <v>576</v>
      </c>
      <c r="P1" s="9" t="s">
        <v>1786</v>
      </c>
      <c r="Q1" s="11" t="s">
        <v>1789</v>
      </c>
    </row>
    <row r="2" spans="1:17" x14ac:dyDescent="0.2">
      <c r="A2" s="12">
        <v>272</v>
      </c>
      <c r="B2" s="13">
        <v>345</v>
      </c>
      <c r="C2" s="13">
        <v>420</v>
      </c>
      <c r="D2" s="13">
        <v>2</v>
      </c>
      <c r="E2" s="13">
        <v>840</v>
      </c>
      <c r="F2" s="33">
        <v>45037</v>
      </c>
      <c r="G2" s="13" t="s">
        <v>19</v>
      </c>
      <c r="H2" s="13">
        <v>308</v>
      </c>
      <c r="I2" s="13" t="str">
        <f>VLOOKUP(B2,товар!$A$1:$C$433,2,FALSE)</f>
        <v>Конфеты</v>
      </c>
      <c r="J2" s="24">
        <f t="shared" ref="J2:J65" si="0">AVERAGEIF($I$2:$I$1001,I2,$C$2:$C$1001)</f>
        <v>267.85483870967744</v>
      </c>
      <c r="K2" s="25">
        <f t="shared" ref="K2:K65" si="1">C2/J2-1</f>
        <v>0.56801348828807119</v>
      </c>
      <c r="L2" s="13" t="str">
        <f>VLOOKUP(B2,товар!$A$1:$C$433,3,FALSE)</f>
        <v>Рот Фронт</v>
      </c>
      <c r="M2" s="50">
        <f t="shared" ref="M2:M65" si="2">AVERAGEIFS($C$2:$C$1001,$I$2:$I$1001,I2,$L$2:$L$1001,L2)</f>
        <v>288.23809523809524</v>
      </c>
      <c r="N2" s="13">
        <f t="shared" ref="N2:N65" si="3">C2*D2</f>
        <v>840</v>
      </c>
      <c r="O2" s="33">
        <f>VLOOKUP(H2,клиенты!$A$1:$G$435,5,FALSE)</f>
        <v>44562</v>
      </c>
      <c r="P2" s="13">
        <f t="shared" ref="P2:P65" si="4">F2-O2</f>
        <v>475</v>
      </c>
      <c r="Q2" s="14" t="str">
        <f>VLOOKUP(H2,клиенты!$A$2:$M$435,7,FALSE)</f>
        <v>Казахстан</v>
      </c>
    </row>
    <row r="3" spans="1:17" x14ac:dyDescent="0.2">
      <c r="A3" s="12">
        <v>23</v>
      </c>
      <c r="B3" s="13">
        <v>226</v>
      </c>
      <c r="C3" s="13">
        <v>228</v>
      </c>
      <c r="D3" s="13">
        <v>2</v>
      </c>
      <c r="E3" s="13">
        <v>456</v>
      </c>
      <c r="F3" s="33">
        <v>45027</v>
      </c>
      <c r="G3" s="13" t="s">
        <v>18</v>
      </c>
      <c r="H3" s="13">
        <v>280</v>
      </c>
      <c r="I3" s="13" t="str">
        <f>VLOOKUP(B3,товар!$A$1:$C$433,2,FALSE)</f>
        <v>Сыр</v>
      </c>
      <c r="J3" s="24">
        <f t="shared" si="0"/>
        <v>262.63492063492066</v>
      </c>
      <c r="K3" s="25">
        <f t="shared" si="1"/>
        <v>-0.13187477335912012</v>
      </c>
      <c r="L3" s="13" t="str">
        <f>VLOOKUP(B3,товар!$A$1:$C$433,3,FALSE)</f>
        <v>Карат</v>
      </c>
      <c r="M3" s="50">
        <f t="shared" si="2"/>
        <v>311.33333333333331</v>
      </c>
      <c r="N3" s="13">
        <f t="shared" si="3"/>
        <v>456</v>
      </c>
      <c r="O3" s="33">
        <f>VLOOKUP(H3,клиенты!$A$1:$G$435,5,FALSE)</f>
        <v>44563</v>
      </c>
      <c r="P3" s="13">
        <f t="shared" si="4"/>
        <v>464</v>
      </c>
      <c r="Q3" s="14" t="str">
        <f>VLOOKUP(H3,клиенты!$A$2:$M$435,7,FALSE)</f>
        <v>Россия</v>
      </c>
    </row>
    <row r="4" spans="1:17" x14ac:dyDescent="0.2">
      <c r="A4" s="12">
        <v>88</v>
      </c>
      <c r="B4" s="13">
        <v>375</v>
      </c>
      <c r="C4" s="13">
        <v>281</v>
      </c>
      <c r="D4" s="13">
        <v>2</v>
      </c>
      <c r="E4" s="13">
        <v>562</v>
      </c>
      <c r="F4" s="33">
        <v>45079</v>
      </c>
      <c r="G4" s="13" t="s">
        <v>17</v>
      </c>
      <c r="H4" s="13">
        <v>167</v>
      </c>
      <c r="I4" s="13" t="str">
        <f>VLOOKUP(B4,товар!$A$1:$C$433,2,FALSE)</f>
        <v>Макароны</v>
      </c>
      <c r="J4" s="24">
        <f t="shared" si="0"/>
        <v>265.47674418604652</v>
      </c>
      <c r="K4" s="25">
        <f t="shared" si="1"/>
        <v>5.8473128640883054E-2</v>
      </c>
      <c r="L4" s="13" t="str">
        <f>VLOOKUP(B4,товар!$A$1:$C$433,3,FALSE)</f>
        <v>Борилла</v>
      </c>
      <c r="M4" s="50">
        <f t="shared" si="2"/>
        <v>236.27586206896552</v>
      </c>
      <c r="N4" s="13">
        <f t="shared" si="3"/>
        <v>562</v>
      </c>
      <c r="O4" s="33">
        <f>VLOOKUP(H4,клиенты!$A$1:$G$435,5,FALSE)</f>
        <v>44563</v>
      </c>
      <c r="P4" s="13">
        <f t="shared" si="4"/>
        <v>516</v>
      </c>
      <c r="Q4" s="14" t="str">
        <f>VLOOKUP(H4,клиенты!$A$2:$M$435,7,FALSE)</f>
        <v>Беларусь</v>
      </c>
    </row>
    <row r="5" spans="1:17" x14ac:dyDescent="0.2">
      <c r="A5" s="12">
        <v>124</v>
      </c>
      <c r="B5" s="13">
        <v>249</v>
      </c>
      <c r="C5" s="13">
        <v>368</v>
      </c>
      <c r="D5" s="13">
        <v>2</v>
      </c>
      <c r="E5" s="13">
        <v>736</v>
      </c>
      <c r="F5" s="33">
        <v>45313</v>
      </c>
      <c r="G5" s="13" t="s">
        <v>22</v>
      </c>
      <c r="H5" s="13">
        <v>380</v>
      </c>
      <c r="I5" s="13" t="str">
        <f>VLOOKUP(B5,товар!$A$1:$C$433,2,FALSE)</f>
        <v>Чай</v>
      </c>
      <c r="J5" s="24">
        <f t="shared" si="0"/>
        <v>271.18181818181819</v>
      </c>
      <c r="K5" s="25">
        <f t="shared" si="1"/>
        <v>0.35702313107609784</v>
      </c>
      <c r="L5" s="13" t="str">
        <f>VLOOKUP(B5,товар!$A$1:$C$433,3,FALSE)</f>
        <v>Lipton</v>
      </c>
      <c r="M5" s="50">
        <f t="shared" si="2"/>
        <v>260.15789473684208</v>
      </c>
      <c r="N5" s="13">
        <f t="shared" si="3"/>
        <v>736</v>
      </c>
      <c r="O5" s="33">
        <f>VLOOKUP(H5,клиенты!$A$1:$G$435,5,FALSE)</f>
        <v>44563</v>
      </c>
      <c r="P5" s="13">
        <f t="shared" si="4"/>
        <v>750</v>
      </c>
      <c r="Q5" s="14" t="str">
        <f>VLOOKUP(H5,клиенты!$A$2:$M$435,7,FALSE)</f>
        <v>Россия</v>
      </c>
    </row>
    <row r="6" spans="1:17" x14ac:dyDescent="0.2">
      <c r="A6" s="12">
        <v>144</v>
      </c>
      <c r="B6" s="13">
        <v>4</v>
      </c>
      <c r="C6" s="13">
        <v>314</v>
      </c>
      <c r="D6" s="13">
        <v>4</v>
      </c>
      <c r="E6" s="13">
        <v>1256</v>
      </c>
      <c r="F6" s="33">
        <v>45336</v>
      </c>
      <c r="G6" s="13" t="s">
        <v>14</v>
      </c>
      <c r="H6" s="13">
        <v>380</v>
      </c>
      <c r="I6" s="13" t="str">
        <f>VLOOKUP(B6,товар!$A$1:$C$433,2,FALSE)</f>
        <v>Рис</v>
      </c>
      <c r="J6" s="24">
        <f t="shared" si="0"/>
        <v>258.375</v>
      </c>
      <c r="K6" s="25">
        <f t="shared" si="1"/>
        <v>0.21528785679729068</v>
      </c>
      <c r="L6" s="13" t="str">
        <f>VLOOKUP(B6,товар!$A$1:$C$433,3,FALSE)</f>
        <v>Белый Злат</v>
      </c>
      <c r="M6" s="50">
        <f t="shared" si="2"/>
        <v>269.70588235294116</v>
      </c>
      <c r="N6" s="13">
        <f t="shared" si="3"/>
        <v>1256</v>
      </c>
      <c r="O6" s="33">
        <f>VLOOKUP(H6,клиенты!$A$1:$G$435,5,FALSE)</f>
        <v>44563</v>
      </c>
      <c r="P6" s="13">
        <f t="shared" si="4"/>
        <v>773</v>
      </c>
      <c r="Q6" s="14" t="str">
        <f>VLOOKUP(H6,клиенты!$A$2:$M$435,7,FALSE)</f>
        <v>Россия</v>
      </c>
    </row>
    <row r="7" spans="1:17" x14ac:dyDescent="0.2">
      <c r="A7" s="12">
        <v>160</v>
      </c>
      <c r="B7" s="13">
        <v>255</v>
      </c>
      <c r="C7" s="13">
        <v>279</v>
      </c>
      <c r="D7" s="13">
        <v>3</v>
      </c>
      <c r="E7" s="13">
        <v>837</v>
      </c>
      <c r="F7" s="33">
        <v>45081</v>
      </c>
      <c r="G7" s="13" t="s">
        <v>10</v>
      </c>
      <c r="H7" s="13">
        <v>286</v>
      </c>
      <c r="I7" s="13" t="str">
        <f>VLOOKUP(B7,товар!$A$1:$C$433,2,FALSE)</f>
        <v>Кофе</v>
      </c>
      <c r="J7" s="24">
        <f t="shared" si="0"/>
        <v>249.02380952380952</v>
      </c>
      <c r="K7" s="25">
        <f t="shared" si="1"/>
        <v>0.12037479682570029</v>
      </c>
      <c r="L7" s="13" t="str">
        <f>VLOOKUP(B7,товар!$A$1:$C$433,3,FALSE)</f>
        <v>Nescafe</v>
      </c>
      <c r="M7" s="50">
        <f t="shared" si="2"/>
        <v>256.89999999999998</v>
      </c>
      <c r="N7" s="13">
        <f t="shared" si="3"/>
        <v>837</v>
      </c>
      <c r="O7" s="33">
        <f>VLOOKUP(H7,клиенты!$A$1:$G$435,5,FALSE)</f>
        <v>44563</v>
      </c>
      <c r="P7" s="13">
        <f t="shared" si="4"/>
        <v>518</v>
      </c>
      <c r="Q7" s="14" t="str">
        <f>VLOOKUP(H7,клиенты!$A$2:$M$435,7,FALSE)</f>
        <v>Узбекистан</v>
      </c>
    </row>
    <row r="8" spans="1:17" x14ac:dyDescent="0.2">
      <c r="A8" s="12">
        <v>249</v>
      </c>
      <c r="B8" s="13">
        <v>26</v>
      </c>
      <c r="C8" s="13">
        <v>170</v>
      </c>
      <c r="D8" s="13">
        <v>1</v>
      </c>
      <c r="E8" s="13">
        <v>170</v>
      </c>
      <c r="F8" s="33">
        <v>45139</v>
      </c>
      <c r="G8" s="13" t="s">
        <v>25</v>
      </c>
      <c r="H8" s="13">
        <v>286</v>
      </c>
      <c r="I8" s="13" t="str">
        <f>VLOOKUP(B8,товар!$A$1:$C$433,2,FALSE)</f>
        <v>Мясо</v>
      </c>
      <c r="J8" s="24">
        <f t="shared" si="0"/>
        <v>271.74545454545455</v>
      </c>
      <c r="K8" s="25">
        <f t="shared" si="1"/>
        <v>-0.37441455907935239</v>
      </c>
      <c r="L8" s="13" t="str">
        <f>VLOOKUP(B8,товар!$A$1:$C$433,3,FALSE)</f>
        <v>Сава</v>
      </c>
      <c r="M8" s="50">
        <f t="shared" si="2"/>
        <v>212.8125</v>
      </c>
      <c r="N8" s="13">
        <f t="shared" si="3"/>
        <v>170</v>
      </c>
      <c r="O8" s="33">
        <f>VLOOKUP(H8,клиенты!$A$1:$G$435,5,FALSE)</f>
        <v>44563</v>
      </c>
      <c r="P8" s="13">
        <f t="shared" si="4"/>
        <v>576</v>
      </c>
      <c r="Q8" s="14" t="str">
        <f>VLOOKUP(H8,клиенты!$A$2:$M$435,7,FALSE)</f>
        <v>Узбекистан</v>
      </c>
    </row>
    <row r="9" spans="1:17" x14ac:dyDescent="0.2">
      <c r="A9" s="12">
        <v>548</v>
      </c>
      <c r="B9" s="13">
        <v>334</v>
      </c>
      <c r="C9" s="13">
        <v>459</v>
      </c>
      <c r="D9" s="13">
        <v>5</v>
      </c>
      <c r="E9" s="13">
        <v>2295</v>
      </c>
      <c r="F9" s="33">
        <v>45146</v>
      </c>
      <c r="G9" s="13" t="s">
        <v>8</v>
      </c>
      <c r="H9" s="13">
        <v>167</v>
      </c>
      <c r="I9" s="13" t="str">
        <f>VLOOKUP(B9,товар!$A$1:$C$433,2,FALSE)</f>
        <v>Молоко</v>
      </c>
      <c r="J9" s="24">
        <f t="shared" si="0"/>
        <v>294.95238095238096</v>
      </c>
      <c r="K9" s="25">
        <f t="shared" si="1"/>
        <v>0.55618340329350979</v>
      </c>
      <c r="L9" s="13" t="str">
        <f>VLOOKUP(B9,товар!$A$1:$C$433,3,FALSE)</f>
        <v>Домик в деревне</v>
      </c>
      <c r="M9" s="50">
        <f t="shared" si="2"/>
        <v>274.77777777777777</v>
      </c>
      <c r="N9" s="13">
        <f t="shared" si="3"/>
        <v>2295</v>
      </c>
      <c r="O9" s="33">
        <f>VLOOKUP(H9,клиенты!$A$1:$G$435,5,FALSE)</f>
        <v>44563</v>
      </c>
      <c r="P9" s="13">
        <f t="shared" si="4"/>
        <v>583</v>
      </c>
      <c r="Q9" s="14" t="str">
        <f>VLOOKUP(H9,клиенты!$A$2:$M$435,7,FALSE)</f>
        <v>Беларусь</v>
      </c>
    </row>
    <row r="10" spans="1:17" x14ac:dyDescent="0.2">
      <c r="A10" s="12">
        <v>687</v>
      </c>
      <c r="B10" s="13">
        <v>205</v>
      </c>
      <c r="C10" s="13">
        <v>156</v>
      </c>
      <c r="D10" s="13">
        <v>4</v>
      </c>
      <c r="E10" s="13">
        <v>624</v>
      </c>
      <c r="F10" s="33">
        <v>45429</v>
      </c>
      <c r="G10" s="13" t="s">
        <v>12</v>
      </c>
      <c r="H10" s="13">
        <v>286</v>
      </c>
      <c r="I10" s="13" t="str">
        <f>VLOOKUP(B10,товар!$A$1:$C$433,2,FALSE)</f>
        <v>Макароны</v>
      </c>
      <c r="J10" s="24">
        <f t="shared" si="0"/>
        <v>265.47674418604652</v>
      </c>
      <c r="K10" s="25">
        <f t="shared" si="1"/>
        <v>-0.41237790723139589</v>
      </c>
      <c r="L10" s="13" t="str">
        <f>VLOOKUP(B10,товар!$A$1:$C$433,3,FALSE)</f>
        <v>Борилла</v>
      </c>
      <c r="M10" s="50">
        <f t="shared" si="2"/>
        <v>236.27586206896552</v>
      </c>
      <c r="N10" s="13">
        <f t="shared" si="3"/>
        <v>624</v>
      </c>
      <c r="O10" s="33">
        <f>VLOOKUP(H10,клиенты!$A$1:$G$435,5,FALSE)</f>
        <v>44563</v>
      </c>
      <c r="P10" s="13">
        <f t="shared" si="4"/>
        <v>866</v>
      </c>
      <c r="Q10" s="14" t="str">
        <f>VLOOKUP(H10,клиенты!$A$2:$M$435,7,FALSE)</f>
        <v>Узбекистан</v>
      </c>
    </row>
    <row r="11" spans="1:17" x14ac:dyDescent="0.2">
      <c r="A11" s="12">
        <v>697</v>
      </c>
      <c r="B11" s="13">
        <v>413</v>
      </c>
      <c r="C11" s="13">
        <v>178</v>
      </c>
      <c r="D11" s="13">
        <v>5</v>
      </c>
      <c r="E11" s="13">
        <v>890</v>
      </c>
      <c r="F11" s="33">
        <v>45095</v>
      </c>
      <c r="G11" s="13" t="s">
        <v>10</v>
      </c>
      <c r="H11" s="13">
        <v>380</v>
      </c>
      <c r="I11" s="13" t="str">
        <f>VLOOKUP(B11,товар!$A$1:$C$433,2,FALSE)</f>
        <v>Кофе</v>
      </c>
      <c r="J11" s="24">
        <f t="shared" si="0"/>
        <v>249.02380952380952</v>
      </c>
      <c r="K11" s="25">
        <f t="shared" si="1"/>
        <v>-0.28520891098575385</v>
      </c>
      <c r="L11" s="13" t="str">
        <f>VLOOKUP(B11,товар!$A$1:$C$433,3,FALSE)</f>
        <v>Jacobs</v>
      </c>
      <c r="M11" s="50">
        <f t="shared" si="2"/>
        <v>276.21052631578948</v>
      </c>
      <c r="N11" s="13">
        <f t="shared" si="3"/>
        <v>890</v>
      </c>
      <c r="O11" s="33">
        <f>VLOOKUP(H11,клиенты!$A$1:$G$435,5,FALSE)</f>
        <v>44563</v>
      </c>
      <c r="P11" s="13">
        <f t="shared" si="4"/>
        <v>532</v>
      </c>
      <c r="Q11" s="14" t="str">
        <f>VLOOKUP(H11,клиенты!$A$2:$M$435,7,FALSE)</f>
        <v>Россия</v>
      </c>
    </row>
    <row r="12" spans="1:17" x14ac:dyDescent="0.2">
      <c r="A12" s="12">
        <v>815</v>
      </c>
      <c r="B12" s="13">
        <v>19</v>
      </c>
      <c r="C12" s="13">
        <v>378</v>
      </c>
      <c r="D12" s="13">
        <v>2</v>
      </c>
      <c r="E12" s="13">
        <v>756</v>
      </c>
      <c r="F12" s="33">
        <v>45358</v>
      </c>
      <c r="G12" s="13" t="s">
        <v>23</v>
      </c>
      <c r="H12" s="13">
        <v>167</v>
      </c>
      <c r="I12" s="13" t="str">
        <f>VLOOKUP(B12,товар!$A$1:$C$433,2,FALSE)</f>
        <v>Мясо</v>
      </c>
      <c r="J12" s="24">
        <f t="shared" si="0"/>
        <v>271.74545454545455</v>
      </c>
      <c r="K12" s="25">
        <f t="shared" si="1"/>
        <v>0.39100762745885187</v>
      </c>
      <c r="L12" s="13" t="str">
        <f>VLOOKUP(B12,товар!$A$1:$C$433,3,FALSE)</f>
        <v>Снежана</v>
      </c>
      <c r="M12" s="50">
        <f t="shared" si="2"/>
        <v>272.35294117647061</v>
      </c>
      <c r="N12" s="13">
        <f t="shared" si="3"/>
        <v>756</v>
      </c>
      <c r="O12" s="33">
        <f>VLOOKUP(H12,клиенты!$A$1:$G$435,5,FALSE)</f>
        <v>44563</v>
      </c>
      <c r="P12" s="13">
        <f t="shared" si="4"/>
        <v>795</v>
      </c>
      <c r="Q12" s="14" t="str">
        <f>VLOOKUP(H12,клиенты!$A$2:$M$435,7,FALSE)</f>
        <v>Беларусь</v>
      </c>
    </row>
    <row r="13" spans="1:17" x14ac:dyDescent="0.2">
      <c r="A13" s="12">
        <v>873</v>
      </c>
      <c r="B13" s="13">
        <v>424</v>
      </c>
      <c r="C13" s="13">
        <v>457</v>
      </c>
      <c r="D13" s="13">
        <v>1</v>
      </c>
      <c r="E13" s="13">
        <v>457</v>
      </c>
      <c r="F13" s="33">
        <v>45099</v>
      </c>
      <c r="G13" s="13" t="s">
        <v>18</v>
      </c>
      <c r="H13" s="13">
        <v>286</v>
      </c>
      <c r="I13" s="13" t="str">
        <f>VLOOKUP(B13,товар!$A$1:$C$433,2,FALSE)</f>
        <v>Печенье</v>
      </c>
      <c r="J13" s="24">
        <f t="shared" si="0"/>
        <v>283.468085106383</v>
      </c>
      <c r="K13" s="25">
        <f t="shared" si="1"/>
        <v>0.61217443518726999</v>
      </c>
      <c r="L13" s="13" t="str">
        <f>VLOOKUP(B13,товар!$A$1:$C$433,3,FALSE)</f>
        <v>КДВ</v>
      </c>
      <c r="M13" s="50">
        <f t="shared" si="2"/>
        <v>323.07692307692309</v>
      </c>
      <c r="N13" s="13">
        <f t="shared" si="3"/>
        <v>457</v>
      </c>
      <c r="O13" s="33">
        <f>VLOOKUP(H13,клиенты!$A$1:$G$435,5,FALSE)</f>
        <v>44563</v>
      </c>
      <c r="P13" s="13">
        <f t="shared" si="4"/>
        <v>536</v>
      </c>
      <c r="Q13" s="14" t="str">
        <f>VLOOKUP(H13,клиенты!$A$2:$M$435,7,FALSE)</f>
        <v>Узбекистан</v>
      </c>
    </row>
    <row r="14" spans="1:17" x14ac:dyDescent="0.2">
      <c r="A14" s="12">
        <v>913</v>
      </c>
      <c r="B14" s="13">
        <v>465</v>
      </c>
      <c r="C14" s="13">
        <v>177</v>
      </c>
      <c r="D14" s="13">
        <v>1</v>
      </c>
      <c r="E14" s="13">
        <v>177</v>
      </c>
      <c r="F14" s="33">
        <v>45122</v>
      </c>
      <c r="G14" s="13" t="s">
        <v>16</v>
      </c>
      <c r="H14" s="13">
        <v>167</v>
      </c>
      <c r="I14" s="13" t="str">
        <f>VLOOKUP(B14,товар!$A$1:$C$433,2,FALSE)</f>
        <v>Йогурт</v>
      </c>
      <c r="J14" s="24">
        <f t="shared" si="0"/>
        <v>263.25423728813558</v>
      </c>
      <c r="K14" s="25">
        <f t="shared" si="1"/>
        <v>-0.32764614988411023</v>
      </c>
      <c r="L14" s="13" t="str">
        <f>VLOOKUP(B14,товар!$A$1:$C$433,3,FALSE)</f>
        <v>Ростагроэкспорт</v>
      </c>
      <c r="M14" s="50">
        <f t="shared" si="2"/>
        <v>257.78260869565219</v>
      </c>
      <c r="N14" s="13">
        <f t="shared" si="3"/>
        <v>177</v>
      </c>
      <c r="O14" s="33">
        <f>VLOOKUP(H14,клиенты!$A$1:$G$435,5,FALSE)</f>
        <v>44563</v>
      </c>
      <c r="P14" s="13">
        <f t="shared" si="4"/>
        <v>559</v>
      </c>
      <c r="Q14" s="14" t="str">
        <f>VLOOKUP(H14,клиенты!$A$2:$M$435,7,FALSE)</f>
        <v>Беларусь</v>
      </c>
    </row>
    <row r="15" spans="1:17" x14ac:dyDescent="0.2">
      <c r="A15" s="12">
        <v>940</v>
      </c>
      <c r="B15" s="13">
        <v>342</v>
      </c>
      <c r="C15" s="13">
        <v>259</v>
      </c>
      <c r="D15" s="13">
        <v>5</v>
      </c>
      <c r="E15" s="13">
        <v>1295</v>
      </c>
      <c r="F15" s="33">
        <v>45349</v>
      </c>
      <c r="G15" s="13" t="s">
        <v>17</v>
      </c>
      <c r="H15" s="13">
        <v>380</v>
      </c>
      <c r="I15" s="13" t="str">
        <f>VLOOKUP(B15,товар!$A$1:$C$433,2,FALSE)</f>
        <v>Овощи</v>
      </c>
      <c r="J15" s="24">
        <f t="shared" si="0"/>
        <v>250.48780487804879</v>
      </c>
      <c r="K15" s="25">
        <f t="shared" si="1"/>
        <v>3.3982473222979426E-2</v>
      </c>
      <c r="L15" s="13" t="str">
        <f>VLOOKUP(B15,товар!$A$1:$C$433,3,FALSE)</f>
        <v>Овощной ряд</v>
      </c>
      <c r="M15" s="50">
        <f t="shared" si="2"/>
        <v>303.8235294117647</v>
      </c>
      <c r="N15" s="13">
        <f t="shared" si="3"/>
        <v>1295</v>
      </c>
      <c r="O15" s="33">
        <f>VLOOKUP(H15,клиенты!$A$1:$G$435,5,FALSE)</f>
        <v>44563</v>
      </c>
      <c r="P15" s="13">
        <f t="shared" si="4"/>
        <v>786</v>
      </c>
      <c r="Q15" s="14" t="str">
        <f>VLOOKUP(H15,клиенты!$A$2:$M$435,7,FALSE)</f>
        <v>Россия</v>
      </c>
    </row>
    <row r="16" spans="1:17" x14ac:dyDescent="0.2">
      <c r="A16" s="12">
        <v>975</v>
      </c>
      <c r="B16" s="13">
        <v>497</v>
      </c>
      <c r="C16" s="13">
        <v>120</v>
      </c>
      <c r="D16" s="13">
        <v>1</v>
      </c>
      <c r="E16" s="13">
        <v>120</v>
      </c>
      <c r="F16" s="33">
        <v>45284</v>
      </c>
      <c r="G16" s="13" t="s">
        <v>22</v>
      </c>
      <c r="H16" s="13">
        <v>280</v>
      </c>
      <c r="I16" s="13" t="str">
        <f>VLOOKUP(B16,товар!$A$1:$C$433,2,FALSE)</f>
        <v>Конфеты</v>
      </c>
      <c r="J16" s="24">
        <f t="shared" si="0"/>
        <v>267.85483870967744</v>
      </c>
      <c r="K16" s="25">
        <f t="shared" si="1"/>
        <v>-0.5519961462034082</v>
      </c>
      <c r="L16" s="13" t="str">
        <f>VLOOKUP(B16,товар!$A$1:$C$433,3,FALSE)</f>
        <v>Бабаевский</v>
      </c>
      <c r="M16" s="50">
        <f t="shared" si="2"/>
        <v>250.25925925925927</v>
      </c>
      <c r="N16" s="13">
        <f t="shared" si="3"/>
        <v>120</v>
      </c>
      <c r="O16" s="33">
        <f>VLOOKUP(H16,клиенты!$A$1:$G$435,5,FALSE)</f>
        <v>44563</v>
      </c>
      <c r="P16" s="13">
        <f t="shared" si="4"/>
        <v>721</v>
      </c>
      <c r="Q16" s="14" t="str">
        <f>VLOOKUP(H16,клиенты!$A$2:$M$435,7,FALSE)</f>
        <v>Россия</v>
      </c>
    </row>
    <row r="17" spans="1:17" x14ac:dyDescent="0.2">
      <c r="A17" s="12">
        <v>1000</v>
      </c>
      <c r="B17" s="13">
        <v>296</v>
      </c>
      <c r="C17" s="13">
        <v>453</v>
      </c>
      <c r="D17" s="13">
        <v>1</v>
      </c>
      <c r="E17" s="13">
        <v>453</v>
      </c>
      <c r="F17" s="33">
        <v>45265</v>
      </c>
      <c r="G17" s="13" t="s">
        <v>15</v>
      </c>
      <c r="H17" s="13">
        <v>167</v>
      </c>
      <c r="I17" s="13" t="str">
        <f>VLOOKUP(B17,товар!$A$1:$C$433,2,FALSE)</f>
        <v>Крупа</v>
      </c>
      <c r="J17" s="24">
        <f t="shared" si="0"/>
        <v>255.11627906976744</v>
      </c>
      <c r="K17" s="25">
        <f t="shared" si="1"/>
        <v>0.7756608933454876</v>
      </c>
      <c r="L17" s="13" t="str">
        <f>VLOOKUP(B17,товар!$A$1:$C$433,3,FALSE)</f>
        <v>Мистраль</v>
      </c>
      <c r="M17" s="50">
        <f t="shared" si="2"/>
        <v>250.30769230769232</v>
      </c>
      <c r="N17" s="13">
        <f t="shared" si="3"/>
        <v>453</v>
      </c>
      <c r="O17" s="33">
        <f>VLOOKUP(H17,клиенты!$A$1:$G$435,5,FALSE)</f>
        <v>44563</v>
      </c>
      <c r="P17" s="13">
        <f t="shared" si="4"/>
        <v>702</v>
      </c>
      <c r="Q17" s="14" t="str">
        <f>VLOOKUP(H17,клиенты!$A$2:$M$435,7,FALSE)</f>
        <v>Беларусь</v>
      </c>
    </row>
    <row r="18" spans="1:17" x14ac:dyDescent="0.2">
      <c r="A18" s="12">
        <v>847</v>
      </c>
      <c r="B18" s="13">
        <v>206</v>
      </c>
      <c r="C18" s="13">
        <v>93</v>
      </c>
      <c r="D18" s="13">
        <v>2</v>
      </c>
      <c r="E18" s="13">
        <v>186</v>
      </c>
      <c r="F18" s="33">
        <v>45154</v>
      </c>
      <c r="G18" s="13" t="s">
        <v>17</v>
      </c>
      <c r="H18" s="13">
        <v>155</v>
      </c>
      <c r="I18" s="13" t="str">
        <f>VLOOKUP(B18,товар!$A$1:$C$433,2,FALSE)</f>
        <v>Молоко</v>
      </c>
      <c r="J18" s="24">
        <f t="shared" si="0"/>
        <v>294.95238095238096</v>
      </c>
      <c r="K18" s="25">
        <f t="shared" si="1"/>
        <v>-0.68469486599935425</v>
      </c>
      <c r="L18" s="13" t="str">
        <f>VLOOKUP(B18,товар!$A$1:$C$433,3,FALSE)</f>
        <v>Домик в деревне</v>
      </c>
      <c r="M18" s="50">
        <f t="shared" si="2"/>
        <v>274.77777777777777</v>
      </c>
      <c r="N18" s="13">
        <f t="shared" si="3"/>
        <v>186</v>
      </c>
      <c r="O18" s="33">
        <f>VLOOKUP(H18,клиенты!$A$1:$G$435,5,FALSE)</f>
        <v>44564</v>
      </c>
      <c r="P18" s="13">
        <f t="shared" si="4"/>
        <v>590</v>
      </c>
      <c r="Q18" s="14" t="str">
        <f>VLOOKUP(H18,клиенты!$A$2:$M$435,7,FALSE)</f>
        <v>Таджикистан</v>
      </c>
    </row>
    <row r="19" spans="1:17" x14ac:dyDescent="0.2">
      <c r="A19" s="12">
        <v>196</v>
      </c>
      <c r="B19" s="13">
        <v>176</v>
      </c>
      <c r="C19" s="13">
        <v>113</v>
      </c>
      <c r="D19" s="13">
        <v>4</v>
      </c>
      <c r="E19" s="13">
        <v>452</v>
      </c>
      <c r="F19" s="33">
        <v>45335</v>
      </c>
      <c r="G19" s="13" t="s">
        <v>22</v>
      </c>
      <c r="H19" s="13">
        <v>175</v>
      </c>
      <c r="I19" s="13" t="str">
        <f>VLOOKUP(B19,товар!$A$1:$C$433,2,FALSE)</f>
        <v>Сахар</v>
      </c>
      <c r="J19" s="24">
        <f t="shared" si="0"/>
        <v>252.76271186440678</v>
      </c>
      <c r="K19" s="25">
        <f t="shared" si="1"/>
        <v>-0.55294038758130493</v>
      </c>
      <c r="L19" s="13" t="str">
        <f>VLOOKUP(B19,товар!$A$1:$C$433,3,FALSE)</f>
        <v>Продимекс</v>
      </c>
      <c r="M19" s="50">
        <f t="shared" si="2"/>
        <v>240.5</v>
      </c>
      <c r="N19" s="13">
        <f t="shared" si="3"/>
        <v>452</v>
      </c>
      <c r="O19" s="33">
        <f>VLOOKUP(H19,клиенты!$A$1:$G$435,5,FALSE)</f>
        <v>44565</v>
      </c>
      <c r="P19" s="13">
        <f t="shared" si="4"/>
        <v>770</v>
      </c>
      <c r="Q19" s="14" t="str">
        <f>VLOOKUP(H19,клиенты!$A$2:$M$435,7,FALSE)</f>
        <v>Россия</v>
      </c>
    </row>
    <row r="20" spans="1:17" x14ac:dyDescent="0.2">
      <c r="A20" s="12">
        <v>226</v>
      </c>
      <c r="B20" s="13">
        <v>317</v>
      </c>
      <c r="C20" s="13">
        <v>196</v>
      </c>
      <c r="D20" s="13">
        <v>2</v>
      </c>
      <c r="E20" s="13">
        <v>392</v>
      </c>
      <c r="F20" s="33">
        <v>45430</v>
      </c>
      <c r="G20" s="13" t="s">
        <v>22</v>
      </c>
      <c r="H20" s="13">
        <v>327</v>
      </c>
      <c r="I20" s="13" t="str">
        <f>VLOOKUP(B20,товар!$A$1:$C$433,2,FALSE)</f>
        <v>Сок</v>
      </c>
      <c r="J20" s="24">
        <f t="shared" si="0"/>
        <v>268.60344827586209</v>
      </c>
      <c r="K20" s="25">
        <f t="shared" si="1"/>
        <v>-0.27029976250080245</v>
      </c>
      <c r="L20" s="13" t="str">
        <f>VLOOKUP(B20,товар!$A$1:$C$433,3,FALSE)</f>
        <v>Фруктовый сад</v>
      </c>
      <c r="M20" s="50">
        <f t="shared" si="2"/>
        <v>281.96875</v>
      </c>
      <c r="N20" s="13">
        <f t="shared" si="3"/>
        <v>392</v>
      </c>
      <c r="O20" s="33">
        <f>VLOOKUP(H20,клиенты!$A$1:$G$435,5,FALSE)</f>
        <v>44565</v>
      </c>
      <c r="P20" s="13">
        <f t="shared" si="4"/>
        <v>865</v>
      </c>
      <c r="Q20" s="14" t="str">
        <f>VLOOKUP(H20,клиенты!$A$2:$M$435,7,FALSE)</f>
        <v>Узбекистан</v>
      </c>
    </row>
    <row r="21" spans="1:17" x14ac:dyDescent="0.2">
      <c r="A21" s="12">
        <v>248</v>
      </c>
      <c r="B21" s="13">
        <v>435</v>
      </c>
      <c r="C21" s="13">
        <v>499</v>
      </c>
      <c r="D21" s="13">
        <v>5</v>
      </c>
      <c r="E21" s="13">
        <v>2495</v>
      </c>
      <c r="F21" s="33">
        <v>44942</v>
      </c>
      <c r="G21" s="13" t="s">
        <v>12</v>
      </c>
      <c r="H21" s="13">
        <v>175</v>
      </c>
      <c r="I21" s="13" t="str">
        <f>VLOOKUP(B21,товар!$A$1:$C$433,2,FALSE)</f>
        <v>Мясо</v>
      </c>
      <c r="J21" s="24">
        <f t="shared" si="0"/>
        <v>271.74545454545455</v>
      </c>
      <c r="K21" s="25">
        <f t="shared" si="1"/>
        <v>0.83627726482001874</v>
      </c>
      <c r="L21" s="13" t="str">
        <f>VLOOKUP(B21,товар!$A$1:$C$433,3,FALSE)</f>
        <v>Снежана</v>
      </c>
      <c r="M21" s="50">
        <f t="shared" si="2"/>
        <v>272.35294117647061</v>
      </c>
      <c r="N21" s="13">
        <f t="shared" si="3"/>
        <v>2495</v>
      </c>
      <c r="O21" s="33">
        <f>VLOOKUP(H21,клиенты!$A$1:$G$435,5,FALSE)</f>
        <v>44565</v>
      </c>
      <c r="P21" s="13">
        <f t="shared" si="4"/>
        <v>377</v>
      </c>
      <c r="Q21" s="14" t="str">
        <f>VLOOKUP(H21,клиенты!$A$2:$M$435,7,FALSE)</f>
        <v>Россия</v>
      </c>
    </row>
    <row r="22" spans="1:17" x14ac:dyDescent="0.2">
      <c r="A22" s="12">
        <v>325</v>
      </c>
      <c r="B22" s="13">
        <v>229</v>
      </c>
      <c r="C22" s="13">
        <v>173</v>
      </c>
      <c r="D22" s="13">
        <v>4</v>
      </c>
      <c r="E22" s="13">
        <v>692</v>
      </c>
      <c r="F22" s="33">
        <v>45038</v>
      </c>
      <c r="G22" s="13" t="s">
        <v>24</v>
      </c>
      <c r="H22" s="13">
        <v>327</v>
      </c>
      <c r="I22" s="13" t="str">
        <f>VLOOKUP(B22,товар!$A$1:$C$433,2,FALSE)</f>
        <v>Мясо</v>
      </c>
      <c r="J22" s="24">
        <f t="shared" si="0"/>
        <v>271.74545454545455</v>
      </c>
      <c r="K22" s="25">
        <f t="shared" si="1"/>
        <v>-0.36337481600428212</v>
      </c>
      <c r="L22" s="13" t="str">
        <f>VLOOKUP(B22,товар!$A$1:$C$433,3,FALSE)</f>
        <v>Сава</v>
      </c>
      <c r="M22" s="50">
        <f t="shared" si="2"/>
        <v>212.8125</v>
      </c>
      <c r="N22" s="13">
        <f t="shared" si="3"/>
        <v>692</v>
      </c>
      <c r="O22" s="33">
        <f>VLOOKUP(H22,клиенты!$A$1:$G$435,5,FALSE)</f>
        <v>44565</v>
      </c>
      <c r="P22" s="13">
        <f t="shared" si="4"/>
        <v>473</v>
      </c>
      <c r="Q22" s="14" t="str">
        <f>VLOOKUP(H22,клиенты!$A$2:$M$435,7,FALSE)</f>
        <v>Узбекистан</v>
      </c>
    </row>
    <row r="23" spans="1:17" x14ac:dyDescent="0.2">
      <c r="A23" s="12">
        <v>654</v>
      </c>
      <c r="B23" s="13">
        <v>230</v>
      </c>
      <c r="C23" s="13">
        <v>453</v>
      </c>
      <c r="D23" s="13">
        <v>3</v>
      </c>
      <c r="E23" s="13">
        <v>1359</v>
      </c>
      <c r="F23" s="33">
        <v>45324</v>
      </c>
      <c r="G23" s="13" t="s">
        <v>27</v>
      </c>
      <c r="H23" s="13">
        <v>175</v>
      </c>
      <c r="I23" s="13" t="str">
        <f>VLOOKUP(B23,товар!$A$1:$C$433,2,FALSE)</f>
        <v>Сок</v>
      </c>
      <c r="J23" s="24">
        <f t="shared" si="0"/>
        <v>268.60344827586209</v>
      </c>
      <c r="K23" s="25">
        <f t="shared" si="1"/>
        <v>0.68650105911804338</v>
      </c>
      <c r="L23" s="13" t="str">
        <f>VLOOKUP(B23,товар!$A$1:$C$433,3,FALSE)</f>
        <v>Фруктовый сад</v>
      </c>
      <c r="M23" s="50">
        <f t="shared" si="2"/>
        <v>281.96875</v>
      </c>
      <c r="N23" s="13">
        <f t="shared" si="3"/>
        <v>1359</v>
      </c>
      <c r="O23" s="33">
        <f>VLOOKUP(H23,клиенты!$A$1:$G$435,5,FALSE)</f>
        <v>44565</v>
      </c>
      <c r="P23" s="13">
        <f t="shared" si="4"/>
        <v>759</v>
      </c>
      <c r="Q23" s="14" t="str">
        <f>VLOOKUP(H23,клиенты!$A$2:$M$435,7,FALSE)</f>
        <v>Россия</v>
      </c>
    </row>
    <row r="24" spans="1:17" x14ac:dyDescent="0.2">
      <c r="A24" s="12">
        <v>950</v>
      </c>
      <c r="B24" s="13">
        <v>119</v>
      </c>
      <c r="C24" s="13">
        <v>426</v>
      </c>
      <c r="D24" s="13">
        <v>1</v>
      </c>
      <c r="E24" s="13">
        <v>426</v>
      </c>
      <c r="F24" s="33">
        <v>45094</v>
      </c>
      <c r="G24" s="13" t="s">
        <v>15</v>
      </c>
      <c r="H24" s="13">
        <v>327</v>
      </c>
      <c r="I24" s="13" t="str">
        <f>VLOOKUP(B24,товар!$A$1:$C$433,2,FALSE)</f>
        <v>Печенье</v>
      </c>
      <c r="J24" s="24">
        <f t="shared" si="0"/>
        <v>283.468085106383</v>
      </c>
      <c r="K24" s="25">
        <f t="shared" si="1"/>
        <v>0.50281468137806784</v>
      </c>
      <c r="L24" s="13" t="str">
        <f>VLOOKUP(B24,товар!$A$1:$C$433,3,FALSE)</f>
        <v>КДВ</v>
      </c>
      <c r="M24" s="50">
        <f t="shared" si="2"/>
        <v>323.07692307692309</v>
      </c>
      <c r="N24" s="13">
        <f t="shared" si="3"/>
        <v>426</v>
      </c>
      <c r="O24" s="33">
        <f>VLOOKUP(H24,клиенты!$A$1:$G$435,5,FALSE)</f>
        <v>44565</v>
      </c>
      <c r="P24" s="13">
        <f t="shared" si="4"/>
        <v>529</v>
      </c>
      <c r="Q24" s="14" t="str">
        <f>VLOOKUP(H24,клиенты!$A$2:$M$435,7,FALSE)</f>
        <v>Узбекистан</v>
      </c>
    </row>
    <row r="25" spans="1:17" x14ac:dyDescent="0.2">
      <c r="A25" s="12">
        <v>64</v>
      </c>
      <c r="B25" s="13">
        <v>144</v>
      </c>
      <c r="C25" s="13">
        <v>473</v>
      </c>
      <c r="D25" s="13">
        <v>5</v>
      </c>
      <c r="E25" s="13">
        <v>2365</v>
      </c>
      <c r="F25" s="33">
        <v>45280</v>
      </c>
      <c r="G25" s="13" t="s">
        <v>17</v>
      </c>
      <c r="H25" s="13">
        <v>328</v>
      </c>
      <c r="I25" s="13" t="str">
        <f>VLOOKUP(B25,товар!$A$1:$C$433,2,FALSE)</f>
        <v>Макароны</v>
      </c>
      <c r="J25" s="24">
        <f t="shared" si="0"/>
        <v>265.47674418604652</v>
      </c>
      <c r="K25" s="25">
        <f t="shared" si="1"/>
        <v>0.78170031974070331</v>
      </c>
      <c r="L25" s="13" t="str">
        <f>VLOOKUP(B25,товар!$A$1:$C$433,3,FALSE)</f>
        <v>Роллтон</v>
      </c>
      <c r="M25" s="50">
        <f t="shared" si="2"/>
        <v>235.55555555555554</v>
      </c>
      <c r="N25" s="13">
        <f t="shared" si="3"/>
        <v>2365</v>
      </c>
      <c r="O25" s="33">
        <f>VLOOKUP(H25,клиенты!$A$1:$G$435,5,FALSE)</f>
        <v>44568</v>
      </c>
      <c r="P25" s="13">
        <f t="shared" si="4"/>
        <v>712</v>
      </c>
      <c r="Q25" s="14" t="str">
        <f>VLOOKUP(H25,клиенты!$A$2:$M$435,7,FALSE)</f>
        <v>Россия</v>
      </c>
    </row>
    <row r="26" spans="1:17" x14ac:dyDescent="0.2">
      <c r="A26" s="12">
        <v>156</v>
      </c>
      <c r="B26" s="13">
        <v>333</v>
      </c>
      <c r="C26" s="13">
        <v>74</v>
      </c>
      <c r="D26" s="13">
        <v>2</v>
      </c>
      <c r="E26" s="13">
        <v>148</v>
      </c>
      <c r="F26" s="33">
        <v>45153</v>
      </c>
      <c r="G26" s="13" t="s">
        <v>16</v>
      </c>
      <c r="H26" s="13">
        <v>328</v>
      </c>
      <c r="I26" s="13" t="str">
        <f>VLOOKUP(B26,товар!$A$1:$C$433,2,FALSE)</f>
        <v>Рыба</v>
      </c>
      <c r="J26" s="24">
        <f t="shared" si="0"/>
        <v>258.5128205128205</v>
      </c>
      <c r="K26" s="25">
        <f t="shared" si="1"/>
        <v>-0.71374727236659385</v>
      </c>
      <c r="L26" s="13" t="str">
        <f>VLOOKUP(B26,товар!$A$1:$C$433,3,FALSE)</f>
        <v>Санта Бремор</v>
      </c>
      <c r="M26" s="50">
        <f t="shared" si="2"/>
        <v>216.4</v>
      </c>
      <c r="N26" s="13">
        <f t="shared" si="3"/>
        <v>148</v>
      </c>
      <c r="O26" s="33">
        <f>VLOOKUP(H26,клиенты!$A$1:$G$435,5,FALSE)</f>
        <v>44568</v>
      </c>
      <c r="P26" s="13">
        <f t="shared" si="4"/>
        <v>585</v>
      </c>
      <c r="Q26" s="14" t="str">
        <f>VLOOKUP(H26,клиенты!$A$2:$M$435,7,FALSE)</f>
        <v>Россия</v>
      </c>
    </row>
    <row r="27" spans="1:17" x14ac:dyDescent="0.2">
      <c r="A27" s="12">
        <v>186</v>
      </c>
      <c r="B27" s="13">
        <v>446</v>
      </c>
      <c r="C27" s="13">
        <v>316</v>
      </c>
      <c r="D27" s="13">
        <v>2</v>
      </c>
      <c r="E27" s="13">
        <v>632</v>
      </c>
      <c r="F27" s="33">
        <v>45029</v>
      </c>
      <c r="G27" s="13" t="s">
        <v>16</v>
      </c>
      <c r="H27" s="13">
        <v>328</v>
      </c>
      <c r="I27" s="13" t="str">
        <f>VLOOKUP(B27,товар!$A$1:$C$433,2,FALSE)</f>
        <v>Чипсы</v>
      </c>
      <c r="J27" s="24">
        <f t="shared" si="0"/>
        <v>273.72549019607845</v>
      </c>
      <c r="K27" s="25">
        <f t="shared" si="1"/>
        <v>0.15444126074498565</v>
      </c>
      <c r="L27" s="13" t="str">
        <f>VLOOKUP(B27,товар!$A$1:$C$433,3,FALSE)</f>
        <v>Lay's</v>
      </c>
      <c r="M27" s="50">
        <f t="shared" si="2"/>
        <v>320.57142857142856</v>
      </c>
      <c r="N27" s="13">
        <f t="shared" si="3"/>
        <v>632</v>
      </c>
      <c r="O27" s="33">
        <f>VLOOKUP(H27,клиенты!$A$1:$G$435,5,FALSE)</f>
        <v>44568</v>
      </c>
      <c r="P27" s="13">
        <f t="shared" si="4"/>
        <v>461</v>
      </c>
      <c r="Q27" s="14" t="str">
        <f>VLOOKUP(H27,клиенты!$A$2:$M$435,7,FALSE)</f>
        <v>Россия</v>
      </c>
    </row>
    <row r="28" spans="1:17" x14ac:dyDescent="0.2">
      <c r="A28" s="12">
        <v>231</v>
      </c>
      <c r="B28" s="13">
        <v>495</v>
      </c>
      <c r="C28" s="13">
        <v>97</v>
      </c>
      <c r="D28" s="13">
        <v>4</v>
      </c>
      <c r="E28" s="13">
        <v>388</v>
      </c>
      <c r="F28" s="33">
        <v>45409</v>
      </c>
      <c r="G28" s="13" t="s">
        <v>12</v>
      </c>
      <c r="H28" s="13">
        <v>181</v>
      </c>
      <c r="I28" s="13" t="str">
        <f>VLOOKUP(B28,товар!$A$1:$C$433,2,FALSE)</f>
        <v>Чай</v>
      </c>
      <c r="J28" s="24">
        <f t="shared" si="0"/>
        <v>271.18181818181819</v>
      </c>
      <c r="K28" s="25">
        <f t="shared" si="1"/>
        <v>-0.64230640295005026</v>
      </c>
      <c r="L28" s="13" t="str">
        <f>VLOOKUP(B28,товар!$A$1:$C$433,3,FALSE)</f>
        <v>Greenfield</v>
      </c>
      <c r="M28" s="50">
        <f t="shared" si="2"/>
        <v>291.45454545454544</v>
      </c>
      <c r="N28" s="13">
        <f t="shared" si="3"/>
        <v>388</v>
      </c>
      <c r="O28" s="33">
        <f>VLOOKUP(H28,клиенты!$A$1:$G$435,5,FALSE)</f>
        <v>44568</v>
      </c>
      <c r="P28" s="13">
        <f t="shared" si="4"/>
        <v>841</v>
      </c>
      <c r="Q28" s="14" t="str">
        <f>VLOOKUP(H28,клиенты!$A$2:$M$435,7,FALSE)</f>
        <v>Таджикистан</v>
      </c>
    </row>
    <row r="29" spans="1:17" x14ac:dyDescent="0.2">
      <c r="A29" s="12">
        <v>235</v>
      </c>
      <c r="B29" s="13">
        <v>23</v>
      </c>
      <c r="C29" s="13">
        <v>174</v>
      </c>
      <c r="D29" s="13">
        <v>3</v>
      </c>
      <c r="E29" s="13">
        <v>522</v>
      </c>
      <c r="F29" s="33">
        <v>45396</v>
      </c>
      <c r="G29" s="13" t="s">
        <v>21</v>
      </c>
      <c r="H29" s="13">
        <v>181</v>
      </c>
      <c r="I29" s="13" t="str">
        <f>VLOOKUP(B29,товар!$A$1:$C$433,2,FALSE)</f>
        <v>Рыба</v>
      </c>
      <c r="J29" s="24">
        <f t="shared" si="0"/>
        <v>258.5128205128205</v>
      </c>
      <c r="K29" s="25">
        <f t="shared" si="1"/>
        <v>-0.32691926205118027</v>
      </c>
      <c r="L29" s="13" t="str">
        <f>VLOOKUP(B29,товар!$A$1:$C$433,3,FALSE)</f>
        <v>Санта Бремор</v>
      </c>
      <c r="M29" s="50">
        <f t="shared" si="2"/>
        <v>216.4</v>
      </c>
      <c r="N29" s="13">
        <f t="shared" si="3"/>
        <v>522</v>
      </c>
      <c r="O29" s="33">
        <f>VLOOKUP(H29,клиенты!$A$1:$G$435,5,FALSE)</f>
        <v>44568</v>
      </c>
      <c r="P29" s="13">
        <f t="shared" si="4"/>
        <v>828</v>
      </c>
      <c r="Q29" s="14" t="str">
        <f>VLOOKUP(H29,клиенты!$A$2:$M$435,7,FALSE)</f>
        <v>Таджикистан</v>
      </c>
    </row>
    <row r="30" spans="1:17" x14ac:dyDescent="0.2">
      <c r="A30" s="12">
        <v>275</v>
      </c>
      <c r="B30" s="13">
        <v>258</v>
      </c>
      <c r="C30" s="13">
        <v>109</v>
      </c>
      <c r="D30" s="13">
        <v>2</v>
      </c>
      <c r="E30" s="13">
        <v>218</v>
      </c>
      <c r="F30" s="33">
        <v>45416</v>
      </c>
      <c r="G30" s="13" t="s">
        <v>10</v>
      </c>
      <c r="H30" s="13">
        <v>480</v>
      </c>
      <c r="I30" s="13" t="str">
        <f>VLOOKUP(B30,товар!$A$1:$C$433,2,FALSE)</f>
        <v>Рыба</v>
      </c>
      <c r="J30" s="24">
        <f t="shared" si="0"/>
        <v>258.5128205128205</v>
      </c>
      <c r="K30" s="25">
        <f t="shared" si="1"/>
        <v>-0.5783574687561992</v>
      </c>
      <c r="L30" s="13" t="str">
        <f>VLOOKUP(B30,товар!$A$1:$C$433,3,FALSE)</f>
        <v>Санта Бремор</v>
      </c>
      <c r="M30" s="50">
        <f t="shared" si="2"/>
        <v>216.4</v>
      </c>
      <c r="N30" s="13">
        <f t="shared" si="3"/>
        <v>218</v>
      </c>
      <c r="O30" s="33">
        <f>VLOOKUP(H30,клиенты!$A$1:$G$435,5,FALSE)</f>
        <v>44568</v>
      </c>
      <c r="P30" s="13">
        <f t="shared" si="4"/>
        <v>848</v>
      </c>
      <c r="Q30" s="14" t="str">
        <f>VLOOKUP(H30,клиенты!$A$2:$M$435,7,FALSE)</f>
        <v>Беларусь</v>
      </c>
    </row>
    <row r="31" spans="1:17" x14ac:dyDescent="0.2">
      <c r="A31" s="12">
        <v>314</v>
      </c>
      <c r="B31" s="13">
        <v>140</v>
      </c>
      <c r="C31" s="13">
        <v>106</v>
      </c>
      <c r="D31" s="13">
        <v>3</v>
      </c>
      <c r="E31" s="13">
        <v>318</v>
      </c>
      <c r="F31" s="33">
        <v>44949</v>
      </c>
      <c r="G31" s="13" t="s">
        <v>11</v>
      </c>
      <c r="H31" s="13">
        <v>181</v>
      </c>
      <c r="I31" s="13" t="str">
        <f>VLOOKUP(B31,товар!$A$1:$C$433,2,FALSE)</f>
        <v>Рис</v>
      </c>
      <c r="J31" s="24">
        <f t="shared" si="0"/>
        <v>258.375</v>
      </c>
      <c r="K31" s="25">
        <f t="shared" si="1"/>
        <v>-0.58974358974358976</v>
      </c>
      <c r="L31" s="13" t="str">
        <f>VLOOKUP(B31,товар!$A$1:$C$433,3,FALSE)</f>
        <v>Белый Злат</v>
      </c>
      <c r="M31" s="50">
        <f t="shared" si="2"/>
        <v>269.70588235294116</v>
      </c>
      <c r="N31" s="13">
        <f t="shared" si="3"/>
        <v>318</v>
      </c>
      <c r="O31" s="33">
        <f>VLOOKUP(H31,клиенты!$A$1:$G$435,5,FALSE)</f>
        <v>44568</v>
      </c>
      <c r="P31" s="13">
        <f t="shared" si="4"/>
        <v>381</v>
      </c>
      <c r="Q31" s="14" t="str">
        <f>VLOOKUP(H31,клиенты!$A$2:$M$435,7,FALSE)</f>
        <v>Таджикистан</v>
      </c>
    </row>
    <row r="32" spans="1:17" x14ac:dyDescent="0.2">
      <c r="A32" s="12">
        <v>392</v>
      </c>
      <c r="B32" s="13">
        <v>368</v>
      </c>
      <c r="C32" s="13">
        <v>64</v>
      </c>
      <c r="D32" s="13">
        <v>5</v>
      </c>
      <c r="E32" s="13">
        <v>320</v>
      </c>
      <c r="F32" s="33">
        <v>45340</v>
      </c>
      <c r="G32" s="13" t="s">
        <v>12</v>
      </c>
      <c r="H32" s="13">
        <v>480</v>
      </c>
      <c r="I32" s="13" t="str">
        <f>VLOOKUP(B32,товар!$A$1:$C$433,2,FALSE)</f>
        <v>Сыр</v>
      </c>
      <c r="J32" s="24">
        <f t="shared" si="0"/>
        <v>262.63492063492066</v>
      </c>
      <c r="K32" s="25">
        <f t="shared" si="1"/>
        <v>-0.75631572585519158</v>
      </c>
      <c r="L32" s="13" t="str">
        <f>VLOOKUP(B32,товар!$A$1:$C$433,3,FALSE)</f>
        <v>Сырная долина</v>
      </c>
      <c r="M32" s="50">
        <f t="shared" si="2"/>
        <v>271</v>
      </c>
      <c r="N32" s="13">
        <f t="shared" si="3"/>
        <v>320</v>
      </c>
      <c r="O32" s="33">
        <f>VLOOKUP(H32,клиенты!$A$1:$G$435,5,FALSE)</f>
        <v>44568</v>
      </c>
      <c r="P32" s="13">
        <f t="shared" si="4"/>
        <v>772</v>
      </c>
      <c r="Q32" s="14" t="str">
        <f>VLOOKUP(H32,клиенты!$A$2:$M$435,7,FALSE)</f>
        <v>Беларусь</v>
      </c>
    </row>
    <row r="33" spans="1:17" x14ac:dyDescent="0.2">
      <c r="A33" s="12">
        <v>486</v>
      </c>
      <c r="B33" s="13">
        <v>321</v>
      </c>
      <c r="C33" s="13">
        <v>322</v>
      </c>
      <c r="D33" s="13">
        <v>3</v>
      </c>
      <c r="E33" s="13">
        <v>966</v>
      </c>
      <c r="F33" s="33">
        <v>45094</v>
      </c>
      <c r="G33" s="13" t="s">
        <v>14</v>
      </c>
      <c r="H33" s="13">
        <v>328</v>
      </c>
      <c r="I33" s="13" t="str">
        <f>VLOOKUP(B33,товар!$A$1:$C$433,2,FALSE)</f>
        <v>Мясо</v>
      </c>
      <c r="J33" s="24">
        <f t="shared" si="0"/>
        <v>271.74545454545455</v>
      </c>
      <c r="K33" s="25">
        <f t="shared" si="1"/>
        <v>0.18493242339087379</v>
      </c>
      <c r="L33" s="13" t="str">
        <f>VLOOKUP(B33,товар!$A$1:$C$433,3,FALSE)</f>
        <v>Сава</v>
      </c>
      <c r="M33" s="50">
        <f t="shared" si="2"/>
        <v>212.8125</v>
      </c>
      <c r="N33" s="13">
        <f t="shared" si="3"/>
        <v>966</v>
      </c>
      <c r="O33" s="33">
        <f>VLOOKUP(H33,клиенты!$A$1:$G$435,5,FALSE)</f>
        <v>44568</v>
      </c>
      <c r="P33" s="13">
        <f t="shared" si="4"/>
        <v>526</v>
      </c>
      <c r="Q33" s="14" t="str">
        <f>VLOOKUP(H33,клиенты!$A$2:$M$435,7,FALSE)</f>
        <v>Россия</v>
      </c>
    </row>
    <row r="34" spans="1:17" x14ac:dyDescent="0.2">
      <c r="A34" s="12">
        <v>496</v>
      </c>
      <c r="B34" s="13">
        <v>149</v>
      </c>
      <c r="C34" s="13">
        <v>448</v>
      </c>
      <c r="D34" s="13">
        <v>2</v>
      </c>
      <c r="E34" s="13">
        <v>896</v>
      </c>
      <c r="F34" s="33">
        <v>45069</v>
      </c>
      <c r="G34" s="13" t="s">
        <v>16</v>
      </c>
      <c r="H34" s="13">
        <v>206</v>
      </c>
      <c r="I34" s="13" t="str">
        <f>VLOOKUP(B34,товар!$A$1:$C$433,2,FALSE)</f>
        <v>Конфеты</v>
      </c>
      <c r="J34" s="24">
        <f t="shared" si="0"/>
        <v>267.85483870967744</v>
      </c>
      <c r="K34" s="25">
        <f t="shared" si="1"/>
        <v>0.67254772084060921</v>
      </c>
      <c r="L34" s="13" t="str">
        <f>VLOOKUP(B34,товар!$A$1:$C$433,3,FALSE)</f>
        <v>Бабаевский</v>
      </c>
      <c r="M34" s="50">
        <f t="shared" si="2"/>
        <v>250.25925925925927</v>
      </c>
      <c r="N34" s="13">
        <f t="shared" si="3"/>
        <v>896</v>
      </c>
      <c r="O34" s="33">
        <f>VLOOKUP(H34,клиенты!$A$1:$G$435,5,FALSE)</f>
        <v>44568</v>
      </c>
      <c r="P34" s="13">
        <f t="shared" si="4"/>
        <v>501</v>
      </c>
      <c r="Q34" s="14" t="str">
        <f>VLOOKUP(H34,клиенты!$A$2:$M$435,7,FALSE)</f>
        <v>Россия</v>
      </c>
    </row>
    <row r="35" spans="1:17" x14ac:dyDescent="0.2">
      <c r="A35" s="12">
        <v>568</v>
      </c>
      <c r="B35" s="13">
        <v>424</v>
      </c>
      <c r="C35" s="13">
        <v>472</v>
      </c>
      <c r="D35" s="13">
        <v>3</v>
      </c>
      <c r="E35" s="13">
        <v>1416</v>
      </c>
      <c r="F35" s="33">
        <v>45423</v>
      </c>
      <c r="G35" s="13" t="s">
        <v>22</v>
      </c>
      <c r="H35" s="13">
        <v>181</v>
      </c>
      <c r="I35" s="13" t="str">
        <f>VLOOKUP(B35,товар!$A$1:$C$433,2,FALSE)</f>
        <v>Печенье</v>
      </c>
      <c r="J35" s="24">
        <f t="shared" si="0"/>
        <v>283.468085106383</v>
      </c>
      <c r="K35" s="25">
        <f t="shared" si="1"/>
        <v>0.66509044509494841</v>
      </c>
      <c r="L35" s="13" t="str">
        <f>VLOOKUP(B35,товар!$A$1:$C$433,3,FALSE)</f>
        <v>КДВ</v>
      </c>
      <c r="M35" s="50">
        <f t="shared" si="2"/>
        <v>323.07692307692309</v>
      </c>
      <c r="N35" s="13">
        <f t="shared" si="3"/>
        <v>1416</v>
      </c>
      <c r="O35" s="33">
        <f>VLOOKUP(H35,клиенты!$A$1:$G$435,5,FALSE)</f>
        <v>44568</v>
      </c>
      <c r="P35" s="13">
        <f t="shared" si="4"/>
        <v>855</v>
      </c>
      <c r="Q35" s="14" t="str">
        <f>VLOOKUP(H35,клиенты!$A$2:$M$435,7,FALSE)</f>
        <v>Таджикистан</v>
      </c>
    </row>
    <row r="36" spans="1:17" x14ac:dyDescent="0.2">
      <c r="A36" s="12">
        <v>690</v>
      </c>
      <c r="B36" s="13">
        <v>51</v>
      </c>
      <c r="C36" s="13">
        <v>476</v>
      </c>
      <c r="D36" s="13">
        <v>2</v>
      </c>
      <c r="E36" s="13">
        <v>952</v>
      </c>
      <c r="F36" s="33">
        <v>45020</v>
      </c>
      <c r="G36" s="13" t="s">
        <v>26</v>
      </c>
      <c r="H36" s="13">
        <v>480</v>
      </c>
      <c r="I36" s="13" t="str">
        <f>VLOOKUP(B36,товар!$A$1:$C$433,2,FALSE)</f>
        <v>Колбаса</v>
      </c>
      <c r="J36" s="24">
        <f t="shared" si="0"/>
        <v>286.92307692307691</v>
      </c>
      <c r="K36" s="25">
        <f t="shared" si="1"/>
        <v>0.65898123324396796</v>
      </c>
      <c r="L36" s="13" t="str">
        <f>VLOOKUP(B36,товар!$A$1:$C$433,3,FALSE)</f>
        <v>Дымов</v>
      </c>
      <c r="M36" s="50">
        <f t="shared" si="2"/>
        <v>312.66666666666669</v>
      </c>
      <c r="N36" s="13">
        <f t="shared" si="3"/>
        <v>952</v>
      </c>
      <c r="O36" s="33">
        <f>VLOOKUP(H36,клиенты!$A$1:$G$435,5,FALSE)</f>
        <v>44568</v>
      </c>
      <c r="P36" s="13">
        <f t="shared" si="4"/>
        <v>452</v>
      </c>
      <c r="Q36" s="14" t="str">
        <f>VLOOKUP(H36,клиенты!$A$2:$M$435,7,FALSE)</f>
        <v>Беларусь</v>
      </c>
    </row>
    <row r="37" spans="1:17" x14ac:dyDescent="0.2">
      <c r="A37" s="12">
        <v>722</v>
      </c>
      <c r="B37" s="13">
        <v>134</v>
      </c>
      <c r="C37" s="13">
        <v>450</v>
      </c>
      <c r="D37" s="13">
        <v>5</v>
      </c>
      <c r="E37" s="13">
        <v>2250</v>
      </c>
      <c r="F37" s="33">
        <v>45061</v>
      </c>
      <c r="G37" s="13" t="s">
        <v>8</v>
      </c>
      <c r="H37" s="13">
        <v>480</v>
      </c>
      <c r="I37" s="13" t="str">
        <f>VLOOKUP(B37,товар!$A$1:$C$433,2,FALSE)</f>
        <v>Рыба</v>
      </c>
      <c r="J37" s="24">
        <f t="shared" si="0"/>
        <v>258.5128205128205</v>
      </c>
      <c r="K37" s="25">
        <f t="shared" si="1"/>
        <v>0.74072604641936124</v>
      </c>
      <c r="L37" s="13" t="str">
        <f>VLOOKUP(B37,товар!$A$1:$C$433,3,FALSE)</f>
        <v>Меридиан</v>
      </c>
      <c r="M37" s="50">
        <f t="shared" si="2"/>
        <v>260.64705882352939</v>
      </c>
      <c r="N37" s="13">
        <f t="shared" si="3"/>
        <v>2250</v>
      </c>
      <c r="O37" s="33">
        <f>VLOOKUP(H37,клиенты!$A$1:$G$435,5,FALSE)</f>
        <v>44568</v>
      </c>
      <c r="P37" s="13">
        <f t="shared" si="4"/>
        <v>493</v>
      </c>
      <c r="Q37" s="14" t="str">
        <f>VLOOKUP(H37,клиенты!$A$2:$M$435,7,FALSE)</f>
        <v>Беларусь</v>
      </c>
    </row>
    <row r="38" spans="1:17" x14ac:dyDescent="0.2">
      <c r="A38" s="12">
        <v>998</v>
      </c>
      <c r="B38" s="13">
        <v>414</v>
      </c>
      <c r="C38" s="13">
        <v>170</v>
      </c>
      <c r="D38" s="13">
        <v>1</v>
      </c>
      <c r="E38" s="13">
        <v>170</v>
      </c>
      <c r="F38" s="33">
        <v>45248</v>
      </c>
      <c r="G38" s="13" t="s">
        <v>12</v>
      </c>
      <c r="H38" s="13">
        <v>328</v>
      </c>
      <c r="I38" s="13" t="str">
        <f>VLOOKUP(B38,товар!$A$1:$C$433,2,FALSE)</f>
        <v>Фрукты</v>
      </c>
      <c r="J38" s="24">
        <f t="shared" si="0"/>
        <v>274.16279069767444</v>
      </c>
      <c r="K38" s="25">
        <f t="shared" si="1"/>
        <v>-0.37993044363389605</v>
      </c>
      <c r="L38" s="13" t="str">
        <f>VLOOKUP(B38,товар!$A$1:$C$433,3,FALSE)</f>
        <v>Экзотик</v>
      </c>
      <c r="M38" s="50">
        <f t="shared" si="2"/>
        <v>253.6875</v>
      </c>
      <c r="N38" s="13">
        <f t="shared" si="3"/>
        <v>170</v>
      </c>
      <c r="O38" s="33">
        <f>VLOOKUP(H38,клиенты!$A$1:$G$435,5,FALSE)</f>
        <v>44568</v>
      </c>
      <c r="P38" s="13">
        <f t="shared" si="4"/>
        <v>680</v>
      </c>
      <c r="Q38" s="14" t="str">
        <f>VLOOKUP(H38,клиенты!$A$2:$M$435,7,FALSE)</f>
        <v>Россия</v>
      </c>
    </row>
    <row r="39" spans="1:17" x14ac:dyDescent="0.2">
      <c r="A39" s="12">
        <v>578</v>
      </c>
      <c r="B39" s="13">
        <v>127</v>
      </c>
      <c r="C39" s="13">
        <v>384</v>
      </c>
      <c r="D39" s="13">
        <v>2</v>
      </c>
      <c r="E39" s="13">
        <v>768</v>
      </c>
      <c r="F39" s="33">
        <v>45010</v>
      </c>
      <c r="G39" s="13" t="s">
        <v>19</v>
      </c>
      <c r="H39" s="13">
        <v>348</v>
      </c>
      <c r="I39" s="13" t="str">
        <f>VLOOKUP(B39,товар!$A$1:$C$433,2,FALSE)</f>
        <v>Овощи</v>
      </c>
      <c r="J39" s="24">
        <f t="shared" si="0"/>
        <v>250.48780487804879</v>
      </c>
      <c r="K39" s="25">
        <f t="shared" si="1"/>
        <v>0.53300876338851011</v>
      </c>
      <c r="L39" s="13" t="str">
        <f>VLOOKUP(B39,товар!$A$1:$C$433,3,FALSE)</f>
        <v>Семко</v>
      </c>
      <c r="M39" s="50">
        <f t="shared" si="2"/>
        <v>208</v>
      </c>
      <c r="N39" s="13">
        <f t="shared" si="3"/>
        <v>768</v>
      </c>
      <c r="O39" s="33">
        <f>VLOOKUP(H39,клиенты!$A$1:$G$435,5,FALSE)</f>
        <v>44569</v>
      </c>
      <c r="P39" s="13">
        <f t="shared" si="4"/>
        <v>441</v>
      </c>
      <c r="Q39" s="14" t="str">
        <f>VLOOKUP(H39,клиенты!$A$2:$M$435,7,FALSE)</f>
        <v>Таджикистан</v>
      </c>
    </row>
    <row r="40" spans="1:17" x14ac:dyDescent="0.2">
      <c r="A40" s="12">
        <v>104</v>
      </c>
      <c r="B40" s="13">
        <v>305</v>
      </c>
      <c r="C40" s="13">
        <v>419</v>
      </c>
      <c r="D40" s="13">
        <v>4</v>
      </c>
      <c r="E40" s="13">
        <v>1676</v>
      </c>
      <c r="F40" s="33">
        <v>45171</v>
      </c>
      <c r="G40" s="13" t="s">
        <v>27</v>
      </c>
      <c r="H40" s="13">
        <v>356</v>
      </c>
      <c r="I40" s="13" t="str">
        <f>VLOOKUP(B40,товар!$A$1:$C$433,2,FALSE)</f>
        <v>Печенье</v>
      </c>
      <c r="J40" s="24">
        <f t="shared" si="0"/>
        <v>283.468085106383</v>
      </c>
      <c r="K40" s="25">
        <f t="shared" si="1"/>
        <v>0.47812054342115129</v>
      </c>
      <c r="L40" s="13" t="str">
        <f>VLOOKUP(B40,товар!$A$1:$C$433,3,FALSE)</f>
        <v>Посиделкино</v>
      </c>
      <c r="M40" s="50">
        <f t="shared" si="2"/>
        <v>321.63636363636363</v>
      </c>
      <c r="N40" s="13">
        <f t="shared" si="3"/>
        <v>1676</v>
      </c>
      <c r="O40" s="33">
        <f>VLOOKUP(H40,клиенты!$A$1:$G$435,5,FALSE)</f>
        <v>44570</v>
      </c>
      <c r="P40" s="13">
        <f t="shared" si="4"/>
        <v>601</v>
      </c>
      <c r="Q40" s="14" t="str">
        <f>VLOOKUP(H40,клиенты!$A$2:$M$435,7,FALSE)</f>
        <v>Узбекистан</v>
      </c>
    </row>
    <row r="41" spans="1:17" x14ac:dyDescent="0.2">
      <c r="A41" s="12">
        <v>128</v>
      </c>
      <c r="B41" s="13">
        <v>236</v>
      </c>
      <c r="C41" s="13">
        <v>465</v>
      </c>
      <c r="D41" s="13">
        <v>1</v>
      </c>
      <c r="E41" s="13">
        <v>465</v>
      </c>
      <c r="F41" s="33">
        <v>45176</v>
      </c>
      <c r="G41" s="13" t="s">
        <v>26</v>
      </c>
      <c r="H41" s="13">
        <v>342</v>
      </c>
      <c r="I41" s="13" t="str">
        <f>VLOOKUP(B41,товар!$A$1:$C$433,2,FALSE)</f>
        <v>Печенье</v>
      </c>
      <c r="J41" s="24">
        <f t="shared" si="0"/>
        <v>283.468085106383</v>
      </c>
      <c r="K41" s="25">
        <f t="shared" si="1"/>
        <v>0.64039630713803186</v>
      </c>
      <c r="L41" s="13" t="str">
        <f>VLOOKUP(B41,товар!$A$1:$C$433,3,FALSE)</f>
        <v>Посиделкино</v>
      </c>
      <c r="M41" s="50">
        <f t="shared" si="2"/>
        <v>321.63636363636363</v>
      </c>
      <c r="N41" s="13">
        <f t="shared" si="3"/>
        <v>465</v>
      </c>
      <c r="O41" s="33">
        <f>VLOOKUP(H41,клиенты!$A$1:$G$435,5,FALSE)</f>
        <v>44570</v>
      </c>
      <c r="P41" s="13">
        <f t="shared" si="4"/>
        <v>606</v>
      </c>
      <c r="Q41" s="14" t="str">
        <f>VLOOKUP(H41,клиенты!$A$2:$M$435,7,FALSE)</f>
        <v>Узбекистан</v>
      </c>
    </row>
    <row r="42" spans="1:17" x14ac:dyDescent="0.2">
      <c r="A42" s="12">
        <v>146</v>
      </c>
      <c r="B42" s="13">
        <v>156</v>
      </c>
      <c r="C42" s="13">
        <v>332</v>
      </c>
      <c r="D42" s="13">
        <v>1</v>
      </c>
      <c r="E42" s="13">
        <v>332</v>
      </c>
      <c r="F42" s="33">
        <v>45069</v>
      </c>
      <c r="G42" s="13" t="s">
        <v>17</v>
      </c>
      <c r="H42" s="13">
        <v>356</v>
      </c>
      <c r="I42" s="13" t="str">
        <f>VLOOKUP(B42,товар!$A$1:$C$433,2,FALSE)</f>
        <v>Фрукты</v>
      </c>
      <c r="J42" s="24">
        <f t="shared" si="0"/>
        <v>274.16279069767444</v>
      </c>
      <c r="K42" s="25">
        <f t="shared" si="1"/>
        <v>0.21095936890321476</v>
      </c>
      <c r="L42" s="13" t="str">
        <f>VLOOKUP(B42,товар!$A$1:$C$433,3,FALSE)</f>
        <v>Фрукты-Ягоды</v>
      </c>
      <c r="M42" s="50">
        <f t="shared" si="2"/>
        <v>280.66666666666669</v>
      </c>
      <c r="N42" s="13">
        <f t="shared" si="3"/>
        <v>332</v>
      </c>
      <c r="O42" s="33">
        <f>VLOOKUP(H42,клиенты!$A$1:$G$435,5,FALSE)</f>
        <v>44570</v>
      </c>
      <c r="P42" s="13">
        <f t="shared" si="4"/>
        <v>499</v>
      </c>
      <c r="Q42" s="14" t="str">
        <f>VLOOKUP(H42,клиенты!$A$2:$M$435,7,FALSE)</f>
        <v>Узбекистан</v>
      </c>
    </row>
    <row r="43" spans="1:17" x14ac:dyDescent="0.2">
      <c r="A43" s="12">
        <v>214</v>
      </c>
      <c r="B43" s="13">
        <v>494</v>
      </c>
      <c r="C43" s="13">
        <v>181</v>
      </c>
      <c r="D43" s="13">
        <v>1</v>
      </c>
      <c r="E43" s="13">
        <v>181</v>
      </c>
      <c r="F43" s="33">
        <v>45251</v>
      </c>
      <c r="G43" s="13" t="s">
        <v>24</v>
      </c>
      <c r="H43" s="13">
        <v>356</v>
      </c>
      <c r="I43" s="13" t="str">
        <f>VLOOKUP(B43,товар!$A$1:$C$433,2,FALSE)</f>
        <v>Сыр</v>
      </c>
      <c r="J43" s="24">
        <f t="shared" si="0"/>
        <v>262.63492063492066</v>
      </c>
      <c r="K43" s="25">
        <f t="shared" si="1"/>
        <v>-0.31083041218421381</v>
      </c>
      <c r="L43" s="13" t="str">
        <f>VLOOKUP(B43,товар!$A$1:$C$433,3,FALSE)</f>
        <v>Сырная долина</v>
      </c>
      <c r="M43" s="50">
        <f t="shared" si="2"/>
        <v>271</v>
      </c>
      <c r="N43" s="13">
        <f t="shared" si="3"/>
        <v>181</v>
      </c>
      <c r="O43" s="33">
        <f>VLOOKUP(H43,клиенты!$A$1:$G$435,5,FALSE)</f>
        <v>44570</v>
      </c>
      <c r="P43" s="13">
        <f t="shared" si="4"/>
        <v>681</v>
      </c>
      <c r="Q43" s="14" t="str">
        <f>VLOOKUP(H43,клиенты!$A$2:$M$435,7,FALSE)</f>
        <v>Узбекистан</v>
      </c>
    </row>
    <row r="44" spans="1:17" x14ac:dyDescent="0.2">
      <c r="A44" s="12">
        <v>372</v>
      </c>
      <c r="B44" s="13">
        <v>286</v>
      </c>
      <c r="C44" s="13">
        <v>122</v>
      </c>
      <c r="D44" s="13">
        <v>5</v>
      </c>
      <c r="E44" s="13">
        <v>610</v>
      </c>
      <c r="F44" s="33">
        <v>45147</v>
      </c>
      <c r="G44" s="13" t="s">
        <v>13</v>
      </c>
      <c r="H44" s="13">
        <v>356</v>
      </c>
      <c r="I44" s="13" t="str">
        <f>VLOOKUP(B44,товар!$A$1:$C$433,2,FALSE)</f>
        <v>Йогурт</v>
      </c>
      <c r="J44" s="24">
        <f t="shared" si="0"/>
        <v>263.25423728813558</v>
      </c>
      <c r="K44" s="25">
        <f t="shared" si="1"/>
        <v>-0.53656966263198558</v>
      </c>
      <c r="L44" s="13" t="str">
        <f>VLOOKUP(B44,товар!$A$1:$C$433,3,FALSE)</f>
        <v>Ростагроэкспорт</v>
      </c>
      <c r="M44" s="50">
        <f t="shared" si="2"/>
        <v>257.78260869565219</v>
      </c>
      <c r="N44" s="13">
        <f t="shared" si="3"/>
        <v>610</v>
      </c>
      <c r="O44" s="33">
        <f>VLOOKUP(H44,клиенты!$A$1:$G$435,5,FALSE)</f>
        <v>44570</v>
      </c>
      <c r="P44" s="13">
        <f t="shared" si="4"/>
        <v>577</v>
      </c>
      <c r="Q44" s="14" t="str">
        <f>VLOOKUP(H44,клиенты!$A$2:$M$435,7,FALSE)</f>
        <v>Узбекистан</v>
      </c>
    </row>
    <row r="45" spans="1:17" x14ac:dyDescent="0.2">
      <c r="A45" s="12">
        <v>492</v>
      </c>
      <c r="B45" s="13">
        <v>464</v>
      </c>
      <c r="C45" s="13">
        <v>134</v>
      </c>
      <c r="D45" s="13">
        <v>1</v>
      </c>
      <c r="E45" s="13">
        <v>134</v>
      </c>
      <c r="F45" s="33">
        <v>45078</v>
      </c>
      <c r="G45" s="13" t="s">
        <v>8</v>
      </c>
      <c r="H45" s="13">
        <v>220</v>
      </c>
      <c r="I45" s="13" t="str">
        <f>VLOOKUP(B45,товар!$A$1:$C$433,2,FALSE)</f>
        <v>Сыр</v>
      </c>
      <c r="J45" s="24">
        <f t="shared" si="0"/>
        <v>262.63492063492066</v>
      </c>
      <c r="K45" s="25">
        <f t="shared" si="1"/>
        <v>-0.48978605100930739</v>
      </c>
      <c r="L45" s="13" t="str">
        <f>VLOOKUP(B45,товар!$A$1:$C$433,3,FALSE)</f>
        <v>Сырная долина</v>
      </c>
      <c r="M45" s="50">
        <f t="shared" si="2"/>
        <v>271</v>
      </c>
      <c r="N45" s="13">
        <f t="shared" si="3"/>
        <v>134</v>
      </c>
      <c r="O45" s="33">
        <f>VLOOKUP(H45,клиенты!$A$1:$G$435,5,FALSE)</f>
        <v>44570</v>
      </c>
      <c r="P45" s="13">
        <f t="shared" si="4"/>
        <v>508</v>
      </c>
      <c r="Q45" s="14" t="str">
        <f>VLOOKUP(H45,клиенты!$A$2:$M$435,7,FALSE)</f>
        <v>Таджикистан</v>
      </c>
    </row>
    <row r="46" spans="1:17" x14ac:dyDescent="0.2">
      <c r="A46" s="12">
        <v>596</v>
      </c>
      <c r="B46" s="13">
        <v>215</v>
      </c>
      <c r="C46" s="13">
        <v>496</v>
      </c>
      <c r="D46" s="13">
        <v>2</v>
      </c>
      <c r="E46" s="13">
        <v>992</v>
      </c>
      <c r="F46" s="33">
        <v>45404</v>
      </c>
      <c r="G46" s="13" t="s">
        <v>12</v>
      </c>
      <c r="H46" s="13">
        <v>342</v>
      </c>
      <c r="I46" s="13" t="str">
        <f>VLOOKUP(B46,товар!$A$1:$C$433,2,FALSE)</f>
        <v>Сок</v>
      </c>
      <c r="J46" s="24">
        <f t="shared" si="0"/>
        <v>268.60344827586209</v>
      </c>
      <c r="K46" s="25">
        <f t="shared" si="1"/>
        <v>0.84658835612041838</v>
      </c>
      <c r="L46" s="13" t="str">
        <f>VLOOKUP(B46,товар!$A$1:$C$433,3,FALSE)</f>
        <v>Фруктовый сад</v>
      </c>
      <c r="M46" s="50">
        <f t="shared" si="2"/>
        <v>281.96875</v>
      </c>
      <c r="N46" s="13">
        <f t="shared" si="3"/>
        <v>992</v>
      </c>
      <c r="O46" s="33">
        <f>VLOOKUP(H46,клиенты!$A$1:$G$435,5,FALSE)</f>
        <v>44570</v>
      </c>
      <c r="P46" s="13">
        <f t="shared" si="4"/>
        <v>834</v>
      </c>
      <c r="Q46" s="14" t="str">
        <f>VLOOKUP(H46,клиенты!$A$2:$M$435,7,FALSE)</f>
        <v>Узбекистан</v>
      </c>
    </row>
    <row r="47" spans="1:17" x14ac:dyDescent="0.2">
      <c r="A47" s="12">
        <v>652</v>
      </c>
      <c r="B47" s="13">
        <v>112</v>
      </c>
      <c r="C47" s="13">
        <v>237</v>
      </c>
      <c r="D47" s="13">
        <v>3</v>
      </c>
      <c r="E47" s="13">
        <v>711</v>
      </c>
      <c r="F47" s="33">
        <v>45079</v>
      </c>
      <c r="G47" s="13" t="s">
        <v>25</v>
      </c>
      <c r="H47" s="13">
        <v>342</v>
      </c>
      <c r="I47" s="13" t="str">
        <f>VLOOKUP(B47,товар!$A$1:$C$433,2,FALSE)</f>
        <v>Молоко</v>
      </c>
      <c r="J47" s="24">
        <f t="shared" si="0"/>
        <v>294.95238095238096</v>
      </c>
      <c r="K47" s="25">
        <f t="shared" si="1"/>
        <v>-0.19648046496609628</v>
      </c>
      <c r="L47" s="13" t="str">
        <f>VLOOKUP(B47,товар!$A$1:$C$433,3,FALSE)</f>
        <v>Беллакт</v>
      </c>
      <c r="M47" s="50">
        <f t="shared" si="2"/>
        <v>322.54545454545456</v>
      </c>
      <c r="N47" s="13">
        <f t="shared" si="3"/>
        <v>711</v>
      </c>
      <c r="O47" s="33">
        <f>VLOOKUP(H47,клиенты!$A$1:$G$435,5,FALSE)</f>
        <v>44570</v>
      </c>
      <c r="P47" s="13">
        <f t="shared" si="4"/>
        <v>509</v>
      </c>
      <c r="Q47" s="14" t="str">
        <f>VLOOKUP(H47,клиенты!$A$2:$M$435,7,FALSE)</f>
        <v>Узбекистан</v>
      </c>
    </row>
    <row r="48" spans="1:17" x14ac:dyDescent="0.2">
      <c r="A48" s="12">
        <v>729</v>
      </c>
      <c r="B48" s="13">
        <v>128</v>
      </c>
      <c r="C48" s="13">
        <v>419</v>
      </c>
      <c r="D48" s="13">
        <v>5</v>
      </c>
      <c r="E48" s="13">
        <v>2095</v>
      </c>
      <c r="F48" s="33">
        <v>44943</v>
      </c>
      <c r="G48" s="13" t="s">
        <v>12</v>
      </c>
      <c r="H48" s="13">
        <v>220</v>
      </c>
      <c r="I48" s="13" t="str">
        <f>VLOOKUP(B48,товар!$A$1:$C$433,2,FALSE)</f>
        <v>Мясо</v>
      </c>
      <c r="J48" s="24">
        <f t="shared" si="0"/>
        <v>271.74545454545455</v>
      </c>
      <c r="K48" s="25">
        <f t="shared" si="1"/>
        <v>0.54188411615147869</v>
      </c>
      <c r="L48" s="13" t="str">
        <f>VLOOKUP(B48,товар!$A$1:$C$433,3,FALSE)</f>
        <v>Мираторг</v>
      </c>
      <c r="M48" s="50">
        <f t="shared" si="2"/>
        <v>316.58333333333331</v>
      </c>
      <c r="N48" s="13">
        <f t="shared" si="3"/>
        <v>2095</v>
      </c>
      <c r="O48" s="33">
        <f>VLOOKUP(H48,клиенты!$A$1:$G$435,5,FALSE)</f>
        <v>44570</v>
      </c>
      <c r="P48" s="13">
        <f t="shared" si="4"/>
        <v>373</v>
      </c>
      <c r="Q48" s="14" t="str">
        <f>VLOOKUP(H48,клиенты!$A$2:$M$435,7,FALSE)</f>
        <v>Таджикистан</v>
      </c>
    </row>
    <row r="49" spans="1:17" x14ac:dyDescent="0.2">
      <c r="A49" s="12">
        <v>762</v>
      </c>
      <c r="B49" s="13">
        <v>398</v>
      </c>
      <c r="C49" s="13">
        <v>464</v>
      </c>
      <c r="D49" s="13">
        <v>5</v>
      </c>
      <c r="E49" s="13">
        <v>2320</v>
      </c>
      <c r="F49" s="33">
        <v>45040</v>
      </c>
      <c r="G49" s="13" t="s">
        <v>11</v>
      </c>
      <c r="H49" s="13">
        <v>342</v>
      </c>
      <c r="I49" s="13" t="str">
        <f>VLOOKUP(B49,товар!$A$1:$C$433,2,FALSE)</f>
        <v>Сок</v>
      </c>
      <c r="J49" s="24">
        <f t="shared" si="0"/>
        <v>268.60344827586209</v>
      </c>
      <c r="K49" s="25">
        <f t="shared" si="1"/>
        <v>0.72745362346748821</v>
      </c>
      <c r="L49" s="13" t="str">
        <f>VLOOKUP(B49,товар!$A$1:$C$433,3,FALSE)</f>
        <v>Фруктовый сад</v>
      </c>
      <c r="M49" s="50">
        <f t="shared" si="2"/>
        <v>281.96875</v>
      </c>
      <c r="N49" s="13">
        <f t="shared" si="3"/>
        <v>2320</v>
      </c>
      <c r="O49" s="33">
        <f>VLOOKUP(H49,клиенты!$A$1:$G$435,5,FALSE)</f>
        <v>44570</v>
      </c>
      <c r="P49" s="13">
        <f t="shared" si="4"/>
        <v>470</v>
      </c>
      <c r="Q49" s="14" t="str">
        <f>VLOOKUP(H49,клиенты!$A$2:$M$435,7,FALSE)</f>
        <v>Узбекистан</v>
      </c>
    </row>
    <row r="50" spans="1:17" x14ac:dyDescent="0.2">
      <c r="A50" s="12">
        <v>606</v>
      </c>
      <c r="B50" s="13">
        <v>93</v>
      </c>
      <c r="C50" s="13">
        <v>184</v>
      </c>
      <c r="D50" s="13">
        <v>2</v>
      </c>
      <c r="E50" s="13">
        <v>368</v>
      </c>
      <c r="F50" s="33">
        <v>45187</v>
      </c>
      <c r="G50" s="13" t="s">
        <v>19</v>
      </c>
      <c r="H50" s="13">
        <v>163</v>
      </c>
      <c r="I50" s="13" t="str">
        <f>VLOOKUP(B50,товар!$A$1:$C$433,2,FALSE)</f>
        <v>Чай</v>
      </c>
      <c r="J50" s="24">
        <f t="shared" si="0"/>
        <v>271.18181818181819</v>
      </c>
      <c r="K50" s="25">
        <f t="shared" si="1"/>
        <v>-0.32148843446195108</v>
      </c>
      <c r="L50" s="13" t="str">
        <f>VLOOKUP(B50,товар!$A$1:$C$433,3,FALSE)</f>
        <v>Greenfield</v>
      </c>
      <c r="M50" s="50">
        <f t="shared" si="2"/>
        <v>291.45454545454544</v>
      </c>
      <c r="N50" s="13">
        <f t="shared" si="3"/>
        <v>368</v>
      </c>
      <c r="O50" s="33">
        <f>VLOOKUP(H50,клиенты!$A$1:$G$435,5,FALSE)</f>
        <v>44571</v>
      </c>
      <c r="P50" s="13">
        <f t="shared" si="4"/>
        <v>616</v>
      </c>
      <c r="Q50" s="14" t="str">
        <f>VLOOKUP(H50,клиенты!$A$2:$M$435,7,FALSE)</f>
        <v>Беларусь</v>
      </c>
    </row>
    <row r="51" spans="1:17" x14ac:dyDescent="0.2">
      <c r="A51" s="12">
        <v>747</v>
      </c>
      <c r="B51" s="13">
        <v>230</v>
      </c>
      <c r="C51" s="13">
        <v>104</v>
      </c>
      <c r="D51" s="13">
        <v>4</v>
      </c>
      <c r="E51" s="13">
        <v>416</v>
      </c>
      <c r="F51" s="33">
        <v>44965</v>
      </c>
      <c r="G51" s="13" t="s">
        <v>12</v>
      </c>
      <c r="H51" s="13">
        <v>163</v>
      </c>
      <c r="I51" s="13" t="str">
        <f>VLOOKUP(B51,товар!$A$1:$C$433,2,FALSE)</f>
        <v>Сок</v>
      </c>
      <c r="J51" s="24">
        <f t="shared" si="0"/>
        <v>268.60344827586209</v>
      </c>
      <c r="K51" s="25">
        <f t="shared" si="1"/>
        <v>-0.61281211887797682</v>
      </c>
      <c r="L51" s="13" t="str">
        <f>VLOOKUP(B51,товар!$A$1:$C$433,3,FALSE)</f>
        <v>Фруктовый сад</v>
      </c>
      <c r="M51" s="50">
        <f t="shared" si="2"/>
        <v>281.96875</v>
      </c>
      <c r="N51" s="13">
        <f t="shared" si="3"/>
        <v>416</v>
      </c>
      <c r="O51" s="33">
        <f>VLOOKUP(H51,клиенты!$A$1:$G$435,5,FALSE)</f>
        <v>44571</v>
      </c>
      <c r="P51" s="13">
        <f t="shared" si="4"/>
        <v>394</v>
      </c>
      <c r="Q51" s="14" t="str">
        <f>VLOOKUP(H51,клиенты!$A$2:$M$435,7,FALSE)</f>
        <v>Беларусь</v>
      </c>
    </row>
    <row r="52" spans="1:17" x14ac:dyDescent="0.2">
      <c r="A52" s="12">
        <v>760</v>
      </c>
      <c r="B52" s="13">
        <v>463</v>
      </c>
      <c r="C52" s="13">
        <v>77</v>
      </c>
      <c r="D52" s="13">
        <v>4</v>
      </c>
      <c r="E52" s="13">
        <v>308</v>
      </c>
      <c r="F52" s="33">
        <v>45293</v>
      </c>
      <c r="G52" s="13" t="s">
        <v>21</v>
      </c>
      <c r="H52" s="13">
        <v>163</v>
      </c>
      <c r="I52" s="13" t="str">
        <f>VLOOKUP(B52,товар!$A$1:$C$433,2,FALSE)</f>
        <v>Кофе</v>
      </c>
      <c r="J52" s="24">
        <f t="shared" si="0"/>
        <v>249.02380952380952</v>
      </c>
      <c r="K52" s="25">
        <f t="shared" si="1"/>
        <v>-0.69079261879720821</v>
      </c>
      <c r="L52" s="13" t="str">
        <f>VLOOKUP(B52,товар!$A$1:$C$433,3,FALSE)</f>
        <v>Черная Карта</v>
      </c>
      <c r="M52" s="50">
        <f t="shared" si="2"/>
        <v>222.2</v>
      </c>
      <c r="N52" s="13">
        <f t="shared" si="3"/>
        <v>308</v>
      </c>
      <c r="O52" s="33">
        <f>VLOOKUP(H52,клиенты!$A$1:$G$435,5,FALSE)</f>
        <v>44571</v>
      </c>
      <c r="P52" s="13">
        <f t="shared" si="4"/>
        <v>722</v>
      </c>
      <c r="Q52" s="14" t="str">
        <f>VLOOKUP(H52,клиенты!$A$2:$M$435,7,FALSE)</f>
        <v>Беларусь</v>
      </c>
    </row>
    <row r="53" spans="1:17" x14ac:dyDescent="0.2">
      <c r="A53" s="12">
        <v>270</v>
      </c>
      <c r="B53" s="13">
        <v>462</v>
      </c>
      <c r="C53" s="13">
        <v>271</v>
      </c>
      <c r="D53" s="13">
        <v>2</v>
      </c>
      <c r="E53" s="13">
        <v>542</v>
      </c>
      <c r="F53" s="33">
        <v>44976</v>
      </c>
      <c r="G53" s="13" t="s">
        <v>8</v>
      </c>
      <c r="H53" s="13">
        <v>192</v>
      </c>
      <c r="I53" s="13" t="str">
        <f>VLOOKUP(B53,товар!$A$1:$C$433,2,FALSE)</f>
        <v>Рис</v>
      </c>
      <c r="J53" s="24">
        <f t="shared" si="0"/>
        <v>258.375</v>
      </c>
      <c r="K53" s="25">
        <f t="shared" si="1"/>
        <v>4.8863086598935679E-2</v>
      </c>
      <c r="L53" s="13" t="str">
        <f>VLOOKUP(B53,товар!$A$1:$C$433,3,FALSE)</f>
        <v>Белый Злат</v>
      </c>
      <c r="M53" s="50">
        <f t="shared" si="2"/>
        <v>269.70588235294116</v>
      </c>
      <c r="N53" s="13">
        <f t="shared" si="3"/>
        <v>542</v>
      </c>
      <c r="O53" s="33">
        <f>VLOOKUP(H53,клиенты!$A$1:$G$435,5,FALSE)</f>
        <v>44572</v>
      </c>
      <c r="P53" s="13">
        <f t="shared" si="4"/>
        <v>404</v>
      </c>
      <c r="Q53" s="14" t="str">
        <f>VLOOKUP(H53,клиенты!$A$2:$M$435,7,FALSE)</f>
        <v>Россия</v>
      </c>
    </row>
    <row r="54" spans="1:17" x14ac:dyDescent="0.2">
      <c r="A54" s="12">
        <v>130</v>
      </c>
      <c r="B54" s="13">
        <v>37</v>
      </c>
      <c r="C54" s="13">
        <v>313</v>
      </c>
      <c r="D54" s="13">
        <v>1</v>
      </c>
      <c r="E54" s="13">
        <v>313</v>
      </c>
      <c r="F54" s="33">
        <v>45009</v>
      </c>
      <c r="G54" s="13" t="s">
        <v>16</v>
      </c>
      <c r="H54" s="13">
        <v>293</v>
      </c>
      <c r="I54" s="13" t="str">
        <f>VLOOKUP(B54,товар!$A$1:$C$433,2,FALSE)</f>
        <v>Соль</v>
      </c>
      <c r="J54" s="24">
        <f t="shared" si="0"/>
        <v>264.8679245283019</v>
      </c>
      <c r="K54" s="25">
        <f t="shared" si="1"/>
        <v>0.18172104288360158</v>
      </c>
      <c r="L54" s="13" t="str">
        <f>VLOOKUP(B54,товар!$A$1:$C$433,3,FALSE)</f>
        <v>Илецкая</v>
      </c>
      <c r="M54" s="50">
        <f t="shared" si="2"/>
        <v>238.16666666666666</v>
      </c>
      <c r="N54" s="13">
        <f t="shared" si="3"/>
        <v>313</v>
      </c>
      <c r="O54" s="33">
        <f>VLOOKUP(H54,клиенты!$A$1:$G$435,5,FALSE)</f>
        <v>44573</v>
      </c>
      <c r="P54" s="13">
        <f t="shared" si="4"/>
        <v>436</v>
      </c>
      <c r="Q54" s="14" t="str">
        <f>VLOOKUP(H54,клиенты!$A$2:$M$435,7,FALSE)</f>
        <v>Казахстан</v>
      </c>
    </row>
    <row r="55" spans="1:17" x14ac:dyDescent="0.2">
      <c r="A55" s="12">
        <v>604</v>
      </c>
      <c r="B55" s="13">
        <v>479</v>
      </c>
      <c r="C55" s="13">
        <v>314</v>
      </c>
      <c r="D55" s="13">
        <v>3</v>
      </c>
      <c r="E55" s="13">
        <v>942</v>
      </c>
      <c r="F55" s="33">
        <v>45429</v>
      </c>
      <c r="G55" s="13" t="s">
        <v>16</v>
      </c>
      <c r="H55" s="13">
        <v>293</v>
      </c>
      <c r="I55" s="13" t="str">
        <f>VLOOKUP(B55,товар!$A$1:$C$433,2,FALSE)</f>
        <v>Овощи</v>
      </c>
      <c r="J55" s="24">
        <f t="shared" si="0"/>
        <v>250.48780487804879</v>
      </c>
      <c r="K55" s="25">
        <f t="shared" si="1"/>
        <v>0.25355404089581302</v>
      </c>
      <c r="L55" s="13" t="str">
        <f>VLOOKUP(B55,товар!$A$1:$C$433,3,FALSE)</f>
        <v>Гавриш</v>
      </c>
      <c r="M55" s="50">
        <f t="shared" si="2"/>
        <v>247.66666666666666</v>
      </c>
      <c r="N55" s="13">
        <f t="shared" si="3"/>
        <v>942</v>
      </c>
      <c r="O55" s="33">
        <f>VLOOKUP(H55,клиенты!$A$1:$G$435,5,FALSE)</f>
        <v>44573</v>
      </c>
      <c r="P55" s="13">
        <f t="shared" si="4"/>
        <v>856</v>
      </c>
      <c r="Q55" s="14" t="str">
        <f>VLOOKUP(H55,клиенты!$A$2:$M$435,7,FALSE)</f>
        <v>Казахстан</v>
      </c>
    </row>
    <row r="56" spans="1:17" x14ac:dyDescent="0.2">
      <c r="A56" s="12">
        <v>676</v>
      </c>
      <c r="B56" s="13">
        <v>243</v>
      </c>
      <c r="C56" s="13">
        <v>371</v>
      </c>
      <c r="D56" s="13">
        <v>3</v>
      </c>
      <c r="E56" s="13">
        <v>1113</v>
      </c>
      <c r="F56" s="33">
        <v>45081</v>
      </c>
      <c r="G56" s="13" t="s">
        <v>9</v>
      </c>
      <c r="H56" s="13">
        <v>352</v>
      </c>
      <c r="I56" s="13" t="str">
        <f>VLOOKUP(B56,товар!$A$1:$C$433,2,FALSE)</f>
        <v>Рис</v>
      </c>
      <c r="J56" s="24">
        <f t="shared" si="0"/>
        <v>258.375</v>
      </c>
      <c r="K56" s="25">
        <f t="shared" si="1"/>
        <v>0.4358974358974359</v>
      </c>
      <c r="L56" s="13" t="str">
        <f>VLOOKUP(B56,товар!$A$1:$C$433,3,FALSE)</f>
        <v>Белый Злат</v>
      </c>
      <c r="M56" s="50">
        <f t="shared" si="2"/>
        <v>269.70588235294116</v>
      </c>
      <c r="N56" s="13">
        <f t="shared" si="3"/>
        <v>1113</v>
      </c>
      <c r="O56" s="33">
        <f>VLOOKUP(H56,клиенты!$A$1:$G$435,5,FALSE)</f>
        <v>44573</v>
      </c>
      <c r="P56" s="13">
        <f t="shared" si="4"/>
        <v>508</v>
      </c>
      <c r="Q56" s="14" t="str">
        <f>VLOOKUP(H56,клиенты!$A$2:$M$435,7,FALSE)</f>
        <v>Россия</v>
      </c>
    </row>
    <row r="57" spans="1:17" x14ac:dyDescent="0.2">
      <c r="A57" s="12">
        <v>352</v>
      </c>
      <c r="B57" s="13">
        <v>303</v>
      </c>
      <c r="C57" s="13">
        <v>68</v>
      </c>
      <c r="D57" s="13">
        <v>4</v>
      </c>
      <c r="E57" s="13">
        <v>272</v>
      </c>
      <c r="F57" s="33">
        <v>44947</v>
      </c>
      <c r="G57" s="13" t="s">
        <v>24</v>
      </c>
      <c r="H57" s="13">
        <v>76</v>
      </c>
      <c r="I57" s="13" t="str">
        <f>VLOOKUP(B57,товар!$A$1:$C$433,2,FALSE)</f>
        <v>Фрукты</v>
      </c>
      <c r="J57" s="24">
        <f t="shared" si="0"/>
        <v>274.16279069767444</v>
      </c>
      <c r="K57" s="25">
        <f t="shared" si="1"/>
        <v>-0.75197217745355838</v>
      </c>
      <c r="L57" s="13" t="str">
        <f>VLOOKUP(B57,товар!$A$1:$C$433,3,FALSE)</f>
        <v>Фруктовый Рай</v>
      </c>
      <c r="M57" s="50">
        <f t="shared" si="2"/>
        <v>258.30769230769232</v>
      </c>
      <c r="N57" s="13">
        <f t="shared" si="3"/>
        <v>272</v>
      </c>
      <c r="O57" s="33">
        <f>VLOOKUP(H57,клиенты!$A$1:$G$435,5,FALSE)</f>
        <v>44575</v>
      </c>
      <c r="P57" s="13">
        <f t="shared" si="4"/>
        <v>372</v>
      </c>
      <c r="Q57" s="14" t="str">
        <f>VLOOKUP(H57,клиенты!$A$2:$M$435,7,FALSE)</f>
        <v>Казахстан</v>
      </c>
    </row>
    <row r="58" spans="1:17" x14ac:dyDescent="0.2">
      <c r="A58" s="12">
        <v>473</v>
      </c>
      <c r="B58" s="13">
        <v>7</v>
      </c>
      <c r="C58" s="13">
        <v>254</v>
      </c>
      <c r="D58" s="13">
        <v>2</v>
      </c>
      <c r="E58" s="13">
        <v>508</v>
      </c>
      <c r="F58" s="33">
        <v>45271</v>
      </c>
      <c r="G58" s="13" t="s">
        <v>13</v>
      </c>
      <c r="H58" s="13">
        <v>76</v>
      </c>
      <c r="I58" s="13" t="str">
        <f>VLOOKUP(B58,товар!$A$1:$C$433,2,FALSE)</f>
        <v>Сыр</v>
      </c>
      <c r="J58" s="24">
        <f t="shared" si="0"/>
        <v>262.63492063492066</v>
      </c>
      <c r="K58" s="25">
        <f t="shared" si="1"/>
        <v>-3.2878036987791681E-2</v>
      </c>
      <c r="L58" s="13" t="str">
        <f>VLOOKUP(B58,товар!$A$1:$C$433,3,FALSE)</f>
        <v>President</v>
      </c>
      <c r="M58" s="50">
        <f t="shared" si="2"/>
        <v>238.72222222222223</v>
      </c>
      <c r="N58" s="13">
        <f t="shared" si="3"/>
        <v>508</v>
      </c>
      <c r="O58" s="33">
        <f>VLOOKUP(H58,клиенты!$A$1:$G$435,5,FALSE)</f>
        <v>44575</v>
      </c>
      <c r="P58" s="13">
        <f t="shared" si="4"/>
        <v>696</v>
      </c>
      <c r="Q58" s="14" t="str">
        <f>VLOOKUP(H58,клиенты!$A$2:$M$435,7,FALSE)</f>
        <v>Казахстан</v>
      </c>
    </row>
    <row r="59" spans="1:17" x14ac:dyDescent="0.2">
      <c r="A59" s="12">
        <v>659</v>
      </c>
      <c r="B59" s="13">
        <v>174</v>
      </c>
      <c r="C59" s="13">
        <v>456</v>
      </c>
      <c r="D59" s="13">
        <v>3</v>
      </c>
      <c r="E59" s="13">
        <v>1368</v>
      </c>
      <c r="F59" s="33">
        <v>45282</v>
      </c>
      <c r="G59" s="13" t="s">
        <v>23</v>
      </c>
      <c r="H59" s="13">
        <v>76</v>
      </c>
      <c r="I59" s="13" t="str">
        <f>VLOOKUP(B59,товар!$A$1:$C$433,2,FALSE)</f>
        <v>Чай</v>
      </c>
      <c r="J59" s="24">
        <f t="shared" si="0"/>
        <v>271.18181818181819</v>
      </c>
      <c r="K59" s="25">
        <f t="shared" si="1"/>
        <v>0.68152866242038224</v>
      </c>
      <c r="L59" s="13" t="str">
        <f>VLOOKUP(B59,товар!$A$1:$C$433,3,FALSE)</f>
        <v>Ахмад</v>
      </c>
      <c r="M59" s="50">
        <f t="shared" si="2"/>
        <v>243.3</v>
      </c>
      <c r="N59" s="13">
        <f t="shared" si="3"/>
        <v>1368</v>
      </c>
      <c r="O59" s="33">
        <f>VLOOKUP(H59,клиенты!$A$1:$G$435,5,FALSE)</f>
        <v>44575</v>
      </c>
      <c r="P59" s="13">
        <f t="shared" si="4"/>
        <v>707</v>
      </c>
      <c r="Q59" s="14" t="str">
        <f>VLOOKUP(H59,клиенты!$A$2:$M$435,7,FALSE)</f>
        <v>Казахстан</v>
      </c>
    </row>
    <row r="60" spans="1:17" x14ac:dyDescent="0.2">
      <c r="A60" s="12">
        <v>135</v>
      </c>
      <c r="B60" s="13">
        <v>452</v>
      </c>
      <c r="C60" s="13">
        <v>448</v>
      </c>
      <c r="D60" s="13">
        <v>4</v>
      </c>
      <c r="E60" s="13">
        <v>1792</v>
      </c>
      <c r="F60" s="33">
        <v>45434</v>
      </c>
      <c r="G60" s="13" t="s">
        <v>26</v>
      </c>
      <c r="H60" s="13">
        <v>437</v>
      </c>
      <c r="I60" s="13" t="str">
        <f>VLOOKUP(B60,товар!$A$1:$C$433,2,FALSE)</f>
        <v>Фрукты</v>
      </c>
      <c r="J60" s="24">
        <f t="shared" si="0"/>
        <v>274.16279069767444</v>
      </c>
      <c r="K60" s="25">
        <f t="shared" si="1"/>
        <v>0.63406565442361518</v>
      </c>
      <c r="L60" s="13" t="str">
        <f>VLOOKUP(B60,товар!$A$1:$C$433,3,FALSE)</f>
        <v>Экзотик</v>
      </c>
      <c r="M60" s="50">
        <f t="shared" si="2"/>
        <v>253.6875</v>
      </c>
      <c r="N60" s="13">
        <f t="shared" si="3"/>
        <v>1792</v>
      </c>
      <c r="O60" s="33">
        <f>VLOOKUP(H60,клиенты!$A$1:$G$435,5,FALSE)</f>
        <v>44576</v>
      </c>
      <c r="P60" s="13">
        <f t="shared" si="4"/>
        <v>858</v>
      </c>
      <c r="Q60" s="14" t="str">
        <f>VLOOKUP(H60,клиенты!$A$2:$M$435,7,FALSE)</f>
        <v>Беларусь</v>
      </c>
    </row>
    <row r="61" spans="1:17" x14ac:dyDescent="0.2">
      <c r="A61" s="12">
        <v>510</v>
      </c>
      <c r="B61" s="13">
        <v>246</v>
      </c>
      <c r="C61" s="13">
        <v>196</v>
      </c>
      <c r="D61" s="13">
        <v>5</v>
      </c>
      <c r="E61" s="13">
        <v>980</v>
      </c>
      <c r="F61" s="33">
        <v>45168</v>
      </c>
      <c r="G61" s="13" t="s">
        <v>15</v>
      </c>
      <c r="H61" s="13">
        <v>437</v>
      </c>
      <c r="I61" s="13" t="str">
        <f>VLOOKUP(B61,товар!$A$1:$C$433,2,FALSE)</f>
        <v>Сыр</v>
      </c>
      <c r="J61" s="24">
        <f t="shared" si="0"/>
        <v>262.63492063492066</v>
      </c>
      <c r="K61" s="25">
        <f t="shared" si="1"/>
        <v>-0.25371691043152433</v>
      </c>
      <c r="L61" s="13" t="str">
        <f>VLOOKUP(B61,товар!$A$1:$C$433,3,FALSE)</f>
        <v>President</v>
      </c>
      <c r="M61" s="50">
        <f t="shared" si="2"/>
        <v>238.72222222222223</v>
      </c>
      <c r="N61" s="13">
        <f t="shared" si="3"/>
        <v>980</v>
      </c>
      <c r="O61" s="33">
        <f>VLOOKUP(H61,клиенты!$A$1:$G$435,5,FALSE)</f>
        <v>44576</v>
      </c>
      <c r="P61" s="13">
        <f t="shared" si="4"/>
        <v>592</v>
      </c>
      <c r="Q61" s="14" t="str">
        <f>VLOOKUP(H61,клиенты!$A$2:$M$435,7,FALSE)</f>
        <v>Беларусь</v>
      </c>
    </row>
    <row r="62" spans="1:17" x14ac:dyDescent="0.2">
      <c r="A62" s="12">
        <v>525</v>
      </c>
      <c r="B62" s="13">
        <v>126</v>
      </c>
      <c r="C62" s="13">
        <v>267</v>
      </c>
      <c r="D62" s="13">
        <v>1</v>
      </c>
      <c r="E62" s="13">
        <v>267</v>
      </c>
      <c r="F62" s="33">
        <v>44989</v>
      </c>
      <c r="G62" s="13" t="s">
        <v>24</v>
      </c>
      <c r="H62" s="13">
        <v>437</v>
      </c>
      <c r="I62" s="13" t="str">
        <f>VLOOKUP(B62,товар!$A$1:$C$433,2,FALSE)</f>
        <v>Сахар</v>
      </c>
      <c r="J62" s="24">
        <f t="shared" si="0"/>
        <v>252.76271186440678</v>
      </c>
      <c r="K62" s="25">
        <f t="shared" si="1"/>
        <v>5.6326694830014068E-2</v>
      </c>
      <c r="L62" s="13" t="str">
        <f>VLOOKUP(B62,товар!$A$1:$C$433,3,FALSE)</f>
        <v>Русский сахар</v>
      </c>
      <c r="M62" s="50">
        <f t="shared" si="2"/>
        <v>293.41176470588238</v>
      </c>
      <c r="N62" s="13">
        <f t="shared" si="3"/>
        <v>267</v>
      </c>
      <c r="O62" s="33">
        <f>VLOOKUP(H62,клиенты!$A$1:$G$435,5,FALSE)</f>
        <v>44576</v>
      </c>
      <c r="P62" s="13">
        <f t="shared" si="4"/>
        <v>413</v>
      </c>
      <c r="Q62" s="14" t="str">
        <f>VLOOKUP(H62,клиенты!$A$2:$M$435,7,FALSE)</f>
        <v>Беларусь</v>
      </c>
    </row>
    <row r="63" spans="1:17" x14ac:dyDescent="0.2">
      <c r="A63" s="12">
        <v>636</v>
      </c>
      <c r="B63" s="13">
        <v>266</v>
      </c>
      <c r="C63" s="13">
        <v>141</v>
      </c>
      <c r="D63" s="13">
        <v>5</v>
      </c>
      <c r="E63" s="13">
        <v>705</v>
      </c>
      <c r="F63" s="33">
        <v>45174</v>
      </c>
      <c r="G63" s="13" t="s">
        <v>11</v>
      </c>
      <c r="H63" s="13">
        <v>50</v>
      </c>
      <c r="I63" s="13" t="str">
        <f>VLOOKUP(B63,товар!$A$1:$C$433,2,FALSE)</f>
        <v>Рыба</v>
      </c>
      <c r="J63" s="24">
        <f t="shared" si="0"/>
        <v>258.5128205128205</v>
      </c>
      <c r="K63" s="25">
        <f t="shared" si="1"/>
        <v>-0.45457250545526673</v>
      </c>
      <c r="L63" s="13" t="str">
        <f>VLOOKUP(B63,товар!$A$1:$C$433,3,FALSE)</f>
        <v>Меридиан</v>
      </c>
      <c r="M63" s="50">
        <f t="shared" si="2"/>
        <v>260.64705882352939</v>
      </c>
      <c r="N63" s="13">
        <f t="shared" si="3"/>
        <v>705</v>
      </c>
      <c r="O63" s="33">
        <f>VLOOKUP(H63,клиенты!$A$1:$G$435,5,FALSE)</f>
        <v>44576</v>
      </c>
      <c r="P63" s="13">
        <f t="shared" si="4"/>
        <v>598</v>
      </c>
      <c r="Q63" s="14" t="str">
        <f>VLOOKUP(H63,клиенты!$A$2:$M$435,7,FALSE)</f>
        <v>Беларусь</v>
      </c>
    </row>
    <row r="64" spans="1:17" x14ac:dyDescent="0.2">
      <c r="A64" s="12">
        <v>924</v>
      </c>
      <c r="B64" s="13">
        <v>114</v>
      </c>
      <c r="C64" s="13">
        <v>228</v>
      </c>
      <c r="D64" s="13">
        <v>2</v>
      </c>
      <c r="E64" s="13">
        <v>456</v>
      </c>
      <c r="F64" s="33">
        <v>45175</v>
      </c>
      <c r="G64" s="13" t="s">
        <v>22</v>
      </c>
      <c r="H64" s="13">
        <v>50</v>
      </c>
      <c r="I64" s="13" t="str">
        <f>VLOOKUP(B64,товар!$A$1:$C$433,2,FALSE)</f>
        <v>Сыр</v>
      </c>
      <c r="J64" s="24">
        <f t="shared" si="0"/>
        <v>262.63492063492066</v>
      </c>
      <c r="K64" s="25">
        <f t="shared" si="1"/>
        <v>-0.13187477335912012</v>
      </c>
      <c r="L64" s="13" t="str">
        <f>VLOOKUP(B64,товар!$A$1:$C$433,3,FALSE)</f>
        <v>Сырная долина</v>
      </c>
      <c r="M64" s="50">
        <f t="shared" si="2"/>
        <v>271</v>
      </c>
      <c r="N64" s="13">
        <f t="shared" si="3"/>
        <v>456</v>
      </c>
      <c r="O64" s="33">
        <f>VLOOKUP(H64,клиенты!$A$1:$G$435,5,FALSE)</f>
        <v>44576</v>
      </c>
      <c r="P64" s="13">
        <f t="shared" si="4"/>
        <v>599</v>
      </c>
      <c r="Q64" s="14" t="str">
        <f>VLOOKUP(H64,клиенты!$A$2:$M$435,7,FALSE)</f>
        <v>Беларусь</v>
      </c>
    </row>
    <row r="65" spans="1:17" x14ac:dyDescent="0.2">
      <c r="A65" s="12">
        <v>5</v>
      </c>
      <c r="B65" s="13">
        <v>32</v>
      </c>
      <c r="C65" s="13">
        <v>123</v>
      </c>
      <c r="D65" s="13">
        <v>2</v>
      </c>
      <c r="E65" s="13">
        <v>246</v>
      </c>
      <c r="F65" s="33">
        <v>45151</v>
      </c>
      <c r="G65" s="13" t="s">
        <v>12</v>
      </c>
      <c r="H65" s="13">
        <v>471</v>
      </c>
      <c r="I65" s="13" t="str">
        <f>VLOOKUP(B65,товар!$A$1:$C$433,2,FALSE)</f>
        <v>Овощи</v>
      </c>
      <c r="J65" s="24">
        <f t="shared" si="0"/>
        <v>250.48780487804879</v>
      </c>
      <c r="K65" s="25">
        <f t="shared" si="1"/>
        <v>-0.5089581304771178</v>
      </c>
      <c r="L65" s="13" t="str">
        <f>VLOOKUP(B65,товар!$A$1:$C$433,3,FALSE)</f>
        <v>Зеленая грядка</v>
      </c>
      <c r="M65" s="50">
        <f t="shared" si="2"/>
        <v>159.19999999999999</v>
      </c>
      <c r="N65" s="13">
        <f t="shared" si="3"/>
        <v>246</v>
      </c>
      <c r="O65" s="33">
        <f>VLOOKUP(H65,клиенты!$A$1:$G$435,5,FALSE)</f>
        <v>44577</v>
      </c>
      <c r="P65" s="13">
        <f t="shared" si="4"/>
        <v>574</v>
      </c>
      <c r="Q65" s="14" t="str">
        <f>VLOOKUP(H65,клиенты!$A$2:$M$435,7,FALSE)</f>
        <v>Таджикистан</v>
      </c>
    </row>
    <row r="66" spans="1:17" x14ac:dyDescent="0.2">
      <c r="A66" s="12">
        <v>775</v>
      </c>
      <c r="B66" s="13">
        <v>228</v>
      </c>
      <c r="C66" s="13">
        <v>98</v>
      </c>
      <c r="D66" s="13">
        <v>2</v>
      </c>
      <c r="E66" s="13">
        <v>196</v>
      </c>
      <c r="F66" s="33">
        <v>45344</v>
      </c>
      <c r="G66" s="13" t="s">
        <v>12</v>
      </c>
      <c r="H66" s="13">
        <v>338</v>
      </c>
      <c r="I66" s="13" t="str">
        <f>VLOOKUP(B66,товар!$A$1:$C$433,2,FALSE)</f>
        <v>Рис</v>
      </c>
      <c r="J66" s="24">
        <f t="shared" ref="J66:J129" si="5">AVERAGEIF($I$2:$I$1001,I66,$C$2:$C$1001)</f>
        <v>258.375</v>
      </c>
      <c r="K66" s="25">
        <f t="shared" ref="K66:K129" si="6">C66/J66-1</f>
        <v>-0.62070633768746974</v>
      </c>
      <c r="L66" s="13" t="str">
        <f>VLOOKUP(B66,товар!$A$1:$C$433,3,FALSE)</f>
        <v>Мистраль</v>
      </c>
      <c r="M66" s="50">
        <f t="shared" ref="M66:M129" si="7">AVERAGEIFS($C$2:$C$1001,$I$2:$I$1001,I66,$L$2:$L$1001,L66)</f>
        <v>181.57142857142858</v>
      </c>
      <c r="N66" s="13">
        <f t="shared" ref="N66:N129" si="8">C66*D66</f>
        <v>196</v>
      </c>
      <c r="O66" s="33">
        <f>VLOOKUP(H66,клиенты!$A$1:$G$435,5,FALSE)</f>
        <v>44577</v>
      </c>
      <c r="P66" s="13">
        <f t="shared" ref="P66:P129" si="9">F66-O66</f>
        <v>767</v>
      </c>
      <c r="Q66" s="14" t="str">
        <f>VLOOKUP(H66,клиенты!$A$2:$M$435,7,FALSE)</f>
        <v>Узбекистан</v>
      </c>
    </row>
    <row r="67" spans="1:17" x14ac:dyDescent="0.2">
      <c r="A67" s="12">
        <v>375</v>
      </c>
      <c r="B67" s="13">
        <v>19</v>
      </c>
      <c r="C67" s="13">
        <v>142</v>
      </c>
      <c r="D67" s="13">
        <v>3</v>
      </c>
      <c r="E67" s="13">
        <v>426</v>
      </c>
      <c r="F67" s="33">
        <v>45157</v>
      </c>
      <c r="G67" s="13" t="s">
        <v>10</v>
      </c>
      <c r="H67" s="13">
        <v>18</v>
      </c>
      <c r="I67" s="13" t="str">
        <f>VLOOKUP(B67,товар!$A$1:$C$433,2,FALSE)</f>
        <v>Мясо</v>
      </c>
      <c r="J67" s="24">
        <f t="shared" si="5"/>
        <v>271.74545454545455</v>
      </c>
      <c r="K67" s="25">
        <f t="shared" si="6"/>
        <v>-0.47745216111334132</v>
      </c>
      <c r="L67" s="13" t="str">
        <f>VLOOKUP(B67,товар!$A$1:$C$433,3,FALSE)</f>
        <v>Снежана</v>
      </c>
      <c r="M67" s="50">
        <f t="shared" si="7"/>
        <v>272.35294117647061</v>
      </c>
      <c r="N67" s="13">
        <f t="shared" si="8"/>
        <v>426</v>
      </c>
      <c r="O67" s="33">
        <f>VLOOKUP(H67,клиенты!$A$1:$G$435,5,FALSE)</f>
        <v>44578</v>
      </c>
      <c r="P67" s="13">
        <f t="shared" si="9"/>
        <v>579</v>
      </c>
      <c r="Q67" s="14" t="str">
        <f>VLOOKUP(H67,клиенты!$A$2:$M$435,7,FALSE)</f>
        <v>Таджикистан</v>
      </c>
    </row>
    <row r="68" spans="1:17" x14ac:dyDescent="0.2">
      <c r="A68" s="12">
        <v>673</v>
      </c>
      <c r="B68" s="13">
        <v>400</v>
      </c>
      <c r="C68" s="13">
        <v>345</v>
      </c>
      <c r="D68" s="13">
        <v>2</v>
      </c>
      <c r="E68" s="13">
        <v>690</v>
      </c>
      <c r="F68" s="33">
        <v>45143</v>
      </c>
      <c r="G68" s="13" t="s">
        <v>22</v>
      </c>
      <c r="H68" s="13">
        <v>18</v>
      </c>
      <c r="I68" s="13" t="str">
        <f>VLOOKUP(B68,товар!$A$1:$C$433,2,FALSE)</f>
        <v>Молоко</v>
      </c>
      <c r="J68" s="24">
        <f t="shared" si="5"/>
        <v>294.95238095238096</v>
      </c>
      <c r="K68" s="25">
        <f t="shared" si="6"/>
        <v>0.16968033580884723</v>
      </c>
      <c r="L68" s="13" t="str">
        <f>VLOOKUP(B68,товар!$A$1:$C$433,3,FALSE)</f>
        <v>Беллакт</v>
      </c>
      <c r="M68" s="50">
        <f t="shared" si="7"/>
        <v>322.54545454545456</v>
      </c>
      <c r="N68" s="13">
        <f t="shared" si="8"/>
        <v>690</v>
      </c>
      <c r="O68" s="33">
        <f>VLOOKUP(H68,клиенты!$A$1:$G$435,5,FALSE)</f>
        <v>44578</v>
      </c>
      <c r="P68" s="13">
        <f t="shared" si="9"/>
        <v>565</v>
      </c>
      <c r="Q68" s="14" t="str">
        <f>VLOOKUP(H68,клиенты!$A$2:$M$435,7,FALSE)</f>
        <v>Таджикистан</v>
      </c>
    </row>
    <row r="69" spans="1:17" x14ac:dyDescent="0.2">
      <c r="A69" s="12">
        <v>845</v>
      </c>
      <c r="B69" s="13">
        <v>474</v>
      </c>
      <c r="C69" s="13">
        <v>405</v>
      </c>
      <c r="D69" s="13">
        <v>2</v>
      </c>
      <c r="E69" s="13">
        <v>810</v>
      </c>
      <c r="F69" s="33">
        <v>45390</v>
      </c>
      <c r="G69" s="13" t="s">
        <v>16</v>
      </c>
      <c r="H69" s="13">
        <v>18</v>
      </c>
      <c r="I69" s="13" t="str">
        <f>VLOOKUP(B69,товар!$A$1:$C$433,2,FALSE)</f>
        <v>Молоко</v>
      </c>
      <c r="J69" s="24">
        <f t="shared" si="5"/>
        <v>294.95238095238096</v>
      </c>
      <c r="K69" s="25">
        <f t="shared" si="6"/>
        <v>0.37310300290603804</v>
      </c>
      <c r="L69" s="13" t="str">
        <f>VLOOKUP(B69,товар!$A$1:$C$433,3,FALSE)</f>
        <v>Простоквашино</v>
      </c>
      <c r="M69" s="50">
        <f t="shared" si="7"/>
        <v>318.81818181818181</v>
      </c>
      <c r="N69" s="13">
        <f t="shared" si="8"/>
        <v>810</v>
      </c>
      <c r="O69" s="33">
        <f>VLOOKUP(H69,клиенты!$A$1:$G$435,5,FALSE)</f>
        <v>44578</v>
      </c>
      <c r="P69" s="13">
        <f t="shared" si="9"/>
        <v>812</v>
      </c>
      <c r="Q69" s="14" t="str">
        <f>VLOOKUP(H69,клиенты!$A$2:$M$435,7,FALSE)</f>
        <v>Таджикистан</v>
      </c>
    </row>
    <row r="70" spans="1:17" x14ac:dyDescent="0.2">
      <c r="A70" s="12">
        <v>949</v>
      </c>
      <c r="B70" s="13">
        <v>59</v>
      </c>
      <c r="C70" s="13">
        <v>234</v>
      </c>
      <c r="D70" s="13">
        <v>2</v>
      </c>
      <c r="E70" s="13">
        <v>468</v>
      </c>
      <c r="F70" s="33">
        <v>45101</v>
      </c>
      <c r="G70" s="13" t="s">
        <v>14</v>
      </c>
      <c r="H70" s="13">
        <v>18</v>
      </c>
      <c r="I70" s="13" t="str">
        <f>VLOOKUP(B70,товар!$A$1:$C$433,2,FALSE)</f>
        <v>Сахар</v>
      </c>
      <c r="J70" s="24">
        <f t="shared" si="5"/>
        <v>252.76271186440678</v>
      </c>
      <c r="K70" s="25">
        <f t="shared" si="6"/>
        <v>-7.4230537115268613E-2</v>
      </c>
      <c r="L70" s="13" t="str">
        <f>VLOOKUP(B70,товар!$A$1:$C$433,3,FALSE)</f>
        <v>Продимекс</v>
      </c>
      <c r="M70" s="50">
        <f t="shared" si="7"/>
        <v>240.5</v>
      </c>
      <c r="N70" s="13">
        <f t="shared" si="8"/>
        <v>468</v>
      </c>
      <c r="O70" s="33">
        <f>VLOOKUP(H70,клиенты!$A$1:$G$435,5,FALSE)</f>
        <v>44578</v>
      </c>
      <c r="P70" s="13">
        <f t="shared" si="9"/>
        <v>523</v>
      </c>
      <c r="Q70" s="14" t="str">
        <f>VLOOKUP(H70,клиенты!$A$2:$M$435,7,FALSE)</f>
        <v>Таджикистан</v>
      </c>
    </row>
    <row r="71" spans="1:17" x14ac:dyDescent="0.2">
      <c r="A71" s="12">
        <v>266</v>
      </c>
      <c r="B71" s="13">
        <v>217</v>
      </c>
      <c r="C71" s="13">
        <v>412</v>
      </c>
      <c r="D71" s="13">
        <v>2</v>
      </c>
      <c r="E71" s="13">
        <v>824</v>
      </c>
      <c r="F71" s="33">
        <v>45174</v>
      </c>
      <c r="G71" s="13" t="s">
        <v>19</v>
      </c>
      <c r="H71" s="13">
        <v>110</v>
      </c>
      <c r="I71" s="13" t="str">
        <f>VLOOKUP(B71,товар!$A$1:$C$433,2,FALSE)</f>
        <v>Мясо</v>
      </c>
      <c r="J71" s="24">
        <f t="shared" si="5"/>
        <v>271.74545454545455</v>
      </c>
      <c r="K71" s="25">
        <f t="shared" si="6"/>
        <v>0.51612471564298135</v>
      </c>
      <c r="L71" s="13" t="str">
        <f>VLOOKUP(B71,товар!$A$1:$C$433,3,FALSE)</f>
        <v>Агрокомплекс</v>
      </c>
      <c r="M71" s="50">
        <f t="shared" si="7"/>
        <v>311.2</v>
      </c>
      <c r="N71" s="13">
        <f t="shared" si="8"/>
        <v>824</v>
      </c>
      <c r="O71" s="33">
        <f>VLOOKUP(H71,клиенты!$A$1:$G$435,5,FALSE)</f>
        <v>44580</v>
      </c>
      <c r="P71" s="13">
        <f t="shared" si="9"/>
        <v>594</v>
      </c>
      <c r="Q71" s="14" t="str">
        <f>VLOOKUP(H71,клиенты!$A$2:$M$435,7,FALSE)</f>
        <v>Беларусь</v>
      </c>
    </row>
    <row r="72" spans="1:17" x14ac:dyDescent="0.2">
      <c r="A72" s="12">
        <v>364</v>
      </c>
      <c r="B72" s="13">
        <v>325</v>
      </c>
      <c r="C72" s="13">
        <v>361</v>
      </c>
      <c r="D72" s="13">
        <v>5</v>
      </c>
      <c r="E72" s="13">
        <v>1805</v>
      </c>
      <c r="F72" s="33">
        <v>45243</v>
      </c>
      <c r="G72" s="13" t="s">
        <v>11</v>
      </c>
      <c r="H72" s="13">
        <v>110</v>
      </c>
      <c r="I72" s="13" t="str">
        <f>VLOOKUP(B72,товар!$A$1:$C$433,2,FALSE)</f>
        <v>Сок</v>
      </c>
      <c r="J72" s="24">
        <f t="shared" si="5"/>
        <v>268.60344827586209</v>
      </c>
      <c r="K72" s="25">
        <f t="shared" si="6"/>
        <v>0.34398870274086901</v>
      </c>
      <c r="L72" s="13" t="str">
        <f>VLOOKUP(B72,товар!$A$1:$C$433,3,FALSE)</f>
        <v>Добрый</v>
      </c>
      <c r="M72" s="50">
        <f t="shared" si="7"/>
        <v>242.81818181818181</v>
      </c>
      <c r="N72" s="13">
        <f t="shared" si="8"/>
        <v>1805</v>
      </c>
      <c r="O72" s="33">
        <f>VLOOKUP(H72,клиенты!$A$1:$G$435,5,FALSE)</f>
        <v>44580</v>
      </c>
      <c r="P72" s="13">
        <f t="shared" si="9"/>
        <v>663</v>
      </c>
      <c r="Q72" s="14" t="str">
        <f>VLOOKUP(H72,клиенты!$A$2:$M$435,7,FALSE)</f>
        <v>Беларусь</v>
      </c>
    </row>
    <row r="73" spans="1:17" x14ac:dyDescent="0.2">
      <c r="A73" s="12">
        <v>432</v>
      </c>
      <c r="B73" s="13">
        <v>91</v>
      </c>
      <c r="C73" s="13">
        <v>413</v>
      </c>
      <c r="D73" s="13">
        <v>2</v>
      </c>
      <c r="E73" s="13">
        <v>826</v>
      </c>
      <c r="F73" s="33">
        <v>45183</v>
      </c>
      <c r="G73" s="13" t="s">
        <v>19</v>
      </c>
      <c r="H73" s="13">
        <v>31</v>
      </c>
      <c r="I73" s="13" t="str">
        <f>VLOOKUP(B73,товар!$A$1:$C$433,2,FALSE)</f>
        <v>Сыр</v>
      </c>
      <c r="J73" s="24">
        <f t="shared" si="5"/>
        <v>262.63492063492066</v>
      </c>
      <c r="K73" s="25">
        <f t="shared" si="6"/>
        <v>0.57252508159071658</v>
      </c>
      <c r="L73" s="13" t="str">
        <f>VLOOKUP(B73,товар!$A$1:$C$433,3,FALSE)</f>
        <v>Сырная долина</v>
      </c>
      <c r="M73" s="50">
        <f t="shared" si="7"/>
        <v>271</v>
      </c>
      <c r="N73" s="13">
        <f t="shared" si="8"/>
        <v>826</v>
      </c>
      <c r="O73" s="33">
        <f>VLOOKUP(H73,клиенты!$A$1:$G$435,5,FALSE)</f>
        <v>44580</v>
      </c>
      <c r="P73" s="13">
        <f t="shared" si="9"/>
        <v>603</v>
      </c>
      <c r="Q73" s="14" t="str">
        <f>VLOOKUP(H73,клиенты!$A$2:$M$435,7,FALSE)</f>
        <v>Таджикистан</v>
      </c>
    </row>
    <row r="74" spans="1:17" x14ac:dyDescent="0.2">
      <c r="A74" s="12">
        <v>889</v>
      </c>
      <c r="B74" s="13">
        <v>1</v>
      </c>
      <c r="C74" s="13">
        <v>206</v>
      </c>
      <c r="D74" s="13">
        <v>3</v>
      </c>
      <c r="E74" s="13">
        <v>618</v>
      </c>
      <c r="F74" s="33">
        <v>44986</v>
      </c>
      <c r="G74" s="13" t="s">
        <v>13</v>
      </c>
      <c r="H74" s="13">
        <v>31</v>
      </c>
      <c r="I74" s="13" t="str">
        <f>VLOOKUP(B74,товар!$A$1:$C$433,2,FALSE)</f>
        <v>Крупа</v>
      </c>
      <c r="J74" s="24">
        <f t="shared" si="5"/>
        <v>255.11627906976744</v>
      </c>
      <c r="K74" s="25">
        <f t="shared" si="6"/>
        <v>-0.1925250683682771</v>
      </c>
      <c r="L74" s="13" t="str">
        <f>VLOOKUP(B74,товар!$A$1:$C$433,3,FALSE)</f>
        <v>Ярмарка</v>
      </c>
      <c r="M74" s="50">
        <f t="shared" si="7"/>
        <v>252.09090909090909</v>
      </c>
      <c r="N74" s="13">
        <f t="shared" si="8"/>
        <v>618</v>
      </c>
      <c r="O74" s="33">
        <f>VLOOKUP(H74,клиенты!$A$1:$G$435,5,FALSE)</f>
        <v>44580</v>
      </c>
      <c r="P74" s="13">
        <f t="shared" si="9"/>
        <v>406</v>
      </c>
      <c r="Q74" s="14" t="str">
        <f>VLOOKUP(H74,клиенты!$A$2:$M$435,7,FALSE)</f>
        <v>Таджикистан</v>
      </c>
    </row>
    <row r="75" spans="1:17" x14ac:dyDescent="0.2">
      <c r="A75" s="12">
        <v>134</v>
      </c>
      <c r="B75" s="13">
        <v>382</v>
      </c>
      <c r="C75" s="13">
        <v>379</v>
      </c>
      <c r="D75" s="13">
        <v>5</v>
      </c>
      <c r="E75" s="13">
        <v>1895</v>
      </c>
      <c r="F75" s="33">
        <v>45314</v>
      </c>
      <c r="G75" s="13" t="s">
        <v>16</v>
      </c>
      <c r="H75" s="13">
        <v>388</v>
      </c>
      <c r="I75" s="13" t="str">
        <f>VLOOKUP(B75,товар!$A$1:$C$433,2,FALSE)</f>
        <v>Овощи</v>
      </c>
      <c r="J75" s="24">
        <f t="shared" si="5"/>
        <v>250.48780487804879</v>
      </c>
      <c r="K75" s="25">
        <f t="shared" si="6"/>
        <v>0.51304771178188902</v>
      </c>
      <c r="L75" s="13" t="str">
        <f>VLOOKUP(B75,товар!$A$1:$C$433,3,FALSE)</f>
        <v>Овощной ряд</v>
      </c>
      <c r="M75" s="50">
        <f t="shared" si="7"/>
        <v>303.8235294117647</v>
      </c>
      <c r="N75" s="13">
        <f t="shared" si="8"/>
        <v>1895</v>
      </c>
      <c r="O75" s="33">
        <f>VLOOKUP(H75,клиенты!$A$1:$G$435,5,FALSE)</f>
        <v>44581</v>
      </c>
      <c r="P75" s="13">
        <f t="shared" si="9"/>
        <v>733</v>
      </c>
      <c r="Q75" s="14" t="str">
        <f>VLOOKUP(H75,клиенты!$A$2:$M$435,7,FALSE)</f>
        <v>Россия</v>
      </c>
    </row>
    <row r="76" spans="1:17" x14ac:dyDescent="0.2">
      <c r="A76" s="12">
        <v>507</v>
      </c>
      <c r="B76" s="13">
        <v>481</v>
      </c>
      <c r="C76" s="13">
        <v>63</v>
      </c>
      <c r="D76" s="13">
        <v>1</v>
      </c>
      <c r="E76" s="13">
        <v>63</v>
      </c>
      <c r="F76" s="33">
        <v>45301</v>
      </c>
      <c r="G76" s="13" t="s">
        <v>12</v>
      </c>
      <c r="H76" s="13">
        <v>388</v>
      </c>
      <c r="I76" s="13" t="str">
        <f>VLOOKUP(B76,товар!$A$1:$C$433,2,FALSE)</f>
        <v>Чипсы</v>
      </c>
      <c r="J76" s="24">
        <f t="shared" si="5"/>
        <v>273.72549019607845</v>
      </c>
      <c r="K76" s="25">
        <f t="shared" si="6"/>
        <v>-0.76984240687679084</v>
      </c>
      <c r="L76" s="13" t="str">
        <f>VLOOKUP(B76,товар!$A$1:$C$433,3,FALSE)</f>
        <v>Pringles</v>
      </c>
      <c r="M76" s="50">
        <f t="shared" si="7"/>
        <v>280.23809523809524</v>
      </c>
      <c r="N76" s="13">
        <f t="shared" si="8"/>
        <v>63</v>
      </c>
      <c r="O76" s="33">
        <f>VLOOKUP(H76,клиенты!$A$1:$G$435,5,FALSE)</f>
        <v>44581</v>
      </c>
      <c r="P76" s="13">
        <f t="shared" si="9"/>
        <v>720</v>
      </c>
      <c r="Q76" s="14" t="str">
        <f>VLOOKUP(H76,клиенты!$A$2:$M$435,7,FALSE)</f>
        <v>Россия</v>
      </c>
    </row>
    <row r="77" spans="1:17" x14ac:dyDescent="0.2">
      <c r="A77" s="12">
        <v>583</v>
      </c>
      <c r="B77" s="13">
        <v>233</v>
      </c>
      <c r="C77" s="13">
        <v>419</v>
      </c>
      <c r="D77" s="13">
        <v>5</v>
      </c>
      <c r="E77" s="13">
        <v>2095</v>
      </c>
      <c r="F77" s="33">
        <v>45304</v>
      </c>
      <c r="G77" s="13" t="s">
        <v>25</v>
      </c>
      <c r="H77" s="13">
        <v>388</v>
      </c>
      <c r="I77" s="13" t="str">
        <f>VLOOKUP(B77,товар!$A$1:$C$433,2,FALSE)</f>
        <v>Йогурт</v>
      </c>
      <c r="J77" s="24">
        <f t="shared" si="5"/>
        <v>263.25423728813558</v>
      </c>
      <c r="K77" s="25">
        <f t="shared" si="6"/>
        <v>0.59161730620654129</v>
      </c>
      <c r="L77" s="13" t="str">
        <f>VLOOKUP(B77,товар!$A$1:$C$433,3,FALSE)</f>
        <v>Ростагроэкспорт</v>
      </c>
      <c r="M77" s="50">
        <f t="shared" si="7"/>
        <v>257.78260869565219</v>
      </c>
      <c r="N77" s="13">
        <f t="shared" si="8"/>
        <v>2095</v>
      </c>
      <c r="O77" s="33">
        <f>VLOOKUP(H77,клиенты!$A$1:$G$435,5,FALSE)</f>
        <v>44581</v>
      </c>
      <c r="P77" s="13">
        <f t="shared" si="9"/>
        <v>723</v>
      </c>
      <c r="Q77" s="14" t="str">
        <f>VLOOKUP(H77,клиенты!$A$2:$M$435,7,FALSE)</f>
        <v>Россия</v>
      </c>
    </row>
    <row r="78" spans="1:17" x14ac:dyDescent="0.2">
      <c r="A78" s="12">
        <v>615</v>
      </c>
      <c r="B78" s="13">
        <v>211</v>
      </c>
      <c r="C78" s="13">
        <v>338</v>
      </c>
      <c r="D78" s="13">
        <v>4</v>
      </c>
      <c r="E78" s="13">
        <v>1352</v>
      </c>
      <c r="F78" s="33">
        <v>45227</v>
      </c>
      <c r="G78" s="13" t="s">
        <v>11</v>
      </c>
      <c r="H78" s="13">
        <v>379</v>
      </c>
      <c r="I78" s="13" t="str">
        <f>VLOOKUP(B78,товар!$A$1:$C$433,2,FALSE)</f>
        <v>Овощи</v>
      </c>
      <c r="J78" s="24">
        <f t="shared" si="5"/>
        <v>250.48780487804879</v>
      </c>
      <c r="K78" s="25">
        <f t="shared" si="6"/>
        <v>0.3493670886075948</v>
      </c>
      <c r="L78" s="13" t="str">
        <f>VLOOKUP(B78,товар!$A$1:$C$433,3,FALSE)</f>
        <v>Овощной ряд</v>
      </c>
      <c r="M78" s="50">
        <f t="shared" si="7"/>
        <v>303.8235294117647</v>
      </c>
      <c r="N78" s="13">
        <f t="shared" si="8"/>
        <v>1352</v>
      </c>
      <c r="O78" s="33">
        <f>VLOOKUP(H78,клиенты!$A$1:$G$435,5,FALSE)</f>
        <v>44581</v>
      </c>
      <c r="P78" s="13">
        <f t="shared" si="9"/>
        <v>646</v>
      </c>
      <c r="Q78" s="14" t="str">
        <f>VLOOKUP(H78,клиенты!$A$2:$M$435,7,FALSE)</f>
        <v>Узбекистан</v>
      </c>
    </row>
    <row r="79" spans="1:17" x14ac:dyDescent="0.2">
      <c r="A79" s="12">
        <v>685</v>
      </c>
      <c r="B79" s="13">
        <v>189</v>
      </c>
      <c r="C79" s="13">
        <v>356</v>
      </c>
      <c r="D79" s="13">
        <v>1</v>
      </c>
      <c r="E79" s="13">
        <v>356</v>
      </c>
      <c r="F79" s="33">
        <v>45051</v>
      </c>
      <c r="G79" s="13" t="s">
        <v>24</v>
      </c>
      <c r="H79" s="13">
        <v>388</v>
      </c>
      <c r="I79" s="13" t="str">
        <f>VLOOKUP(B79,товар!$A$1:$C$433,2,FALSE)</f>
        <v>Хлеб</v>
      </c>
      <c r="J79" s="24">
        <f t="shared" si="5"/>
        <v>300.31818181818181</v>
      </c>
      <c r="K79" s="25">
        <f t="shared" si="6"/>
        <v>0.18540941425760549</v>
      </c>
      <c r="L79" s="13" t="str">
        <f>VLOOKUP(B79,товар!$A$1:$C$433,3,FALSE)</f>
        <v>Дарница</v>
      </c>
      <c r="M79" s="50">
        <f t="shared" si="7"/>
        <v>264</v>
      </c>
      <c r="N79" s="13">
        <f t="shared" si="8"/>
        <v>356</v>
      </c>
      <c r="O79" s="33">
        <f>VLOOKUP(H79,клиенты!$A$1:$G$435,5,FALSE)</f>
        <v>44581</v>
      </c>
      <c r="P79" s="13">
        <f t="shared" si="9"/>
        <v>470</v>
      </c>
      <c r="Q79" s="14" t="str">
        <f>VLOOKUP(H79,клиенты!$A$2:$M$435,7,FALSE)</f>
        <v>Россия</v>
      </c>
    </row>
    <row r="80" spans="1:17" x14ac:dyDescent="0.2">
      <c r="A80" s="12">
        <v>965</v>
      </c>
      <c r="B80" s="13">
        <v>143</v>
      </c>
      <c r="C80" s="13">
        <v>200</v>
      </c>
      <c r="D80" s="13">
        <v>4</v>
      </c>
      <c r="E80" s="13">
        <v>800</v>
      </c>
      <c r="F80" s="33">
        <v>45306</v>
      </c>
      <c r="G80" s="13" t="s">
        <v>8</v>
      </c>
      <c r="H80" s="13">
        <v>379</v>
      </c>
      <c r="I80" s="13" t="str">
        <f>VLOOKUP(B80,товар!$A$1:$C$433,2,FALSE)</f>
        <v>Сахар</v>
      </c>
      <c r="J80" s="24">
        <f t="shared" si="5"/>
        <v>252.76271186440678</v>
      </c>
      <c r="K80" s="25">
        <f t="shared" si="6"/>
        <v>-0.20874404881646891</v>
      </c>
      <c r="L80" s="13" t="str">
        <f>VLOOKUP(B80,товар!$A$1:$C$433,3,FALSE)</f>
        <v>Агросахар</v>
      </c>
      <c r="M80" s="50">
        <f t="shared" si="7"/>
        <v>215.85714285714286</v>
      </c>
      <c r="N80" s="13">
        <f t="shared" si="8"/>
        <v>800</v>
      </c>
      <c r="O80" s="33">
        <f>VLOOKUP(H80,клиенты!$A$1:$G$435,5,FALSE)</f>
        <v>44581</v>
      </c>
      <c r="P80" s="13">
        <f t="shared" si="9"/>
        <v>725</v>
      </c>
      <c r="Q80" s="14" t="str">
        <f>VLOOKUP(H80,клиенты!$A$2:$M$435,7,FALSE)</f>
        <v>Узбекистан</v>
      </c>
    </row>
    <row r="81" spans="1:17" x14ac:dyDescent="0.2">
      <c r="A81" s="12">
        <v>6</v>
      </c>
      <c r="B81" s="13">
        <v>162</v>
      </c>
      <c r="C81" s="13">
        <v>452</v>
      </c>
      <c r="D81" s="13">
        <v>2</v>
      </c>
      <c r="E81" s="13">
        <v>904</v>
      </c>
      <c r="F81" s="33">
        <v>45281</v>
      </c>
      <c r="G81" s="13" t="s">
        <v>8</v>
      </c>
      <c r="H81" s="13">
        <v>374</v>
      </c>
      <c r="I81" s="13" t="str">
        <f>VLOOKUP(B81,товар!$A$1:$C$433,2,FALSE)</f>
        <v>Сок</v>
      </c>
      <c r="J81" s="24">
        <f t="shared" si="5"/>
        <v>268.60344827586209</v>
      </c>
      <c r="K81" s="25">
        <f t="shared" si="6"/>
        <v>0.68277809872263928</v>
      </c>
      <c r="L81" s="13" t="str">
        <f>VLOOKUP(B81,товар!$A$1:$C$433,3,FALSE)</f>
        <v>Фруктовый сад</v>
      </c>
      <c r="M81" s="50">
        <f t="shared" si="7"/>
        <v>281.96875</v>
      </c>
      <c r="N81" s="13">
        <f t="shared" si="8"/>
        <v>904</v>
      </c>
      <c r="O81" s="33">
        <f>VLOOKUP(H81,клиенты!$A$1:$G$435,5,FALSE)</f>
        <v>44582</v>
      </c>
      <c r="P81" s="13">
        <f t="shared" si="9"/>
        <v>699</v>
      </c>
      <c r="Q81" s="14" t="str">
        <f>VLOOKUP(H81,клиенты!$A$2:$M$435,7,FALSE)</f>
        <v>Таджикистан</v>
      </c>
    </row>
    <row r="82" spans="1:17" x14ac:dyDescent="0.2">
      <c r="A82" s="12">
        <v>76</v>
      </c>
      <c r="B82" s="13">
        <v>304</v>
      </c>
      <c r="C82" s="13">
        <v>162</v>
      </c>
      <c r="D82" s="13">
        <v>1</v>
      </c>
      <c r="E82" s="13">
        <v>162</v>
      </c>
      <c r="F82" s="33">
        <v>45316</v>
      </c>
      <c r="G82" s="13" t="s">
        <v>15</v>
      </c>
      <c r="H82" s="13">
        <v>25</v>
      </c>
      <c r="I82" s="13" t="str">
        <f>VLOOKUP(B82,товар!$A$1:$C$433,2,FALSE)</f>
        <v>Конфеты</v>
      </c>
      <c r="J82" s="24">
        <f t="shared" si="5"/>
        <v>267.85483870967744</v>
      </c>
      <c r="K82" s="25">
        <f t="shared" si="6"/>
        <v>-0.39519479737460106</v>
      </c>
      <c r="L82" s="13" t="str">
        <f>VLOOKUP(B82,товар!$A$1:$C$433,3,FALSE)</f>
        <v>Рот Фронт</v>
      </c>
      <c r="M82" s="50">
        <f t="shared" si="7"/>
        <v>288.23809523809524</v>
      </c>
      <c r="N82" s="13">
        <f t="shared" si="8"/>
        <v>162</v>
      </c>
      <c r="O82" s="33">
        <f>VLOOKUP(H82,клиенты!$A$1:$G$435,5,FALSE)</f>
        <v>44582</v>
      </c>
      <c r="P82" s="13">
        <f t="shared" si="9"/>
        <v>734</v>
      </c>
      <c r="Q82" s="14" t="str">
        <f>VLOOKUP(H82,клиенты!$A$2:$M$435,7,FALSE)</f>
        <v>Узбекистан</v>
      </c>
    </row>
    <row r="83" spans="1:17" x14ac:dyDescent="0.2">
      <c r="A83" s="12">
        <v>245</v>
      </c>
      <c r="B83" s="13">
        <v>425</v>
      </c>
      <c r="C83" s="13">
        <v>334</v>
      </c>
      <c r="D83" s="13">
        <v>2</v>
      </c>
      <c r="E83" s="13">
        <v>668</v>
      </c>
      <c r="F83" s="33">
        <v>45187</v>
      </c>
      <c r="G83" s="13" t="s">
        <v>15</v>
      </c>
      <c r="H83" s="13">
        <v>25</v>
      </c>
      <c r="I83" s="13" t="str">
        <f>VLOOKUP(B83,товар!$A$1:$C$433,2,FALSE)</f>
        <v>Соль</v>
      </c>
      <c r="J83" s="24">
        <f t="shared" si="5"/>
        <v>264.8679245283019</v>
      </c>
      <c r="K83" s="25">
        <f t="shared" si="6"/>
        <v>0.2610058412879328</v>
      </c>
      <c r="L83" s="13" t="str">
        <f>VLOOKUP(B83,товар!$A$1:$C$433,3,FALSE)</f>
        <v>Экстра</v>
      </c>
      <c r="M83" s="50">
        <f t="shared" si="7"/>
        <v>320.84615384615387</v>
      </c>
      <c r="N83" s="13">
        <f t="shared" si="8"/>
        <v>668</v>
      </c>
      <c r="O83" s="33">
        <f>VLOOKUP(H83,клиенты!$A$1:$G$435,5,FALSE)</f>
        <v>44582</v>
      </c>
      <c r="P83" s="13">
        <f t="shared" si="9"/>
        <v>605</v>
      </c>
      <c r="Q83" s="14" t="str">
        <f>VLOOKUP(H83,клиенты!$A$2:$M$435,7,FALSE)</f>
        <v>Узбекистан</v>
      </c>
    </row>
    <row r="84" spans="1:17" x14ac:dyDescent="0.2">
      <c r="A84" s="12">
        <v>474</v>
      </c>
      <c r="B84" s="13">
        <v>180</v>
      </c>
      <c r="C84" s="13">
        <v>338</v>
      </c>
      <c r="D84" s="13">
        <v>3</v>
      </c>
      <c r="E84" s="13">
        <v>1014</v>
      </c>
      <c r="F84" s="33">
        <v>45158</v>
      </c>
      <c r="G84" s="13" t="s">
        <v>20</v>
      </c>
      <c r="H84" s="13">
        <v>25</v>
      </c>
      <c r="I84" s="13" t="str">
        <f>VLOOKUP(B84,товар!$A$1:$C$433,2,FALSE)</f>
        <v>Чипсы</v>
      </c>
      <c r="J84" s="24">
        <f t="shared" si="5"/>
        <v>273.72549019607845</v>
      </c>
      <c r="K84" s="25">
        <f t="shared" si="6"/>
        <v>0.2348137535816619</v>
      </c>
      <c r="L84" s="13" t="str">
        <f>VLOOKUP(B84,товар!$A$1:$C$433,3,FALSE)</f>
        <v>Русская картошка</v>
      </c>
      <c r="M84" s="50">
        <f t="shared" si="7"/>
        <v>241.83333333333334</v>
      </c>
      <c r="N84" s="13">
        <f t="shared" si="8"/>
        <v>1014</v>
      </c>
      <c r="O84" s="33">
        <f>VLOOKUP(H84,клиенты!$A$1:$G$435,5,FALSE)</f>
        <v>44582</v>
      </c>
      <c r="P84" s="13">
        <f t="shared" si="9"/>
        <v>576</v>
      </c>
      <c r="Q84" s="14" t="str">
        <f>VLOOKUP(H84,клиенты!$A$2:$M$435,7,FALSE)</f>
        <v>Узбекистан</v>
      </c>
    </row>
    <row r="85" spans="1:17" x14ac:dyDescent="0.2">
      <c r="A85" s="12">
        <v>490</v>
      </c>
      <c r="B85" s="13">
        <v>61</v>
      </c>
      <c r="C85" s="13">
        <v>170</v>
      </c>
      <c r="D85" s="13">
        <v>2</v>
      </c>
      <c r="E85" s="13">
        <v>340</v>
      </c>
      <c r="F85" s="33">
        <v>45292</v>
      </c>
      <c r="G85" s="13" t="s">
        <v>11</v>
      </c>
      <c r="H85" s="13">
        <v>374</v>
      </c>
      <c r="I85" s="13" t="str">
        <f>VLOOKUP(B85,товар!$A$1:$C$433,2,FALSE)</f>
        <v>Йогурт</v>
      </c>
      <c r="J85" s="24">
        <f t="shared" si="5"/>
        <v>263.25423728813558</v>
      </c>
      <c r="K85" s="25">
        <f t="shared" si="6"/>
        <v>-0.35423641514293069</v>
      </c>
      <c r="L85" s="13" t="str">
        <f>VLOOKUP(B85,товар!$A$1:$C$433,3,FALSE)</f>
        <v>Эрманн</v>
      </c>
      <c r="M85" s="50">
        <f t="shared" si="7"/>
        <v>248.5</v>
      </c>
      <c r="N85" s="13">
        <f t="shared" si="8"/>
        <v>340</v>
      </c>
      <c r="O85" s="33">
        <f>VLOOKUP(H85,клиенты!$A$1:$G$435,5,FALSE)</f>
        <v>44582</v>
      </c>
      <c r="P85" s="13">
        <f t="shared" si="9"/>
        <v>710</v>
      </c>
      <c r="Q85" s="14" t="str">
        <f>VLOOKUP(H85,клиенты!$A$2:$M$435,7,FALSE)</f>
        <v>Таджикистан</v>
      </c>
    </row>
    <row r="86" spans="1:17" x14ac:dyDescent="0.2">
      <c r="A86" s="12">
        <v>664</v>
      </c>
      <c r="B86" s="13">
        <v>386</v>
      </c>
      <c r="C86" s="13">
        <v>295</v>
      </c>
      <c r="D86" s="13">
        <v>3</v>
      </c>
      <c r="E86" s="13">
        <v>885</v>
      </c>
      <c r="F86" s="33">
        <v>45194</v>
      </c>
      <c r="G86" s="13" t="s">
        <v>19</v>
      </c>
      <c r="H86" s="13">
        <v>25</v>
      </c>
      <c r="I86" s="13" t="str">
        <f>VLOOKUP(B86,товар!$A$1:$C$433,2,FALSE)</f>
        <v>Крупа</v>
      </c>
      <c r="J86" s="24">
        <f t="shared" si="5"/>
        <v>255.11627906976744</v>
      </c>
      <c r="K86" s="25">
        <f t="shared" si="6"/>
        <v>0.15633546034639934</v>
      </c>
      <c r="L86" s="13" t="str">
        <f>VLOOKUP(B86,товар!$A$1:$C$433,3,FALSE)</f>
        <v>Увелка</v>
      </c>
      <c r="M86" s="50">
        <f t="shared" si="7"/>
        <v>251.91666666666666</v>
      </c>
      <c r="N86" s="13">
        <f t="shared" si="8"/>
        <v>885</v>
      </c>
      <c r="O86" s="33">
        <f>VLOOKUP(H86,клиенты!$A$1:$G$435,5,FALSE)</f>
        <v>44582</v>
      </c>
      <c r="P86" s="13">
        <f t="shared" si="9"/>
        <v>612</v>
      </c>
      <c r="Q86" s="14" t="str">
        <f>VLOOKUP(H86,клиенты!$A$2:$M$435,7,FALSE)</f>
        <v>Узбекистан</v>
      </c>
    </row>
    <row r="87" spans="1:17" x14ac:dyDescent="0.2">
      <c r="A87" s="12">
        <v>718</v>
      </c>
      <c r="B87" s="13">
        <v>38</v>
      </c>
      <c r="C87" s="13">
        <v>191</v>
      </c>
      <c r="D87" s="13">
        <v>5</v>
      </c>
      <c r="E87" s="13">
        <v>955</v>
      </c>
      <c r="F87" s="33">
        <v>44992</v>
      </c>
      <c r="G87" s="13" t="s">
        <v>22</v>
      </c>
      <c r="H87" s="13">
        <v>25</v>
      </c>
      <c r="I87" s="13" t="str">
        <f>VLOOKUP(B87,товар!$A$1:$C$433,2,FALSE)</f>
        <v>Конфеты</v>
      </c>
      <c r="J87" s="24">
        <f t="shared" si="5"/>
        <v>267.85483870967744</v>
      </c>
      <c r="K87" s="25">
        <f t="shared" si="6"/>
        <v>-0.2869271993737581</v>
      </c>
      <c r="L87" s="13" t="str">
        <f>VLOOKUP(B87,товар!$A$1:$C$433,3,FALSE)</f>
        <v>Рот Фронт</v>
      </c>
      <c r="M87" s="50">
        <f t="shared" si="7"/>
        <v>288.23809523809524</v>
      </c>
      <c r="N87" s="13">
        <f t="shared" si="8"/>
        <v>955</v>
      </c>
      <c r="O87" s="33">
        <f>VLOOKUP(H87,клиенты!$A$1:$G$435,5,FALSE)</f>
        <v>44582</v>
      </c>
      <c r="P87" s="13">
        <f t="shared" si="9"/>
        <v>410</v>
      </c>
      <c r="Q87" s="14" t="str">
        <f>VLOOKUP(H87,клиенты!$A$2:$M$435,7,FALSE)</f>
        <v>Узбекистан</v>
      </c>
    </row>
    <row r="88" spans="1:17" x14ac:dyDescent="0.2">
      <c r="A88" s="12">
        <v>29</v>
      </c>
      <c r="B88" s="13">
        <v>181</v>
      </c>
      <c r="C88" s="13">
        <v>476</v>
      </c>
      <c r="D88" s="13">
        <v>4</v>
      </c>
      <c r="E88" s="13">
        <v>1904</v>
      </c>
      <c r="F88" s="33">
        <v>45040</v>
      </c>
      <c r="G88" s="13" t="s">
        <v>8</v>
      </c>
      <c r="H88" s="13">
        <v>451</v>
      </c>
      <c r="I88" s="13" t="str">
        <f>VLOOKUP(B88,товар!$A$1:$C$433,2,FALSE)</f>
        <v>Молоко</v>
      </c>
      <c r="J88" s="24">
        <f t="shared" si="5"/>
        <v>294.95238095238096</v>
      </c>
      <c r="K88" s="25">
        <f t="shared" si="6"/>
        <v>0.61381982563771387</v>
      </c>
      <c r="L88" s="13" t="str">
        <f>VLOOKUP(B88,товар!$A$1:$C$433,3,FALSE)</f>
        <v>Простоквашино</v>
      </c>
      <c r="M88" s="50">
        <f t="shared" si="7"/>
        <v>318.81818181818181</v>
      </c>
      <c r="N88" s="13">
        <f t="shared" si="8"/>
        <v>1904</v>
      </c>
      <c r="O88" s="33">
        <f>VLOOKUP(H88,клиенты!$A$1:$G$435,5,FALSE)</f>
        <v>44584</v>
      </c>
      <c r="P88" s="13">
        <f t="shared" si="9"/>
        <v>456</v>
      </c>
      <c r="Q88" s="14" t="str">
        <f>VLOOKUP(H88,клиенты!$A$2:$M$435,7,FALSE)</f>
        <v>Россия</v>
      </c>
    </row>
    <row r="89" spans="1:17" x14ac:dyDescent="0.2">
      <c r="A89" s="12">
        <v>100</v>
      </c>
      <c r="B89" s="13">
        <v>244</v>
      </c>
      <c r="C89" s="13">
        <v>57</v>
      </c>
      <c r="D89" s="13">
        <v>3</v>
      </c>
      <c r="E89" s="13">
        <v>171</v>
      </c>
      <c r="F89" s="33">
        <v>45331</v>
      </c>
      <c r="G89" s="13" t="s">
        <v>26</v>
      </c>
      <c r="H89" s="13">
        <v>359</v>
      </c>
      <c r="I89" s="13" t="str">
        <f>VLOOKUP(B89,товар!$A$1:$C$433,2,FALSE)</f>
        <v>Мясо</v>
      </c>
      <c r="J89" s="24">
        <f t="shared" si="5"/>
        <v>271.74545454545455</v>
      </c>
      <c r="K89" s="25">
        <f t="shared" si="6"/>
        <v>-0.79024488157366524</v>
      </c>
      <c r="L89" s="13" t="str">
        <f>VLOOKUP(B89,товар!$A$1:$C$433,3,FALSE)</f>
        <v>Сава</v>
      </c>
      <c r="M89" s="50">
        <f t="shared" si="7"/>
        <v>212.8125</v>
      </c>
      <c r="N89" s="13">
        <f t="shared" si="8"/>
        <v>171</v>
      </c>
      <c r="O89" s="33">
        <f>VLOOKUP(H89,клиенты!$A$1:$G$435,5,FALSE)</f>
        <v>44584</v>
      </c>
      <c r="P89" s="13">
        <f t="shared" si="9"/>
        <v>747</v>
      </c>
      <c r="Q89" s="14" t="str">
        <f>VLOOKUP(H89,клиенты!$A$2:$M$435,7,FALSE)</f>
        <v>Россия</v>
      </c>
    </row>
    <row r="90" spans="1:17" x14ac:dyDescent="0.2">
      <c r="A90" s="12">
        <v>183</v>
      </c>
      <c r="B90" s="13">
        <v>385</v>
      </c>
      <c r="C90" s="13">
        <v>427</v>
      </c>
      <c r="D90" s="13">
        <v>3</v>
      </c>
      <c r="E90" s="13">
        <v>1281</v>
      </c>
      <c r="F90" s="33">
        <v>44942</v>
      </c>
      <c r="G90" s="13" t="s">
        <v>27</v>
      </c>
      <c r="H90" s="13">
        <v>359</v>
      </c>
      <c r="I90" s="13" t="str">
        <f>VLOOKUP(B90,товар!$A$1:$C$433,2,FALSE)</f>
        <v>Макароны</v>
      </c>
      <c r="J90" s="24">
        <f t="shared" si="5"/>
        <v>265.47674418604652</v>
      </c>
      <c r="K90" s="25">
        <f t="shared" si="6"/>
        <v>0.60842713853970465</v>
      </c>
      <c r="L90" s="13" t="str">
        <f>VLOOKUP(B90,товар!$A$1:$C$433,3,FALSE)</f>
        <v>Макфа</v>
      </c>
      <c r="M90" s="50">
        <f t="shared" si="7"/>
        <v>329.27272727272725</v>
      </c>
      <c r="N90" s="13">
        <f t="shared" si="8"/>
        <v>1281</v>
      </c>
      <c r="O90" s="33">
        <f>VLOOKUP(H90,клиенты!$A$1:$G$435,5,FALSE)</f>
        <v>44584</v>
      </c>
      <c r="P90" s="13">
        <f t="shared" si="9"/>
        <v>358</v>
      </c>
      <c r="Q90" s="14" t="str">
        <f>VLOOKUP(H90,клиенты!$A$2:$M$435,7,FALSE)</f>
        <v>Россия</v>
      </c>
    </row>
    <row r="91" spans="1:17" x14ac:dyDescent="0.2">
      <c r="A91" s="12">
        <v>427</v>
      </c>
      <c r="B91" s="13">
        <v>116</v>
      </c>
      <c r="C91" s="13">
        <v>295</v>
      </c>
      <c r="D91" s="13">
        <v>1</v>
      </c>
      <c r="E91" s="13">
        <v>295</v>
      </c>
      <c r="F91" s="33">
        <v>45336</v>
      </c>
      <c r="G91" s="13" t="s">
        <v>10</v>
      </c>
      <c r="H91" s="13">
        <v>359</v>
      </c>
      <c r="I91" s="13" t="str">
        <f>VLOOKUP(B91,товар!$A$1:$C$433,2,FALSE)</f>
        <v>Соль</v>
      </c>
      <c r="J91" s="24">
        <f t="shared" si="5"/>
        <v>264.8679245283019</v>
      </c>
      <c r="K91" s="25">
        <f t="shared" si="6"/>
        <v>0.11376264425131777</v>
      </c>
      <c r="L91" s="13" t="str">
        <f>VLOOKUP(B91,товар!$A$1:$C$433,3,FALSE)</f>
        <v>Экстра</v>
      </c>
      <c r="M91" s="50">
        <f t="shared" si="7"/>
        <v>320.84615384615387</v>
      </c>
      <c r="N91" s="13">
        <f t="shared" si="8"/>
        <v>295</v>
      </c>
      <c r="O91" s="33">
        <f>VLOOKUP(H91,клиенты!$A$1:$G$435,5,FALSE)</f>
        <v>44584</v>
      </c>
      <c r="P91" s="13">
        <f t="shared" si="9"/>
        <v>752</v>
      </c>
      <c r="Q91" s="14" t="str">
        <f>VLOOKUP(H91,клиенты!$A$2:$M$435,7,FALSE)</f>
        <v>Россия</v>
      </c>
    </row>
    <row r="92" spans="1:17" x14ac:dyDescent="0.2">
      <c r="A92" s="12">
        <v>928</v>
      </c>
      <c r="B92" s="13">
        <v>399</v>
      </c>
      <c r="C92" s="13">
        <v>67</v>
      </c>
      <c r="D92" s="13">
        <v>2</v>
      </c>
      <c r="E92" s="13">
        <v>134</v>
      </c>
      <c r="F92" s="33">
        <v>44951</v>
      </c>
      <c r="G92" s="13" t="s">
        <v>26</v>
      </c>
      <c r="H92" s="13">
        <v>451</v>
      </c>
      <c r="I92" s="13" t="str">
        <f>VLOOKUP(B92,товар!$A$1:$C$433,2,FALSE)</f>
        <v>Хлеб</v>
      </c>
      <c r="J92" s="24">
        <f t="shared" si="5"/>
        <v>300.31818181818181</v>
      </c>
      <c r="K92" s="25">
        <f t="shared" si="6"/>
        <v>-0.77690328439533829</v>
      </c>
      <c r="L92" s="13" t="str">
        <f>VLOOKUP(B92,товар!$A$1:$C$433,3,FALSE)</f>
        <v>Хлебный Дом</v>
      </c>
      <c r="M92" s="50">
        <f t="shared" si="7"/>
        <v>281.73333333333335</v>
      </c>
      <c r="N92" s="13">
        <f t="shared" si="8"/>
        <v>134</v>
      </c>
      <c r="O92" s="33">
        <f>VLOOKUP(H92,клиенты!$A$1:$G$435,5,FALSE)</f>
        <v>44584</v>
      </c>
      <c r="P92" s="13">
        <f t="shared" si="9"/>
        <v>367</v>
      </c>
      <c r="Q92" s="14" t="str">
        <f>VLOOKUP(H92,клиенты!$A$2:$M$435,7,FALSE)</f>
        <v>Россия</v>
      </c>
    </row>
    <row r="93" spans="1:17" x14ac:dyDescent="0.2">
      <c r="A93" s="12">
        <v>93</v>
      </c>
      <c r="B93" s="13">
        <v>265</v>
      </c>
      <c r="C93" s="13">
        <v>66</v>
      </c>
      <c r="D93" s="13">
        <v>1</v>
      </c>
      <c r="E93" s="13">
        <v>66</v>
      </c>
      <c r="F93" s="33">
        <v>45183</v>
      </c>
      <c r="G93" s="13" t="s">
        <v>24</v>
      </c>
      <c r="H93" s="13">
        <v>424</v>
      </c>
      <c r="I93" s="13" t="str">
        <f>VLOOKUP(B93,товар!$A$1:$C$433,2,FALSE)</f>
        <v>Мясо</v>
      </c>
      <c r="J93" s="24">
        <f t="shared" si="5"/>
        <v>271.74545454545455</v>
      </c>
      <c r="K93" s="25">
        <f t="shared" si="6"/>
        <v>-0.75712565234845441</v>
      </c>
      <c r="L93" s="13" t="str">
        <f>VLOOKUP(B93,товар!$A$1:$C$433,3,FALSE)</f>
        <v>Мираторг</v>
      </c>
      <c r="M93" s="50">
        <f t="shared" si="7"/>
        <v>316.58333333333331</v>
      </c>
      <c r="N93" s="13">
        <f t="shared" si="8"/>
        <v>66</v>
      </c>
      <c r="O93" s="33">
        <f>VLOOKUP(H93,клиенты!$A$1:$G$435,5,FALSE)</f>
        <v>44585</v>
      </c>
      <c r="P93" s="13">
        <f t="shared" si="9"/>
        <v>598</v>
      </c>
      <c r="Q93" s="14" t="str">
        <f>VLOOKUP(H93,клиенты!$A$2:$M$435,7,FALSE)</f>
        <v>Россия</v>
      </c>
    </row>
    <row r="94" spans="1:17" x14ac:dyDescent="0.2">
      <c r="A94" s="12">
        <v>268</v>
      </c>
      <c r="B94" s="13">
        <v>494</v>
      </c>
      <c r="C94" s="13">
        <v>214</v>
      </c>
      <c r="D94" s="13">
        <v>1</v>
      </c>
      <c r="E94" s="13">
        <v>214</v>
      </c>
      <c r="F94" s="33">
        <v>45029</v>
      </c>
      <c r="G94" s="13" t="s">
        <v>14</v>
      </c>
      <c r="H94" s="13">
        <v>424</v>
      </c>
      <c r="I94" s="13" t="str">
        <f>VLOOKUP(B94,товар!$A$1:$C$433,2,FALSE)</f>
        <v>Сыр</v>
      </c>
      <c r="J94" s="24">
        <f t="shared" si="5"/>
        <v>262.63492063492066</v>
      </c>
      <c r="K94" s="25">
        <f t="shared" si="6"/>
        <v>-0.18518070832829692</v>
      </c>
      <c r="L94" s="13" t="str">
        <f>VLOOKUP(B94,товар!$A$1:$C$433,3,FALSE)</f>
        <v>Сырная долина</v>
      </c>
      <c r="M94" s="50">
        <f t="shared" si="7"/>
        <v>271</v>
      </c>
      <c r="N94" s="13">
        <f t="shared" si="8"/>
        <v>214</v>
      </c>
      <c r="O94" s="33">
        <f>VLOOKUP(H94,клиенты!$A$1:$G$435,5,FALSE)</f>
        <v>44585</v>
      </c>
      <c r="P94" s="13">
        <f t="shared" si="9"/>
        <v>444</v>
      </c>
      <c r="Q94" s="14" t="str">
        <f>VLOOKUP(H94,клиенты!$A$2:$M$435,7,FALSE)</f>
        <v>Россия</v>
      </c>
    </row>
    <row r="95" spans="1:17" x14ac:dyDescent="0.2">
      <c r="A95" s="12">
        <v>310</v>
      </c>
      <c r="B95" s="13">
        <v>149</v>
      </c>
      <c r="C95" s="13">
        <v>168</v>
      </c>
      <c r="D95" s="13">
        <v>4</v>
      </c>
      <c r="E95" s="13">
        <v>672</v>
      </c>
      <c r="F95" s="33">
        <v>44936</v>
      </c>
      <c r="G95" s="13" t="s">
        <v>9</v>
      </c>
      <c r="H95" s="13">
        <v>1</v>
      </c>
      <c r="I95" s="13" t="str">
        <f>VLOOKUP(B95,товар!$A$1:$C$433,2,FALSE)</f>
        <v>Конфеты</v>
      </c>
      <c r="J95" s="24">
        <f t="shared" si="5"/>
        <v>267.85483870967744</v>
      </c>
      <c r="K95" s="25">
        <f t="shared" si="6"/>
        <v>-0.37279460468477155</v>
      </c>
      <c r="L95" s="13" t="str">
        <f>VLOOKUP(B95,товар!$A$1:$C$433,3,FALSE)</f>
        <v>Бабаевский</v>
      </c>
      <c r="M95" s="50">
        <f t="shared" si="7"/>
        <v>250.25925925925927</v>
      </c>
      <c r="N95" s="13">
        <f t="shared" si="8"/>
        <v>672</v>
      </c>
      <c r="O95" s="33">
        <f>VLOOKUP(H95,клиенты!$A$1:$G$435,5,FALSE)</f>
        <v>44585</v>
      </c>
      <c r="P95" s="13">
        <f t="shared" si="9"/>
        <v>351</v>
      </c>
      <c r="Q95" s="14" t="str">
        <f>VLOOKUP(H95,клиенты!$A$2:$M$435,7,FALSE)</f>
        <v>Россия</v>
      </c>
    </row>
    <row r="96" spans="1:17" x14ac:dyDescent="0.2">
      <c r="A96" s="12">
        <v>405</v>
      </c>
      <c r="B96" s="13">
        <v>249</v>
      </c>
      <c r="C96" s="13">
        <v>275</v>
      </c>
      <c r="D96" s="13">
        <v>3</v>
      </c>
      <c r="E96" s="13">
        <v>825</v>
      </c>
      <c r="F96" s="33">
        <v>45039</v>
      </c>
      <c r="G96" s="13" t="s">
        <v>23</v>
      </c>
      <c r="H96" s="13">
        <v>219</v>
      </c>
      <c r="I96" s="13" t="str">
        <f>VLOOKUP(B96,товар!$A$1:$C$433,2,FALSE)</f>
        <v>Чай</v>
      </c>
      <c r="J96" s="24">
        <f t="shared" si="5"/>
        <v>271.18181818181819</v>
      </c>
      <c r="K96" s="25">
        <f t="shared" si="6"/>
        <v>1.4079785450888282E-2</v>
      </c>
      <c r="L96" s="13" t="str">
        <f>VLOOKUP(B96,товар!$A$1:$C$433,3,FALSE)</f>
        <v>Lipton</v>
      </c>
      <c r="M96" s="50">
        <f t="shared" si="7"/>
        <v>260.15789473684208</v>
      </c>
      <c r="N96" s="13">
        <f t="shared" si="8"/>
        <v>825</v>
      </c>
      <c r="O96" s="33">
        <f>VLOOKUP(H96,клиенты!$A$1:$G$435,5,FALSE)</f>
        <v>44585</v>
      </c>
      <c r="P96" s="13">
        <f t="shared" si="9"/>
        <v>454</v>
      </c>
      <c r="Q96" s="14" t="str">
        <f>VLOOKUP(H96,клиенты!$A$2:$M$435,7,FALSE)</f>
        <v>Узбекистан</v>
      </c>
    </row>
    <row r="97" spans="1:17" x14ac:dyDescent="0.2">
      <c r="A97" s="12">
        <v>581</v>
      </c>
      <c r="B97" s="13">
        <v>224</v>
      </c>
      <c r="C97" s="13">
        <v>232</v>
      </c>
      <c r="D97" s="13">
        <v>5</v>
      </c>
      <c r="E97" s="13">
        <v>1160</v>
      </c>
      <c r="F97" s="33">
        <v>45332</v>
      </c>
      <c r="G97" s="13" t="s">
        <v>27</v>
      </c>
      <c r="H97" s="13">
        <v>219</v>
      </c>
      <c r="I97" s="13" t="str">
        <f>VLOOKUP(B97,товар!$A$1:$C$433,2,FALSE)</f>
        <v>Чипсы</v>
      </c>
      <c r="J97" s="24">
        <f t="shared" si="5"/>
        <v>273.72549019607845</v>
      </c>
      <c r="K97" s="25">
        <f t="shared" si="6"/>
        <v>-0.15243553008596</v>
      </c>
      <c r="L97" s="13" t="str">
        <f>VLOOKUP(B97,товар!$A$1:$C$433,3,FALSE)</f>
        <v>Pringles</v>
      </c>
      <c r="M97" s="50">
        <f t="shared" si="7"/>
        <v>280.23809523809524</v>
      </c>
      <c r="N97" s="13">
        <f t="shared" si="8"/>
        <v>1160</v>
      </c>
      <c r="O97" s="33">
        <f>VLOOKUP(H97,клиенты!$A$1:$G$435,5,FALSE)</f>
        <v>44585</v>
      </c>
      <c r="P97" s="13">
        <f t="shared" si="9"/>
        <v>747</v>
      </c>
      <c r="Q97" s="14" t="str">
        <f>VLOOKUP(H97,клиенты!$A$2:$M$435,7,FALSE)</f>
        <v>Узбекистан</v>
      </c>
    </row>
    <row r="98" spans="1:17" x14ac:dyDescent="0.2">
      <c r="A98" s="12">
        <v>619</v>
      </c>
      <c r="B98" s="13">
        <v>268</v>
      </c>
      <c r="C98" s="13">
        <v>55</v>
      </c>
      <c r="D98" s="13">
        <v>2</v>
      </c>
      <c r="E98" s="13">
        <v>110</v>
      </c>
      <c r="F98" s="33">
        <v>45213</v>
      </c>
      <c r="G98" s="13" t="s">
        <v>19</v>
      </c>
      <c r="H98" s="13">
        <v>424</v>
      </c>
      <c r="I98" s="13" t="str">
        <f>VLOOKUP(B98,товар!$A$1:$C$433,2,FALSE)</f>
        <v>Рис</v>
      </c>
      <c r="J98" s="24">
        <f t="shared" si="5"/>
        <v>258.375</v>
      </c>
      <c r="K98" s="25">
        <f t="shared" si="6"/>
        <v>-0.78713110788582485</v>
      </c>
      <c r="L98" s="13" t="str">
        <f>VLOOKUP(B98,товар!$A$1:$C$433,3,FALSE)</f>
        <v>Мистраль</v>
      </c>
      <c r="M98" s="50">
        <f t="shared" si="7"/>
        <v>181.57142857142858</v>
      </c>
      <c r="N98" s="13">
        <f t="shared" si="8"/>
        <v>110</v>
      </c>
      <c r="O98" s="33">
        <f>VLOOKUP(H98,клиенты!$A$1:$G$435,5,FALSE)</f>
        <v>44585</v>
      </c>
      <c r="P98" s="13">
        <f t="shared" si="9"/>
        <v>628</v>
      </c>
      <c r="Q98" s="14" t="str">
        <f>VLOOKUP(H98,клиенты!$A$2:$M$435,7,FALSE)</f>
        <v>Россия</v>
      </c>
    </row>
    <row r="99" spans="1:17" x14ac:dyDescent="0.2">
      <c r="A99" s="12">
        <v>800</v>
      </c>
      <c r="B99" s="13">
        <v>409</v>
      </c>
      <c r="C99" s="13">
        <v>235</v>
      </c>
      <c r="D99" s="13">
        <v>5</v>
      </c>
      <c r="E99" s="13">
        <v>1175</v>
      </c>
      <c r="F99" s="33">
        <v>44960</v>
      </c>
      <c r="G99" s="13" t="s">
        <v>16</v>
      </c>
      <c r="H99" s="13">
        <v>1</v>
      </c>
      <c r="I99" s="13" t="str">
        <f>VLOOKUP(B99,товар!$A$1:$C$433,2,FALSE)</f>
        <v>Фрукты</v>
      </c>
      <c r="J99" s="24">
        <f t="shared" si="5"/>
        <v>274.16279069767444</v>
      </c>
      <c r="K99" s="25">
        <f t="shared" si="6"/>
        <v>-0.14284502502332685</v>
      </c>
      <c r="L99" s="13" t="str">
        <f>VLOOKUP(B99,товар!$A$1:$C$433,3,FALSE)</f>
        <v>Фруктовый Рай</v>
      </c>
      <c r="M99" s="50">
        <f t="shared" si="7"/>
        <v>258.30769230769232</v>
      </c>
      <c r="N99" s="13">
        <f t="shared" si="8"/>
        <v>1175</v>
      </c>
      <c r="O99" s="33">
        <f>VLOOKUP(H99,клиенты!$A$1:$G$435,5,FALSE)</f>
        <v>44585</v>
      </c>
      <c r="P99" s="13">
        <f t="shared" si="9"/>
        <v>375</v>
      </c>
      <c r="Q99" s="14" t="str">
        <f>VLOOKUP(H99,клиенты!$A$2:$M$435,7,FALSE)</f>
        <v>Россия</v>
      </c>
    </row>
    <row r="100" spans="1:17" x14ac:dyDescent="0.2">
      <c r="A100" s="12">
        <v>835</v>
      </c>
      <c r="B100" s="13">
        <v>497</v>
      </c>
      <c r="C100" s="13">
        <v>113</v>
      </c>
      <c r="D100" s="13">
        <v>2</v>
      </c>
      <c r="E100" s="13">
        <v>226</v>
      </c>
      <c r="F100" s="33">
        <v>45243</v>
      </c>
      <c r="G100" s="13" t="s">
        <v>25</v>
      </c>
      <c r="H100" s="13">
        <v>219</v>
      </c>
      <c r="I100" s="13" t="str">
        <f>VLOOKUP(B100,товар!$A$1:$C$433,2,FALSE)</f>
        <v>Конфеты</v>
      </c>
      <c r="J100" s="24">
        <f t="shared" si="5"/>
        <v>267.85483870967744</v>
      </c>
      <c r="K100" s="25">
        <f t="shared" si="6"/>
        <v>-0.57812970434154276</v>
      </c>
      <c r="L100" s="13" t="str">
        <f>VLOOKUP(B100,товар!$A$1:$C$433,3,FALSE)</f>
        <v>Бабаевский</v>
      </c>
      <c r="M100" s="50">
        <f t="shared" si="7"/>
        <v>250.25925925925927</v>
      </c>
      <c r="N100" s="13">
        <f t="shared" si="8"/>
        <v>226</v>
      </c>
      <c r="O100" s="33">
        <f>VLOOKUP(H100,клиенты!$A$1:$G$435,5,FALSE)</f>
        <v>44585</v>
      </c>
      <c r="P100" s="13">
        <f t="shared" si="9"/>
        <v>658</v>
      </c>
      <c r="Q100" s="14" t="str">
        <f>VLOOKUP(H100,клиенты!$A$2:$M$435,7,FALSE)</f>
        <v>Узбекистан</v>
      </c>
    </row>
    <row r="101" spans="1:17" x14ac:dyDescent="0.2">
      <c r="A101" s="12">
        <v>528</v>
      </c>
      <c r="B101" s="13">
        <v>450</v>
      </c>
      <c r="C101" s="13">
        <v>228</v>
      </c>
      <c r="D101" s="13">
        <v>4</v>
      </c>
      <c r="E101" s="13">
        <v>912</v>
      </c>
      <c r="F101" s="33">
        <v>45193</v>
      </c>
      <c r="G101" s="13" t="s">
        <v>15</v>
      </c>
      <c r="H101" s="13">
        <v>27</v>
      </c>
      <c r="I101" s="13" t="str">
        <f>VLOOKUP(B101,товар!$A$1:$C$433,2,FALSE)</f>
        <v>Хлеб</v>
      </c>
      <c r="J101" s="24">
        <f t="shared" si="5"/>
        <v>300.31818181818181</v>
      </c>
      <c r="K101" s="25">
        <f t="shared" si="6"/>
        <v>-0.24080520659906157</v>
      </c>
      <c r="L101" s="13" t="str">
        <f>VLOOKUP(B101,товар!$A$1:$C$433,3,FALSE)</f>
        <v>Хлебный Дом</v>
      </c>
      <c r="M101" s="50">
        <f t="shared" si="7"/>
        <v>281.73333333333335</v>
      </c>
      <c r="N101" s="13">
        <f t="shared" si="8"/>
        <v>912</v>
      </c>
      <c r="O101" s="33">
        <f>VLOOKUP(H101,клиенты!$A$1:$G$435,5,FALSE)</f>
        <v>44586</v>
      </c>
      <c r="P101" s="13">
        <f t="shared" si="9"/>
        <v>607</v>
      </c>
      <c r="Q101" s="14" t="str">
        <f>VLOOKUP(H101,клиенты!$A$2:$M$435,7,FALSE)</f>
        <v>Таджикистан</v>
      </c>
    </row>
    <row r="102" spans="1:17" x14ac:dyDescent="0.2">
      <c r="A102" s="12">
        <v>580</v>
      </c>
      <c r="B102" s="13">
        <v>426</v>
      </c>
      <c r="C102" s="13">
        <v>438</v>
      </c>
      <c r="D102" s="13">
        <v>1</v>
      </c>
      <c r="E102" s="13">
        <v>438</v>
      </c>
      <c r="F102" s="33">
        <v>44932</v>
      </c>
      <c r="G102" s="13" t="s">
        <v>10</v>
      </c>
      <c r="H102" s="13">
        <v>27</v>
      </c>
      <c r="I102" s="13" t="str">
        <f>VLOOKUP(B102,товар!$A$1:$C$433,2,FALSE)</f>
        <v>Печенье</v>
      </c>
      <c r="J102" s="24">
        <f t="shared" si="5"/>
        <v>283.468085106383</v>
      </c>
      <c r="K102" s="25">
        <f t="shared" si="6"/>
        <v>0.54514748930421075</v>
      </c>
      <c r="L102" s="13" t="str">
        <f>VLOOKUP(B102,товар!$A$1:$C$433,3,FALSE)</f>
        <v>Посиделкино</v>
      </c>
      <c r="M102" s="50">
        <f t="shared" si="7"/>
        <v>321.63636363636363</v>
      </c>
      <c r="N102" s="13">
        <f t="shared" si="8"/>
        <v>438</v>
      </c>
      <c r="O102" s="33">
        <f>VLOOKUP(H102,клиенты!$A$1:$G$435,5,FALSE)</f>
        <v>44586</v>
      </c>
      <c r="P102" s="13">
        <f t="shared" si="9"/>
        <v>346</v>
      </c>
      <c r="Q102" s="14" t="str">
        <f>VLOOKUP(H102,клиенты!$A$2:$M$435,7,FALSE)</f>
        <v>Таджикистан</v>
      </c>
    </row>
    <row r="103" spans="1:17" x14ac:dyDescent="0.2">
      <c r="A103" s="12">
        <v>257</v>
      </c>
      <c r="B103" s="13">
        <v>239</v>
      </c>
      <c r="C103" s="13">
        <v>380</v>
      </c>
      <c r="D103" s="13">
        <v>5</v>
      </c>
      <c r="E103" s="13">
        <v>1900</v>
      </c>
      <c r="F103" s="33">
        <v>45129</v>
      </c>
      <c r="G103" s="13" t="s">
        <v>8</v>
      </c>
      <c r="H103" s="13">
        <v>489</v>
      </c>
      <c r="I103" s="13" t="str">
        <f>VLOOKUP(B103,товар!$A$1:$C$433,2,FALSE)</f>
        <v>Йогурт</v>
      </c>
      <c r="J103" s="24">
        <f t="shared" si="5"/>
        <v>263.25423728813558</v>
      </c>
      <c r="K103" s="25">
        <f t="shared" si="6"/>
        <v>0.44347154262168442</v>
      </c>
      <c r="L103" s="13" t="str">
        <f>VLOOKUP(B103,товар!$A$1:$C$433,3,FALSE)</f>
        <v>Эрманн</v>
      </c>
      <c r="M103" s="50">
        <f t="shared" si="7"/>
        <v>248.5</v>
      </c>
      <c r="N103" s="13">
        <f t="shared" si="8"/>
        <v>1900</v>
      </c>
      <c r="O103" s="33">
        <f>VLOOKUP(H103,клиенты!$A$1:$G$435,5,FALSE)</f>
        <v>44587</v>
      </c>
      <c r="P103" s="13">
        <f t="shared" si="9"/>
        <v>542</v>
      </c>
      <c r="Q103" s="14" t="str">
        <f>VLOOKUP(H103,клиенты!$A$2:$M$435,7,FALSE)</f>
        <v>Россия</v>
      </c>
    </row>
    <row r="104" spans="1:17" x14ac:dyDescent="0.2">
      <c r="A104" s="12">
        <v>403</v>
      </c>
      <c r="B104" s="13">
        <v>207</v>
      </c>
      <c r="C104" s="13">
        <v>237</v>
      </c>
      <c r="D104" s="13">
        <v>2</v>
      </c>
      <c r="E104" s="13">
        <v>474</v>
      </c>
      <c r="F104" s="33">
        <v>45081</v>
      </c>
      <c r="G104" s="13" t="s">
        <v>11</v>
      </c>
      <c r="H104" s="13">
        <v>69</v>
      </c>
      <c r="I104" s="13" t="str">
        <f>VLOOKUP(B104,товар!$A$1:$C$433,2,FALSE)</f>
        <v>Сахар</v>
      </c>
      <c r="J104" s="24">
        <f t="shared" si="5"/>
        <v>252.76271186440678</v>
      </c>
      <c r="K104" s="25">
        <f t="shared" si="6"/>
        <v>-6.2361697847515551E-2</v>
      </c>
      <c r="L104" s="13" t="str">
        <f>VLOOKUP(B104,товар!$A$1:$C$433,3,FALSE)</f>
        <v>Агросахар</v>
      </c>
      <c r="M104" s="50">
        <f t="shared" si="7"/>
        <v>215.85714285714286</v>
      </c>
      <c r="N104" s="13">
        <f t="shared" si="8"/>
        <v>474</v>
      </c>
      <c r="O104" s="33">
        <f>VLOOKUP(H104,клиенты!$A$1:$G$435,5,FALSE)</f>
        <v>44587</v>
      </c>
      <c r="P104" s="13">
        <f t="shared" si="9"/>
        <v>494</v>
      </c>
      <c r="Q104" s="14" t="str">
        <f>VLOOKUP(H104,клиенты!$A$2:$M$435,7,FALSE)</f>
        <v>Узбекистан</v>
      </c>
    </row>
    <row r="105" spans="1:17" x14ac:dyDescent="0.2">
      <c r="A105" s="12">
        <v>620</v>
      </c>
      <c r="B105" s="13">
        <v>67</v>
      </c>
      <c r="C105" s="13">
        <v>142</v>
      </c>
      <c r="D105" s="13">
        <v>4</v>
      </c>
      <c r="E105" s="13">
        <v>568</v>
      </c>
      <c r="F105" s="33">
        <v>45256</v>
      </c>
      <c r="G105" s="13" t="s">
        <v>8</v>
      </c>
      <c r="H105" s="13">
        <v>69</v>
      </c>
      <c r="I105" s="13" t="str">
        <f>VLOOKUP(B105,товар!$A$1:$C$433,2,FALSE)</f>
        <v>Йогурт</v>
      </c>
      <c r="J105" s="24">
        <f t="shared" si="5"/>
        <v>263.25423728813558</v>
      </c>
      <c r="K105" s="25">
        <f t="shared" si="6"/>
        <v>-0.46059747617821267</v>
      </c>
      <c r="L105" s="13" t="str">
        <f>VLOOKUP(B105,товар!$A$1:$C$433,3,FALSE)</f>
        <v>Чудо</v>
      </c>
      <c r="M105" s="50">
        <f t="shared" si="7"/>
        <v>287.10000000000002</v>
      </c>
      <c r="N105" s="13">
        <f t="shared" si="8"/>
        <v>568</v>
      </c>
      <c r="O105" s="33">
        <f>VLOOKUP(H105,клиенты!$A$1:$G$435,5,FALSE)</f>
        <v>44587</v>
      </c>
      <c r="P105" s="13">
        <f t="shared" si="9"/>
        <v>669</v>
      </c>
      <c r="Q105" s="14" t="str">
        <f>VLOOKUP(H105,клиенты!$A$2:$M$435,7,FALSE)</f>
        <v>Узбекистан</v>
      </c>
    </row>
    <row r="106" spans="1:17" x14ac:dyDescent="0.2">
      <c r="A106" s="12">
        <v>219</v>
      </c>
      <c r="B106" s="13">
        <v>410</v>
      </c>
      <c r="C106" s="13">
        <v>228</v>
      </c>
      <c r="D106" s="13">
        <v>2</v>
      </c>
      <c r="E106" s="13">
        <v>456</v>
      </c>
      <c r="F106" s="33">
        <v>45224</v>
      </c>
      <c r="G106" s="13" t="s">
        <v>22</v>
      </c>
      <c r="H106" s="13">
        <v>295</v>
      </c>
      <c r="I106" s="13" t="str">
        <f>VLOOKUP(B106,товар!$A$1:$C$433,2,FALSE)</f>
        <v>Чипсы</v>
      </c>
      <c r="J106" s="24">
        <f t="shared" si="5"/>
        <v>273.72549019607845</v>
      </c>
      <c r="K106" s="25">
        <f t="shared" si="6"/>
        <v>-0.16704871060171922</v>
      </c>
      <c r="L106" s="13" t="str">
        <f>VLOOKUP(B106,товар!$A$1:$C$433,3,FALSE)</f>
        <v>Lay's</v>
      </c>
      <c r="M106" s="50">
        <f t="shared" si="7"/>
        <v>320.57142857142856</v>
      </c>
      <c r="N106" s="13">
        <f t="shared" si="8"/>
        <v>456</v>
      </c>
      <c r="O106" s="33">
        <f>VLOOKUP(H106,клиенты!$A$1:$G$435,5,FALSE)</f>
        <v>44588</v>
      </c>
      <c r="P106" s="13">
        <f t="shared" si="9"/>
        <v>636</v>
      </c>
      <c r="Q106" s="14" t="str">
        <f>VLOOKUP(H106,клиенты!$A$2:$M$435,7,FALSE)</f>
        <v>Россия</v>
      </c>
    </row>
    <row r="107" spans="1:17" x14ac:dyDescent="0.2">
      <c r="A107" s="12">
        <v>301</v>
      </c>
      <c r="B107" s="13">
        <v>223</v>
      </c>
      <c r="C107" s="13">
        <v>467</v>
      </c>
      <c r="D107" s="13">
        <v>5</v>
      </c>
      <c r="E107" s="13">
        <v>2335</v>
      </c>
      <c r="F107" s="33">
        <v>45310</v>
      </c>
      <c r="G107" s="13" t="s">
        <v>12</v>
      </c>
      <c r="H107" s="13">
        <v>295</v>
      </c>
      <c r="I107" s="13" t="str">
        <f>VLOOKUP(B107,товар!$A$1:$C$433,2,FALSE)</f>
        <v>Чай</v>
      </c>
      <c r="J107" s="24">
        <f t="shared" si="5"/>
        <v>271.18181818181819</v>
      </c>
      <c r="K107" s="25">
        <f t="shared" si="6"/>
        <v>0.72209185383841756</v>
      </c>
      <c r="L107" s="13" t="str">
        <f>VLOOKUP(B107,товар!$A$1:$C$433,3,FALSE)</f>
        <v>Greenfield</v>
      </c>
      <c r="M107" s="50">
        <f t="shared" si="7"/>
        <v>291.45454545454544</v>
      </c>
      <c r="N107" s="13">
        <f t="shared" si="8"/>
        <v>2335</v>
      </c>
      <c r="O107" s="33">
        <f>VLOOKUP(H107,клиенты!$A$1:$G$435,5,FALSE)</f>
        <v>44588</v>
      </c>
      <c r="P107" s="13">
        <f t="shared" si="9"/>
        <v>722</v>
      </c>
      <c r="Q107" s="14" t="str">
        <f>VLOOKUP(H107,клиенты!$A$2:$M$435,7,FALSE)</f>
        <v>Россия</v>
      </c>
    </row>
    <row r="108" spans="1:17" x14ac:dyDescent="0.2">
      <c r="A108" s="12">
        <v>551</v>
      </c>
      <c r="B108" s="13">
        <v>458</v>
      </c>
      <c r="C108" s="13">
        <v>79</v>
      </c>
      <c r="D108" s="13">
        <v>2</v>
      </c>
      <c r="E108" s="13">
        <v>158</v>
      </c>
      <c r="F108" s="33">
        <v>45023</v>
      </c>
      <c r="G108" s="13" t="s">
        <v>22</v>
      </c>
      <c r="H108" s="13">
        <v>133</v>
      </c>
      <c r="I108" s="13" t="str">
        <f>VLOOKUP(B108,товар!$A$1:$C$433,2,FALSE)</f>
        <v>Макароны</v>
      </c>
      <c r="J108" s="24">
        <f t="shared" si="5"/>
        <v>265.47674418604652</v>
      </c>
      <c r="K108" s="25">
        <f t="shared" si="6"/>
        <v>-0.70242214532871972</v>
      </c>
      <c r="L108" s="13" t="str">
        <f>VLOOKUP(B108,товар!$A$1:$C$433,3,FALSE)</f>
        <v>Борилла</v>
      </c>
      <c r="M108" s="50">
        <f t="shared" si="7"/>
        <v>236.27586206896552</v>
      </c>
      <c r="N108" s="13">
        <f t="shared" si="8"/>
        <v>158</v>
      </c>
      <c r="O108" s="33">
        <f>VLOOKUP(H108,клиенты!$A$1:$G$435,5,FALSE)</f>
        <v>44588</v>
      </c>
      <c r="P108" s="13">
        <f t="shared" si="9"/>
        <v>435</v>
      </c>
      <c r="Q108" s="14" t="str">
        <f>VLOOKUP(H108,клиенты!$A$2:$M$435,7,FALSE)</f>
        <v>Беларусь</v>
      </c>
    </row>
    <row r="109" spans="1:17" x14ac:dyDescent="0.2">
      <c r="A109" s="12">
        <v>918</v>
      </c>
      <c r="B109" s="13">
        <v>145</v>
      </c>
      <c r="C109" s="13">
        <v>144</v>
      </c>
      <c r="D109" s="13">
        <v>5</v>
      </c>
      <c r="E109" s="13">
        <v>720</v>
      </c>
      <c r="F109" s="33">
        <v>45312</v>
      </c>
      <c r="G109" s="13" t="s">
        <v>8</v>
      </c>
      <c r="H109" s="13">
        <v>347</v>
      </c>
      <c r="I109" s="13" t="str">
        <f>VLOOKUP(B109,товар!$A$1:$C$433,2,FALSE)</f>
        <v>Овощи</v>
      </c>
      <c r="J109" s="24">
        <f t="shared" si="5"/>
        <v>250.48780487804879</v>
      </c>
      <c r="K109" s="25">
        <f t="shared" si="6"/>
        <v>-0.42512171372930874</v>
      </c>
      <c r="L109" s="13" t="str">
        <f>VLOOKUP(B109,товар!$A$1:$C$433,3,FALSE)</f>
        <v>Семко</v>
      </c>
      <c r="M109" s="50">
        <f t="shared" si="7"/>
        <v>208</v>
      </c>
      <c r="N109" s="13">
        <f t="shared" si="8"/>
        <v>720</v>
      </c>
      <c r="O109" s="33">
        <f>VLOOKUP(H109,клиенты!$A$1:$G$435,5,FALSE)</f>
        <v>44588</v>
      </c>
      <c r="P109" s="13">
        <f t="shared" si="9"/>
        <v>724</v>
      </c>
      <c r="Q109" s="14" t="str">
        <f>VLOOKUP(H109,клиенты!$A$2:$M$435,7,FALSE)</f>
        <v>Узбекистан</v>
      </c>
    </row>
    <row r="110" spans="1:17" x14ac:dyDescent="0.2">
      <c r="A110" s="12">
        <v>658</v>
      </c>
      <c r="B110" s="13">
        <v>316</v>
      </c>
      <c r="C110" s="13">
        <v>428</v>
      </c>
      <c r="D110" s="13">
        <v>3</v>
      </c>
      <c r="E110" s="13">
        <v>1284</v>
      </c>
      <c r="F110" s="33">
        <v>45387</v>
      </c>
      <c r="G110" s="13" t="s">
        <v>12</v>
      </c>
      <c r="H110" s="13">
        <v>70</v>
      </c>
      <c r="I110" s="13" t="str">
        <f>VLOOKUP(B110,товар!$A$1:$C$433,2,FALSE)</f>
        <v>Макароны</v>
      </c>
      <c r="J110" s="24">
        <f t="shared" si="5"/>
        <v>265.47674418604652</v>
      </c>
      <c r="K110" s="25">
        <f t="shared" si="6"/>
        <v>0.61219394682668304</v>
      </c>
      <c r="L110" s="13" t="str">
        <f>VLOOKUP(B110,товар!$A$1:$C$433,3,FALSE)</f>
        <v>Борилла</v>
      </c>
      <c r="M110" s="50">
        <f t="shared" si="7"/>
        <v>236.27586206896552</v>
      </c>
      <c r="N110" s="13">
        <f t="shared" si="8"/>
        <v>1284</v>
      </c>
      <c r="O110" s="33">
        <f>VLOOKUP(H110,клиенты!$A$1:$G$435,5,FALSE)</f>
        <v>44591</v>
      </c>
      <c r="P110" s="13">
        <f t="shared" si="9"/>
        <v>796</v>
      </c>
      <c r="Q110" s="14" t="str">
        <f>VLOOKUP(H110,клиенты!$A$2:$M$435,7,FALSE)</f>
        <v>Таджикистан</v>
      </c>
    </row>
    <row r="111" spans="1:17" x14ac:dyDescent="0.2">
      <c r="A111" s="12">
        <v>680</v>
      </c>
      <c r="B111" s="13">
        <v>55</v>
      </c>
      <c r="C111" s="13">
        <v>227</v>
      </c>
      <c r="D111" s="13">
        <v>4</v>
      </c>
      <c r="E111" s="13">
        <v>908</v>
      </c>
      <c r="F111" s="33">
        <v>45338</v>
      </c>
      <c r="G111" s="13" t="s">
        <v>8</v>
      </c>
      <c r="H111" s="13">
        <v>70</v>
      </c>
      <c r="I111" s="13" t="str">
        <f>VLOOKUP(B111,товар!$A$1:$C$433,2,FALSE)</f>
        <v>Крупа</v>
      </c>
      <c r="J111" s="24">
        <f t="shared" si="5"/>
        <v>255.11627906976744</v>
      </c>
      <c r="K111" s="25">
        <f t="shared" si="6"/>
        <v>-0.11020966271649957</v>
      </c>
      <c r="L111" s="13" t="str">
        <f>VLOOKUP(B111,товар!$A$1:$C$433,3,FALSE)</f>
        <v>Националь</v>
      </c>
      <c r="M111" s="50">
        <f t="shared" si="7"/>
        <v>274.28571428571428</v>
      </c>
      <c r="N111" s="13">
        <f t="shared" si="8"/>
        <v>908</v>
      </c>
      <c r="O111" s="33">
        <f>VLOOKUP(H111,клиенты!$A$1:$G$435,5,FALSE)</f>
        <v>44591</v>
      </c>
      <c r="P111" s="13">
        <f t="shared" si="9"/>
        <v>747</v>
      </c>
      <c r="Q111" s="14" t="str">
        <f>VLOOKUP(H111,клиенты!$A$2:$M$435,7,FALSE)</f>
        <v>Таджикистан</v>
      </c>
    </row>
    <row r="112" spans="1:17" x14ac:dyDescent="0.2">
      <c r="A112" s="12">
        <v>531</v>
      </c>
      <c r="B112" s="13">
        <v>267</v>
      </c>
      <c r="C112" s="13">
        <v>65</v>
      </c>
      <c r="D112" s="13">
        <v>2</v>
      </c>
      <c r="E112" s="13">
        <v>130</v>
      </c>
      <c r="F112" s="33">
        <v>45142</v>
      </c>
      <c r="G112" s="13" t="s">
        <v>25</v>
      </c>
      <c r="H112" s="13">
        <v>53</v>
      </c>
      <c r="I112" s="13" t="str">
        <f>VLOOKUP(B112,товар!$A$1:$C$433,2,FALSE)</f>
        <v>Овощи</v>
      </c>
      <c r="J112" s="24">
        <f t="shared" si="5"/>
        <v>250.48780487804879</v>
      </c>
      <c r="K112" s="25">
        <f t="shared" si="6"/>
        <v>-0.740506329113924</v>
      </c>
      <c r="L112" s="13" t="str">
        <f>VLOOKUP(B112,товар!$A$1:$C$433,3,FALSE)</f>
        <v>Семко</v>
      </c>
      <c r="M112" s="50">
        <f t="shared" si="7"/>
        <v>208</v>
      </c>
      <c r="N112" s="13">
        <f t="shared" si="8"/>
        <v>130</v>
      </c>
      <c r="O112" s="33">
        <f>VLOOKUP(H112,клиенты!$A$1:$G$435,5,FALSE)</f>
        <v>44593</v>
      </c>
      <c r="P112" s="13">
        <f t="shared" si="9"/>
        <v>549</v>
      </c>
      <c r="Q112" s="14" t="str">
        <f>VLOOKUP(H112,клиенты!$A$2:$M$435,7,FALSE)</f>
        <v>Россия</v>
      </c>
    </row>
    <row r="113" spans="1:17" x14ac:dyDescent="0.2">
      <c r="A113" s="12">
        <v>598</v>
      </c>
      <c r="B113" s="13">
        <v>75</v>
      </c>
      <c r="C113" s="13">
        <v>240</v>
      </c>
      <c r="D113" s="13">
        <v>4</v>
      </c>
      <c r="E113" s="13">
        <v>960</v>
      </c>
      <c r="F113" s="33">
        <v>45148</v>
      </c>
      <c r="G113" s="13" t="s">
        <v>22</v>
      </c>
      <c r="H113" s="13">
        <v>53</v>
      </c>
      <c r="I113" s="13" t="str">
        <f>VLOOKUP(B113,товар!$A$1:$C$433,2,FALSE)</f>
        <v>Печенье</v>
      </c>
      <c r="J113" s="24">
        <f t="shared" si="5"/>
        <v>283.468085106383</v>
      </c>
      <c r="K113" s="25">
        <f t="shared" si="6"/>
        <v>-0.15334384147714486</v>
      </c>
      <c r="L113" s="13" t="str">
        <f>VLOOKUP(B113,товар!$A$1:$C$433,3,FALSE)</f>
        <v>Белогорье</v>
      </c>
      <c r="M113" s="50">
        <f t="shared" si="7"/>
        <v>249.5</v>
      </c>
      <c r="N113" s="13">
        <f t="shared" si="8"/>
        <v>960</v>
      </c>
      <c r="O113" s="33">
        <f>VLOOKUP(H113,клиенты!$A$1:$G$435,5,FALSE)</f>
        <v>44593</v>
      </c>
      <c r="P113" s="13">
        <f t="shared" si="9"/>
        <v>555</v>
      </c>
      <c r="Q113" s="14" t="str">
        <f>VLOOKUP(H113,клиенты!$A$2:$M$435,7,FALSE)</f>
        <v>Россия</v>
      </c>
    </row>
    <row r="114" spans="1:17" x14ac:dyDescent="0.2">
      <c r="A114" s="12">
        <v>626</v>
      </c>
      <c r="B114" s="13">
        <v>194</v>
      </c>
      <c r="C114" s="13">
        <v>478</v>
      </c>
      <c r="D114" s="13">
        <v>3</v>
      </c>
      <c r="E114" s="13">
        <v>1434</v>
      </c>
      <c r="F114" s="33">
        <v>44960</v>
      </c>
      <c r="G114" s="13" t="s">
        <v>16</v>
      </c>
      <c r="H114" s="13">
        <v>403</v>
      </c>
      <c r="I114" s="13" t="str">
        <f>VLOOKUP(B114,товар!$A$1:$C$433,2,FALSE)</f>
        <v>Соль</v>
      </c>
      <c r="J114" s="24">
        <f t="shared" si="5"/>
        <v>264.8679245283019</v>
      </c>
      <c r="K114" s="25">
        <f t="shared" si="6"/>
        <v>0.80467303034620308</v>
      </c>
      <c r="L114" s="13" t="str">
        <f>VLOOKUP(B114,товар!$A$1:$C$433,3,FALSE)</f>
        <v>Салта</v>
      </c>
      <c r="M114" s="50">
        <f t="shared" si="7"/>
        <v>273.7</v>
      </c>
      <c r="N114" s="13">
        <f t="shared" si="8"/>
        <v>1434</v>
      </c>
      <c r="O114" s="33">
        <f>VLOOKUP(H114,клиенты!$A$1:$G$435,5,FALSE)</f>
        <v>44594</v>
      </c>
      <c r="P114" s="13">
        <f t="shared" si="9"/>
        <v>366</v>
      </c>
      <c r="Q114" s="14" t="str">
        <f>VLOOKUP(H114,клиенты!$A$2:$M$435,7,FALSE)</f>
        <v>Россия</v>
      </c>
    </row>
    <row r="115" spans="1:17" x14ac:dyDescent="0.2">
      <c r="A115" s="12">
        <v>986</v>
      </c>
      <c r="B115" s="13">
        <v>134</v>
      </c>
      <c r="C115" s="13">
        <v>89</v>
      </c>
      <c r="D115" s="13">
        <v>5</v>
      </c>
      <c r="E115" s="13">
        <v>445</v>
      </c>
      <c r="F115" s="33">
        <v>44983</v>
      </c>
      <c r="G115" s="13" t="s">
        <v>27</v>
      </c>
      <c r="H115" s="13">
        <v>403</v>
      </c>
      <c r="I115" s="13" t="str">
        <f>VLOOKUP(B115,товар!$A$1:$C$433,2,FALSE)</f>
        <v>Рыба</v>
      </c>
      <c r="J115" s="24">
        <f t="shared" si="5"/>
        <v>258.5128205128205</v>
      </c>
      <c r="K115" s="25">
        <f t="shared" si="6"/>
        <v>-0.65572307081928183</v>
      </c>
      <c r="L115" s="13" t="str">
        <f>VLOOKUP(B115,товар!$A$1:$C$433,3,FALSE)</f>
        <v>Меридиан</v>
      </c>
      <c r="M115" s="50">
        <f t="shared" si="7"/>
        <v>260.64705882352939</v>
      </c>
      <c r="N115" s="13">
        <f t="shared" si="8"/>
        <v>445</v>
      </c>
      <c r="O115" s="33">
        <f>VLOOKUP(H115,клиенты!$A$1:$G$435,5,FALSE)</f>
        <v>44594</v>
      </c>
      <c r="P115" s="13">
        <f t="shared" si="9"/>
        <v>389</v>
      </c>
      <c r="Q115" s="14" t="str">
        <f>VLOOKUP(H115,клиенты!$A$2:$M$435,7,FALSE)</f>
        <v>Россия</v>
      </c>
    </row>
    <row r="116" spans="1:17" x14ac:dyDescent="0.2">
      <c r="A116" s="12">
        <v>191</v>
      </c>
      <c r="B116" s="13">
        <v>270</v>
      </c>
      <c r="C116" s="13">
        <v>484</v>
      </c>
      <c r="D116" s="13">
        <v>4</v>
      </c>
      <c r="E116" s="13">
        <v>1936</v>
      </c>
      <c r="F116" s="33">
        <v>45084</v>
      </c>
      <c r="G116" s="13" t="s">
        <v>8</v>
      </c>
      <c r="H116" s="13">
        <v>457</v>
      </c>
      <c r="I116" s="13" t="str">
        <f>VLOOKUP(B116,товар!$A$1:$C$433,2,FALSE)</f>
        <v>Соль</v>
      </c>
      <c r="J116" s="24">
        <f t="shared" si="5"/>
        <v>264.8679245283019</v>
      </c>
      <c r="K116" s="25">
        <f t="shared" si="6"/>
        <v>0.82732582989029768</v>
      </c>
      <c r="L116" s="13" t="str">
        <f>VLOOKUP(B116,товар!$A$1:$C$433,3,FALSE)</f>
        <v>Славянская</v>
      </c>
      <c r="M116" s="50">
        <f t="shared" si="7"/>
        <v>236.91666666666666</v>
      </c>
      <c r="N116" s="13">
        <f t="shared" si="8"/>
        <v>1936</v>
      </c>
      <c r="O116" s="33">
        <f>VLOOKUP(H116,клиенты!$A$1:$G$435,5,FALSE)</f>
        <v>44595</v>
      </c>
      <c r="P116" s="13">
        <f t="shared" si="9"/>
        <v>489</v>
      </c>
      <c r="Q116" s="14" t="str">
        <f>VLOOKUP(H116,клиенты!$A$2:$M$435,7,FALSE)</f>
        <v>Узбекистан</v>
      </c>
    </row>
    <row r="117" spans="1:17" x14ac:dyDescent="0.2">
      <c r="A117" s="12">
        <v>279</v>
      </c>
      <c r="B117" s="13">
        <v>216</v>
      </c>
      <c r="C117" s="13">
        <v>83</v>
      </c>
      <c r="D117" s="13">
        <v>3</v>
      </c>
      <c r="E117" s="13">
        <v>249</v>
      </c>
      <c r="F117" s="33">
        <v>45033</v>
      </c>
      <c r="G117" s="13" t="s">
        <v>17</v>
      </c>
      <c r="H117" s="13">
        <v>457</v>
      </c>
      <c r="I117" s="13" t="str">
        <f>VLOOKUP(B117,товар!$A$1:$C$433,2,FALSE)</f>
        <v>Кофе</v>
      </c>
      <c r="J117" s="24">
        <f t="shared" si="5"/>
        <v>249.02380952380952</v>
      </c>
      <c r="K117" s="25">
        <f t="shared" si="6"/>
        <v>-0.66669853714504246</v>
      </c>
      <c r="L117" s="13" t="str">
        <f>VLOOKUP(B117,товар!$A$1:$C$433,3,FALSE)</f>
        <v>Черная Карта</v>
      </c>
      <c r="M117" s="50">
        <f t="shared" si="7"/>
        <v>222.2</v>
      </c>
      <c r="N117" s="13">
        <f t="shared" si="8"/>
        <v>249</v>
      </c>
      <c r="O117" s="33">
        <f>VLOOKUP(H117,клиенты!$A$1:$G$435,5,FALSE)</f>
        <v>44595</v>
      </c>
      <c r="P117" s="13">
        <f t="shared" si="9"/>
        <v>438</v>
      </c>
      <c r="Q117" s="14" t="str">
        <f>VLOOKUP(H117,клиенты!$A$2:$M$435,7,FALSE)</f>
        <v>Узбекистан</v>
      </c>
    </row>
    <row r="118" spans="1:17" x14ac:dyDescent="0.2">
      <c r="A118" s="12">
        <v>113</v>
      </c>
      <c r="B118" s="13">
        <v>195</v>
      </c>
      <c r="C118" s="13">
        <v>240</v>
      </c>
      <c r="D118" s="13">
        <v>2</v>
      </c>
      <c r="E118" s="13">
        <v>480</v>
      </c>
      <c r="F118" s="33">
        <v>45277</v>
      </c>
      <c r="G118" s="13" t="s">
        <v>14</v>
      </c>
      <c r="H118" s="13">
        <v>273</v>
      </c>
      <c r="I118" s="13" t="str">
        <f>VLOOKUP(B118,товар!$A$1:$C$433,2,FALSE)</f>
        <v>Хлеб</v>
      </c>
      <c r="J118" s="24">
        <f t="shared" si="5"/>
        <v>300.31818181818181</v>
      </c>
      <c r="K118" s="25">
        <f t="shared" si="6"/>
        <v>-0.20084758589374907</v>
      </c>
      <c r="L118" s="13" t="str">
        <f>VLOOKUP(B118,товар!$A$1:$C$433,3,FALSE)</f>
        <v>Каравай</v>
      </c>
      <c r="M118" s="50">
        <f t="shared" si="7"/>
        <v>331.16666666666669</v>
      </c>
      <c r="N118" s="13">
        <f t="shared" si="8"/>
        <v>480</v>
      </c>
      <c r="O118" s="33">
        <f>VLOOKUP(H118,клиенты!$A$1:$G$435,5,FALSE)</f>
        <v>44599</v>
      </c>
      <c r="P118" s="13">
        <f t="shared" si="9"/>
        <v>678</v>
      </c>
      <c r="Q118" s="14" t="str">
        <f>VLOOKUP(H118,клиенты!$A$2:$M$435,7,FALSE)</f>
        <v>Беларусь</v>
      </c>
    </row>
    <row r="119" spans="1:17" x14ac:dyDescent="0.2">
      <c r="A119" s="12">
        <v>357</v>
      </c>
      <c r="B119" s="13">
        <v>60</v>
      </c>
      <c r="C119" s="13">
        <v>320</v>
      </c>
      <c r="D119" s="13">
        <v>4</v>
      </c>
      <c r="E119" s="13">
        <v>1280</v>
      </c>
      <c r="F119" s="33">
        <v>45292</v>
      </c>
      <c r="G119" s="13" t="s">
        <v>18</v>
      </c>
      <c r="H119" s="13">
        <v>273</v>
      </c>
      <c r="I119" s="13" t="str">
        <f>VLOOKUP(B119,товар!$A$1:$C$433,2,FALSE)</f>
        <v>Кофе</v>
      </c>
      <c r="J119" s="24">
        <f t="shared" si="5"/>
        <v>249.02380952380952</v>
      </c>
      <c r="K119" s="25">
        <f t="shared" si="6"/>
        <v>0.28501768811549866</v>
      </c>
      <c r="L119" s="13" t="str">
        <f>VLOOKUP(B119,товар!$A$1:$C$433,3,FALSE)</f>
        <v>Jacobs</v>
      </c>
      <c r="M119" s="50">
        <f t="shared" si="7"/>
        <v>276.21052631578948</v>
      </c>
      <c r="N119" s="13">
        <f t="shared" si="8"/>
        <v>1280</v>
      </c>
      <c r="O119" s="33">
        <f>VLOOKUP(H119,клиенты!$A$1:$G$435,5,FALSE)</f>
        <v>44599</v>
      </c>
      <c r="P119" s="13">
        <f t="shared" si="9"/>
        <v>693</v>
      </c>
      <c r="Q119" s="14" t="str">
        <f>VLOOKUP(H119,клиенты!$A$2:$M$435,7,FALSE)</f>
        <v>Беларусь</v>
      </c>
    </row>
    <row r="120" spans="1:17" x14ac:dyDescent="0.2">
      <c r="A120" s="12">
        <v>566</v>
      </c>
      <c r="B120" s="13">
        <v>398</v>
      </c>
      <c r="C120" s="13">
        <v>65</v>
      </c>
      <c r="D120" s="13">
        <v>4</v>
      </c>
      <c r="E120" s="13">
        <v>260</v>
      </c>
      <c r="F120" s="33">
        <v>45055</v>
      </c>
      <c r="G120" s="13" t="s">
        <v>15</v>
      </c>
      <c r="H120" s="13">
        <v>165</v>
      </c>
      <c r="I120" s="13" t="str">
        <f>VLOOKUP(B120,товар!$A$1:$C$433,2,FALSE)</f>
        <v>Сок</v>
      </c>
      <c r="J120" s="24">
        <f t="shared" si="5"/>
        <v>268.60344827586209</v>
      </c>
      <c r="K120" s="25">
        <f t="shared" si="6"/>
        <v>-0.75800757429873555</v>
      </c>
      <c r="L120" s="13" t="str">
        <f>VLOOKUP(B120,товар!$A$1:$C$433,3,FALSE)</f>
        <v>Фруктовый сад</v>
      </c>
      <c r="M120" s="50">
        <f t="shared" si="7"/>
        <v>281.96875</v>
      </c>
      <c r="N120" s="13">
        <f t="shared" si="8"/>
        <v>260</v>
      </c>
      <c r="O120" s="33">
        <f>VLOOKUP(H120,клиенты!$A$1:$G$435,5,FALSE)</f>
        <v>44599</v>
      </c>
      <c r="P120" s="13">
        <f t="shared" si="9"/>
        <v>456</v>
      </c>
      <c r="Q120" s="14" t="str">
        <f>VLOOKUP(H120,клиенты!$A$2:$M$435,7,FALSE)</f>
        <v>Узбекистан</v>
      </c>
    </row>
    <row r="121" spans="1:17" x14ac:dyDescent="0.2">
      <c r="A121" s="12">
        <v>985</v>
      </c>
      <c r="B121" s="13">
        <v>469</v>
      </c>
      <c r="C121" s="13">
        <v>357</v>
      </c>
      <c r="D121" s="13">
        <v>4</v>
      </c>
      <c r="E121" s="13">
        <v>1428</v>
      </c>
      <c r="F121" s="33">
        <v>45377</v>
      </c>
      <c r="G121" s="13" t="s">
        <v>24</v>
      </c>
      <c r="H121" s="13">
        <v>165</v>
      </c>
      <c r="I121" s="13" t="str">
        <f>VLOOKUP(B121,товар!$A$1:$C$433,2,FALSE)</f>
        <v>Сахар</v>
      </c>
      <c r="J121" s="24">
        <f t="shared" si="5"/>
        <v>252.76271186440678</v>
      </c>
      <c r="K121" s="25">
        <f t="shared" si="6"/>
        <v>0.41239187286260304</v>
      </c>
      <c r="L121" s="13" t="str">
        <f>VLOOKUP(B121,товар!$A$1:$C$433,3,FALSE)</f>
        <v>Сладов</v>
      </c>
      <c r="M121" s="50">
        <f t="shared" si="7"/>
        <v>240.26666666666668</v>
      </c>
      <c r="N121" s="13">
        <f t="shared" si="8"/>
        <v>1428</v>
      </c>
      <c r="O121" s="33">
        <f>VLOOKUP(H121,клиенты!$A$1:$G$435,5,FALSE)</f>
        <v>44599</v>
      </c>
      <c r="P121" s="13">
        <f t="shared" si="9"/>
        <v>778</v>
      </c>
      <c r="Q121" s="14" t="str">
        <f>VLOOKUP(H121,клиенты!$A$2:$M$435,7,FALSE)</f>
        <v>Узбекистан</v>
      </c>
    </row>
    <row r="122" spans="1:17" x14ac:dyDescent="0.2">
      <c r="A122" s="12">
        <v>696</v>
      </c>
      <c r="B122" s="13">
        <v>80</v>
      </c>
      <c r="C122" s="13">
        <v>135</v>
      </c>
      <c r="D122" s="13">
        <v>2</v>
      </c>
      <c r="E122" s="13">
        <v>270</v>
      </c>
      <c r="F122" s="33">
        <v>45296</v>
      </c>
      <c r="G122" s="13" t="s">
        <v>17</v>
      </c>
      <c r="H122" s="13">
        <v>123</v>
      </c>
      <c r="I122" s="13" t="str">
        <f>VLOOKUP(B122,товар!$A$1:$C$433,2,FALSE)</f>
        <v>Конфеты</v>
      </c>
      <c r="J122" s="24">
        <f t="shared" si="5"/>
        <v>267.85483870967744</v>
      </c>
      <c r="K122" s="25">
        <f t="shared" si="6"/>
        <v>-0.49599566447883425</v>
      </c>
      <c r="L122" s="13" t="str">
        <f>VLOOKUP(B122,товар!$A$1:$C$433,3,FALSE)</f>
        <v>Красный Октябрь</v>
      </c>
      <c r="M122" s="50">
        <f t="shared" si="7"/>
        <v>273.625</v>
      </c>
      <c r="N122" s="13">
        <f t="shared" si="8"/>
        <v>270</v>
      </c>
      <c r="O122" s="33">
        <f>VLOOKUP(H122,клиенты!$A$1:$G$435,5,FALSE)</f>
        <v>44600</v>
      </c>
      <c r="P122" s="13">
        <f t="shared" si="9"/>
        <v>696</v>
      </c>
      <c r="Q122" s="14" t="str">
        <f>VLOOKUP(H122,клиенты!$A$2:$M$435,7,FALSE)</f>
        <v>Россия</v>
      </c>
    </row>
    <row r="123" spans="1:17" x14ac:dyDescent="0.2">
      <c r="A123" s="12">
        <v>109</v>
      </c>
      <c r="B123" s="13">
        <v>452</v>
      </c>
      <c r="C123" s="13">
        <v>78</v>
      </c>
      <c r="D123" s="13">
        <v>3</v>
      </c>
      <c r="E123" s="13">
        <v>234</v>
      </c>
      <c r="F123" s="33">
        <v>45285</v>
      </c>
      <c r="G123" s="13" t="s">
        <v>10</v>
      </c>
      <c r="H123" s="13">
        <v>132</v>
      </c>
      <c r="I123" s="13" t="str">
        <f>VLOOKUP(B123,товар!$A$1:$C$433,2,FALSE)</f>
        <v>Фрукты</v>
      </c>
      <c r="J123" s="24">
        <f t="shared" si="5"/>
        <v>274.16279069767444</v>
      </c>
      <c r="K123" s="25">
        <f t="shared" si="6"/>
        <v>-0.71549749766731696</v>
      </c>
      <c r="L123" s="13" t="str">
        <f>VLOOKUP(B123,товар!$A$1:$C$433,3,FALSE)</f>
        <v>Экзотик</v>
      </c>
      <c r="M123" s="50">
        <f t="shared" si="7"/>
        <v>253.6875</v>
      </c>
      <c r="N123" s="13">
        <f t="shared" si="8"/>
        <v>234</v>
      </c>
      <c r="O123" s="33">
        <f>VLOOKUP(H123,клиенты!$A$1:$G$435,5,FALSE)</f>
        <v>44601</v>
      </c>
      <c r="P123" s="13">
        <f t="shared" si="9"/>
        <v>684</v>
      </c>
      <c r="Q123" s="14" t="str">
        <f>VLOOKUP(H123,клиенты!$A$2:$M$435,7,FALSE)</f>
        <v>Таджикистан</v>
      </c>
    </row>
    <row r="124" spans="1:17" x14ac:dyDescent="0.2">
      <c r="A124" s="12">
        <v>532</v>
      </c>
      <c r="B124" s="13">
        <v>161</v>
      </c>
      <c r="C124" s="13">
        <v>489</v>
      </c>
      <c r="D124" s="13">
        <v>5</v>
      </c>
      <c r="E124" s="13">
        <v>2445</v>
      </c>
      <c r="F124" s="33">
        <v>45117</v>
      </c>
      <c r="G124" s="13" t="s">
        <v>13</v>
      </c>
      <c r="H124" s="13">
        <v>143</v>
      </c>
      <c r="I124" s="13" t="str">
        <f>VLOOKUP(B124,товар!$A$1:$C$433,2,FALSE)</f>
        <v>Молоко</v>
      </c>
      <c r="J124" s="24">
        <f t="shared" si="5"/>
        <v>294.95238095238096</v>
      </c>
      <c r="K124" s="25">
        <f t="shared" si="6"/>
        <v>0.65789473684210531</v>
      </c>
      <c r="L124" s="13" t="str">
        <f>VLOOKUP(B124,товар!$A$1:$C$433,3,FALSE)</f>
        <v>Простоквашино</v>
      </c>
      <c r="M124" s="50">
        <f t="shared" si="7"/>
        <v>318.81818181818181</v>
      </c>
      <c r="N124" s="13">
        <f t="shared" si="8"/>
        <v>2445</v>
      </c>
      <c r="O124" s="33">
        <f>VLOOKUP(H124,клиенты!$A$1:$G$435,5,FALSE)</f>
        <v>44601</v>
      </c>
      <c r="P124" s="13">
        <f t="shared" si="9"/>
        <v>516</v>
      </c>
      <c r="Q124" s="14" t="str">
        <f>VLOOKUP(H124,клиенты!$A$2:$M$435,7,FALSE)</f>
        <v>Россия</v>
      </c>
    </row>
    <row r="125" spans="1:17" x14ac:dyDescent="0.2">
      <c r="A125" s="12">
        <v>573</v>
      </c>
      <c r="B125" s="13">
        <v>63</v>
      </c>
      <c r="C125" s="13">
        <v>251</v>
      </c>
      <c r="D125" s="13">
        <v>1</v>
      </c>
      <c r="E125" s="13">
        <v>251</v>
      </c>
      <c r="F125" s="33">
        <v>45087</v>
      </c>
      <c r="G125" s="13" t="s">
        <v>19</v>
      </c>
      <c r="H125" s="13">
        <v>214</v>
      </c>
      <c r="I125" s="13" t="str">
        <f>VLOOKUP(B125,товар!$A$1:$C$433,2,FALSE)</f>
        <v>Рыба</v>
      </c>
      <c r="J125" s="24">
        <f t="shared" si="5"/>
        <v>258.5128205128205</v>
      </c>
      <c r="K125" s="25">
        <f t="shared" si="6"/>
        <v>-2.9061694108311831E-2</v>
      </c>
      <c r="L125" s="13" t="str">
        <f>VLOOKUP(B125,товар!$A$1:$C$433,3,FALSE)</f>
        <v>Балтийский берег</v>
      </c>
      <c r="M125" s="50">
        <f t="shared" si="7"/>
        <v>289.88888888888891</v>
      </c>
      <c r="N125" s="13">
        <f t="shared" si="8"/>
        <v>251</v>
      </c>
      <c r="O125" s="33">
        <f>VLOOKUP(H125,клиенты!$A$1:$G$435,5,FALSE)</f>
        <v>44601</v>
      </c>
      <c r="P125" s="13">
        <f t="shared" si="9"/>
        <v>486</v>
      </c>
      <c r="Q125" s="14" t="str">
        <f>VLOOKUP(H125,клиенты!$A$2:$M$435,7,FALSE)</f>
        <v>Россия</v>
      </c>
    </row>
    <row r="126" spans="1:17" x14ac:dyDescent="0.2">
      <c r="A126" s="12">
        <v>859</v>
      </c>
      <c r="B126" s="13">
        <v>271</v>
      </c>
      <c r="C126" s="13">
        <v>392</v>
      </c>
      <c r="D126" s="13">
        <v>3</v>
      </c>
      <c r="E126" s="13">
        <v>1176</v>
      </c>
      <c r="F126" s="33">
        <v>45103</v>
      </c>
      <c r="G126" s="13" t="s">
        <v>19</v>
      </c>
      <c r="H126" s="13">
        <v>132</v>
      </c>
      <c r="I126" s="13" t="str">
        <f>VLOOKUP(B126,товар!$A$1:$C$433,2,FALSE)</f>
        <v>Сыр</v>
      </c>
      <c r="J126" s="24">
        <f t="shared" si="5"/>
        <v>262.63492063492066</v>
      </c>
      <c r="K126" s="25">
        <f t="shared" si="6"/>
        <v>0.49256617913695133</v>
      </c>
      <c r="L126" s="13" t="str">
        <f>VLOOKUP(B126,товар!$A$1:$C$433,3,FALSE)</f>
        <v>Сырная долина</v>
      </c>
      <c r="M126" s="50">
        <f t="shared" si="7"/>
        <v>271</v>
      </c>
      <c r="N126" s="13">
        <f t="shared" si="8"/>
        <v>1176</v>
      </c>
      <c r="O126" s="33">
        <f>VLOOKUP(H126,клиенты!$A$1:$G$435,5,FALSE)</f>
        <v>44601</v>
      </c>
      <c r="P126" s="13">
        <f t="shared" si="9"/>
        <v>502</v>
      </c>
      <c r="Q126" s="14" t="str">
        <f>VLOOKUP(H126,клиенты!$A$2:$M$435,7,FALSE)</f>
        <v>Таджикистан</v>
      </c>
    </row>
    <row r="127" spans="1:17" x14ac:dyDescent="0.2">
      <c r="A127" s="12">
        <v>954</v>
      </c>
      <c r="B127" s="13">
        <v>464</v>
      </c>
      <c r="C127" s="13">
        <v>430</v>
      </c>
      <c r="D127" s="13">
        <v>2</v>
      </c>
      <c r="E127" s="13">
        <v>860</v>
      </c>
      <c r="F127" s="33">
        <v>45148</v>
      </c>
      <c r="G127" s="13" t="s">
        <v>26</v>
      </c>
      <c r="H127" s="13">
        <v>132</v>
      </c>
      <c r="I127" s="13" t="str">
        <f>VLOOKUP(B127,товар!$A$1:$C$433,2,FALSE)</f>
        <v>Сыр</v>
      </c>
      <c r="J127" s="24">
        <f t="shared" si="5"/>
        <v>262.63492063492066</v>
      </c>
      <c r="K127" s="25">
        <f t="shared" si="6"/>
        <v>0.63725371691043131</v>
      </c>
      <c r="L127" s="13" t="str">
        <f>VLOOKUP(B127,товар!$A$1:$C$433,3,FALSE)</f>
        <v>Сырная долина</v>
      </c>
      <c r="M127" s="50">
        <f t="shared" si="7"/>
        <v>271</v>
      </c>
      <c r="N127" s="13">
        <f t="shared" si="8"/>
        <v>860</v>
      </c>
      <c r="O127" s="33">
        <f>VLOOKUP(H127,клиенты!$A$1:$G$435,5,FALSE)</f>
        <v>44601</v>
      </c>
      <c r="P127" s="13">
        <f t="shared" si="9"/>
        <v>547</v>
      </c>
      <c r="Q127" s="14" t="str">
        <f>VLOOKUP(H127,клиенты!$A$2:$M$435,7,FALSE)</f>
        <v>Таджикистан</v>
      </c>
    </row>
    <row r="128" spans="1:17" x14ac:dyDescent="0.2">
      <c r="A128" s="12">
        <v>515</v>
      </c>
      <c r="B128" s="13">
        <v>174</v>
      </c>
      <c r="C128" s="13">
        <v>301</v>
      </c>
      <c r="D128" s="13">
        <v>4</v>
      </c>
      <c r="E128" s="13">
        <v>1204</v>
      </c>
      <c r="F128" s="33">
        <v>45382</v>
      </c>
      <c r="G128" s="13" t="s">
        <v>14</v>
      </c>
      <c r="H128" s="13">
        <v>210</v>
      </c>
      <c r="I128" s="13" t="str">
        <f>VLOOKUP(B128,товар!$A$1:$C$433,2,FALSE)</f>
        <v>Чай</v>
      </c>
      <c r="J128" s="24">
        <f t="shared" si="5"/>
        <v>271.18181818181819</v>
      </c>
      <c r="K128" s="25">
        <f t="shared" si="6"/>
        <v>0.10995641971169956</v>
      </c>
      <c r="L128" s="13" t="str">
        <f>VLOOKUP(B128,товар!$A$1:$C$433,3,FALSE)</f>
        <v>Ахмад</v>
      </c>
      <c r="M128" s="50">
        <f t="shared" si="7"/>
        <v>243.3</v>
      </c>
      <c r="N128" s="13">
        <f t="shared" si="8"/>
        <v>1204</v>
      </c>
      <c r="O128" s="33">
        <f>VLOOKUP(H128,клиенты!$A$1:$G$435,5,FALSE)</f>
        <v>44602</v>
      </c>
      <c r="P128" s="13">
        <f t="shared" si="9"/>
        <v>780</v>
      </c>
      <c r="Q128" s="14" t="str">
        <f>VLOOKUP(H128,клиенты!$A$2:$M$435,7,FALSE)</f>
        <v>Беларусь</v>
      </c>
    </row>
    <row r="129" spans="1:17" x14ac:dyDescent="0.2">
      <c r="A129" s="12">
        <v>533</v>
      </c>
      <c r="B129" s="13">
        <v>83</v>
      </c>
      <c r="C129" s="13">
        <v>315</v>
      </c>
      <c r="D129" s="13">
        <v>2</v>
      </c>
      <c r="E129" s="13">
        <v>630</v>
      </c>
      <c r="F129" s="33">
        <v>45369</v>
      </c>
      <c r="G129" s="13" t="s">
        <v>16</v>
      </c>
      <c r="H129" s="13">
        <v>135</v>
      </c>
      <c r="I129" s="13" t="str">
        <f>VLOOKUP(B129,товар!$A$1:$C$433,2,FALSE)</f>
        <v>Сок</v>
      </c>
      <c r="J129" s="24">
        <f t="shared" si="5"/>
        <v>268.60344827586209</v>
      </c>
      <c r="K129" s="25">
        <f t="shared" si="6"/>
        <v>0.17273252455228172</v>
      </c>
      <c r="L129" s="13" t="str">
        <f>VLOOKUP(B129,товар!$A$1:$C$433,3,FALSE)</f>
        <v>Сады Придонья</v>
      </c>
      <c r="M129" s="50">
        <f t="shared" si="7"/>
        <v>254.18181818181819</v>
      </c>
      <c r="N129" s="13">
        <f t="shared" si="8"/>
        <v>630</v>
      </c>
      <c r="O129" s="33">
        <f>VLOOKUP(H129,клиенты!$A$1:$G$435,5,FALSE)</f>
        <v>44602</v>
      </c>
      <c r="P129" s="13">
        <f t="shared" si="9"/>
        <v>767</v>
      </c>
      <c r="Q129" s="14" t="str">
        <f>VLOOKUP(H129,клиенты!$A$2:$M$435,7,FALSE)</f>
        <v>Россия</v>
      </c>
    </row>
    <row r="130" spans="1:17" x14ac:dyDescent="0.2">
      <c r="A130" s="12">
        <v>17</v>
      </c>
      <c r="B130" s="13">
        <v>359</v>
      </c>
      <c r="C130" s="13">
        <v>320</v>
      </c>
      <c r="D130" s="13">
        <v>5</v>
      </c>
      <c r="E130" s="13">
        <v>1600</v>
      </c>
      <c r="F130" s="33">
        <v>45216</v>
      </c>
      <c r="G130" s="13" t="s">
        <v>16</v>
      </c>
      <c r="H130" s="13">
        <v>490</v>
      </c>
      <c r="I130" s="13" t="str">
        <f>VLOOKUP(B130,товар!$A$1:$C$433,2,FALSE)</f>
        <v>Мясо</v>
      </c>
      <c r="J130" s="24">
        <f t="shared" ref="J130:J193" si="10">AVERAGEIF($I$2:$I$1001,I130,$C$2:$C$1001)</f>
        <v>271.74545454545455</v>
      </c>
      <c r="K130" s="25">
        <f t="shared" ref="K130:K193" si="11">C130/J130-1</f>
        <v>0.1775725946741602</v>
      </c>
      <c r="L130" s="13" t="str">
        <f>VLOOKUP(B130,товар!$A$1:$C$433,3,FALSE)</f>
        <v>Мираторг</v>
      </c>
      <c r="M130" s="50">
        <f t="shared" ref="M130:M193" si="12">AVERAGEIFS($C$2:$C$1001,$I$2:$I$1001,I130,$L$2:$L$1001,L130)</f>
        <v>316.58333333333331</v>
      </c>
      <c r="N130" s="13">
        <f t="shared" ref="N130:N193" si="13">C130*D130</f>
        <v>1600</v>
      </c>
      <c r="O130" s="33">
        <f>VLOOKUP(H130,клиенты!$A$1:$G$435,5,FALSE)</f>
        <v>44603</v>
      </c>
      <c r="P130" s="13">
        <f t="shared" ref="P130:P193" si="14">F130-O130</f>
        <v>613</v>
      </c>
      <c r="Q130" s="14" t="str">
        <f>VLOOKUP(H130,клиенты!$A$2:$M$435,7,FALSE)</f>
        <v>Россия</v>
      </c>
    </row>
    <row r="131" spans="1:17" x14ac:dyDescent="0.2">
      <c r="A131" s="12">
        <v>274</v>
      </c>
      <c r="B131" s="13">
        <v>241</v>
      </c>
      <c r="C131" s="13">
        <v>400</v>
      </c>
      <c r="D131" s="13">
        <v>3</v>
      </c>
      <c r="E131" s="13">
        <v>1200</v>
      </c>
      <c r="F131" s="33">
        <v>45371</v>
      </c>
      <c r="G131" s="13" t="s">
        <v>25</v>
      </c>
      <c r="H131" s="13">
        <v>490</v>
      </c>
      <c r="I131" s="13" t="str">
        <f>VLOOKUP(B131,товар!$A$1:$C$433,2,FALSE)</f>
        <v>Колбаса</v>
      </c>
      <c r="J131" s="24">
        <f t="shared" si="10"/>
        <v>286.92307692307691</v>
      </c>
      <c r="K131" s="25">
        <f t="shared" si="11"/>
        <v>0.39410187667560326</v>
      </c>
      <c r="L131" s="13" t="str">
        <f>VLOOKUP(B131,товар!$A$1:$C$433,3,FALSE)</f>
        <v>Окраина</v>
      </c>
      <c r="M131" s="50">
        <f t="shared" si="12"/>
        <v>273.58333333333331</v>
      </c>
      <c r="N131" s="13">
        <f t="shared" si="13"/>
        <v>1200</v>
      </c>
      <c r="O131" s="33">
        <f>VLOOKUP(H131,клиенты!$A$1:$G$435,5,FALSE)</f>
        <v>44603</v>
      </c>
      <c r="P131" s="13">
        <f t="shared" si="14"/>
        <v>768</v>
      </c>
      <c r="Q131" s="14" t="str">
        <f>VLOOKUP(H131,клиенты!$A$2:$M$435,7,FALSE)</f>
        <v>Россия</v>
      </c>
    </row>
    <row r="132" spans="1:17" x14ac:dyDescent="0.2">
      <c r="A132" s="12">
        <v>312</v>
      </c>
      <c r="B132" s="13">
        <v>28</v>
      </c>
      <c r="C132" s="13">
        <v>78</v>
      </c>
      <c r="D132" s="13">
        <v>4</v>
      </c>
      <c r="E132" s="13">
        <v>312</v>
      </c>
      <c r="F132" s="33">
        <v>44955</v>
      </c>
      <c r="G132" s="13" t="s">
        <v>22</v>
      </c>
      <c r="H132" s="13">
        <v>490</v>
      </c>
      <c r="I132" s="13" t="str">
        <f>VLOOKUP(B132,товар!$A$1:$C$433,2,FALSE)</f>
        <v>Крупа</v>
      </c>
      <c r="J132" s="24">
        <f t="shared" si="10"/>
        <v>255.11627906976744</v>
      </c>
      <c r="K132" s="25">
        <f t="shared" si="11"/>
        <v>-0.69425706472196902</v>
      </c>
      <c r="L132" s="13" t="str">
        <f>VLOOKUP(B132,товар!$A$1:$C$433,3,FALSE)</f>
        <v>Националь</v>
      </c>
      <c r="M132" s="50">
        <f t="shared" si="12"/>
        <v>274.28571428571428</v>
      </c>
      <c r="N132" s="13">
        <f t="shared" si="13"/>
        <v>312</v>
      </c>
      <c r="O132" s="33">
        <f>VLOOKUP(H132,клиенты!$A$1:$G$435,5,FALSE)</f>
        <v>44603</v>
      </c>
      <c r="P132" s="13">
        <f t="shared" si="14"/>
        <v>352</v>
      </c>
      <c r="Q132" s="14" t="str">
        <f>VLOOKUP(H132,клиенты!$A$2:$M$435,7,FALSE)</f>
        <v>Россия</v>
      </c>
    </row>
    <row r="133" spans="1:17" x14ac:dyDescent="0.2">
      <c r="A133" s="12">
        <v>575</v>
      </c>
      <c r="B133" s="13">
        <v>260</v>
      </c>
      <c r="C133" s="13">
        <v>449</v>
      </c>
      <c r="D133" s="13">
        <v>1</v>
      </c>
      <c r="E133" s="13">
        <v>449</v>
      </c>
      <c r="F133" s="33">
        <v>45025</v>
      </c>
      <c r="G133" s="13" t="s">
        <v>24</v>
      </c>
      <c r="H133" s="13">
        <v>490</v>
      </c>
      <c r="I133" s="13" t="str">
        <f>VLOOKUP(B133,товар!$A$1:$C$433,2,FALSE)</f>
        <v>Соль</v>
      </c>
      <c r="J133" s="24">
        <f t="shared" si="10"/>
        <v>264.8679245283019</v>
      </c>
      <c r="K133" s="25">
        <f t="shared" si="11"/>
        <v>0.69518449921641245</v>
      </c>
      <c r="L133" s="13" t="str">
        <f>VLOOKUP(B133,товар!$A$1:$C$433,3,FALSE)</f>
        <v>Экстра</v>
      </c>
      <c r="M133" s="50">
        <f t="shared" si="12"/>
        <v>320.84615384615387</v>
      </c>
      <c r="N133" s="13">
        <f t="shared" si="13"/>
        <v>449</v>
      </c>
      <c r="O133" s="33">
        <f>VLOOKUP(H133,клиенты!$A$1:$G$435,5,FALSE)</f>
        <v>44603</v>
      </c>
      <c r="P133" s="13">
        <f t="shared" si="14"/>
        <v>422</v>
      </c>
      <c r="Q133" s="14" t="str">
        <f>VLOOKUP(H133,клиенты!$A$2:$M$435,7,FALSE)</f>
        <v>Россия</v>
      </c>
    </row>
    <row r="134" spans="1:17" x14ac:dyDescent="0.2">
      <c r="A134" s="12">
        <v>743</v>
      </c>
      <c r="B134" s="13">
        <v>434</v>
      </c>
      <c r="C134" s="13">
        <v>366</v>
      </c>
      <c r="D134" s="13">
        <v>4</v>
      </c>
      <c r="E134" s="13">
        <v>1464</v>
      </c>
      <c r="F134" s="33">
        <v>45107</v>
      </c>
      <c r="G134" s="13" t="s">
        <v>13</v>
      </c>
      <c r="H134" s="13">
        <v>490</v>
      </c>
      <c r="I134" s="13" t="str">
        <f>VLOOKUP(B134,товар!$A$1:$C$433,2,FALSE)</f>
        <v>Сыр</v>
      </c>
      <c r="J134" s="24">
        <f t="shared" si="10"/>
        <v>262.63492063492066</v>
      </c>
      <c r="K134" s="25">
        <f t="shared" si="11"/>
        <v>0.39356944276562289</v>
      </c>
      <c r="L134" s="13" t="str">
        <f>VLOOKUP(B134,товар!$A$1:$C$433,3,FALSE)</f>
        <v>Сырная долина</v>
      </c>
      <c r="M134" s="50">
        <f t="shared" si="12"/>
        <v>271</v>
      </c>
      <c r="N134" s="13">
        <f t="shared" si="13"/>
        <v>1464</v>
      </c>
      <c r="O134" s="33">
        <f>VLOOKUP(H134,клиенты!$A$1:$G$435,5,FALSE)</f>
        <v>44603</v>
      </c>
      <c r="P134" s="13">
        <f t="shared" si="14"/>
        <v>504</v>
      </c>
      <c r="Q134" s="14" t="str">
        <f>VLOOKUP(H134,клиенты!$A$2:$M$435,7,FALSE)</f>
        <v>Россия</v>
      </c>
    </row>
    <row r="135" spans="1:17" x14ac:dyDescent="0.2">
      <c r="A135" s="12">
        <v>952</v>
      </c>
      <c r="B135" s="13">
        <v>272</v>
      </c>
      <c r="C135" s="13">
        <v>353</v>
      </c>
      <c r="D135" s="13">
        <v>3</v>
      </c>
      <c r="E135" s="13">
        <v>1059</v>
      </c>
      <c r="F135" s="33">
        <v>44989</v>
      </c>
      <c r="G135" s="13" t="s">
        <v>23</v>
      </c>
      <c r="H135" s="13">
        <v>490</v>
      </c>
      <c r="I135" s="13" t="str">
        <f>VLOOKUP(B135,товар!$A$1:$C$433,2,FALSE)</f>
        <v>Крупа</v>
      </c>
      <c r="J135" s="24">
        <f t="shared" si="10"/>
        <v>255.11627906976744</v>
      </c>
      <c r="K135" s="25">
        <f t="shared" si="11"/>
        <v>0.38368277119416594</v>
      </c>
      <c r="L135" s="13" t="str">
        <f>VLOOKUP(B135,товар!$A$1:$C$433,3,FALSE)</f>
        <v>Ярмарка</v>
      </c>
      <c r="M135" s="50">
        <f t="shared" si="12"/>
        <v>252.09090909090909</v>
      </c>
      <c r="N135" s="13">
        <f t="shared" si="13"/>
        <v>1059</v>
      </c>
      <c r="O135" s="33">
        <f>VLOOKUP(H135,клиенты!$A$1:$G$435,5,FALSE)</f>
        <v>44603</v>
      </c>
      <c r="P135" s="13">
        <f t="shared" si="14"/>
        <v>386</v>
      </c>
      <c r="Q135" s="14" t="str">
        <f>VLOOKUP(H135,клиенты!$A$2:$M$435,7,FALSE)</f>
        <v>Россия</v>
      </c>
    </row>
    <row r="136" spans="1:17" x14ac:dyDescent="0.2">
      <c r="A136" s="12">
        <v>101</v>
      </c>
      <c r="B136" s="13">
        <v>363</v>
      </c>
      <c r="C136" s="13">
        <v>414</v>
      </c>
      <c r="D136" s="13">
        <v>4</v>
      </c>
      <c r="E136" s="13">
        <v>1656</v>
      </c>
      <c r="F136" s="33">
        <v>45210</v>
      </c>
      <c r="G136" s="13" t="s">
        <v>25</v>
      </c>
      <c r="H136" s="13">
        <v>474</v>
      </c>
      <c r="I136" s="13" t="str">
        <f>VLOOKUP(B136,товар!$A$1:$C$433,2,FALSE)</f>
        <v>Хлеб</v>
      </c>
      <c r="J136" s="24">
        <f t="shared" si="10"/>
        <v>300.31818181818181</v>
      </c>
      <c r="K136" s="25">
        <f t="shared" si="11"/>
        <v>0.37853791433328299</v>
      </c>
      <c r="L136" s="13" t="str">
        <f>VLOOKUP(B136,товар!$A$1:$C$433,3,FALSE)</f>
        <v>Дарница</v>
      </c>
      <c r="M136" s="50">
        <f t="shared" si="12"/>
        <v>264</v>
      </c>
      <c r="N136" s="13">
        <f t="shared" si="13"/>
        <v>1656</v>
      </c>
      <c r="O136" s="33">
        <f>VLOOKUP(H136,клиенты!$A$1:$G$435,5,FALSE)</f>
        <v>44605</v>
      </c>
      <c r="P136" s="13">
        <f t="shared" si="14"/>
        <v>605</v>
      </c>
      <c r="Q136" s="14" t="str">
        <f>VLOOKUP(H136,клиенты!$A$2:$M$435,7,FALSE)</f>
        <v>Россия</v>
      </c>
    </row>
    <row r="137" spans="1:17" x14ac:dyDescent="0.2">
      <c r="A137" s="12">
        <v>260</v>
      </c>
      <c r="B137" s="13">
        <v>485</v>
      </c>
      <c r="C137" s="13">
        <v>101</v>
      </c>
      <c r="D137" s="13">
        <v>1</v>
      </c>
      <c r="E137" s="13">
        <v>101</v>
      </c>
      <c r="F137" s="33">
        <v>45331</v>
      </c>
      <c r="G137" s="13" t="s">
        <v>21</v>
      </c>
      <c r="H137" s="13">
        <v>51</v>
      </c>
      <c r="I137" s="13" t="str">
        <f>VLOOKUP(B137,товар!$A$1:$C$433,2,FALSE)</f>
        <v>Макароны</v>
      </c>
      <c r="J137" s="24">
        <f t="shared" si="10"/>
        <v>265.47674418604652</v>
      </c>
      <c r="K137" s="25">
        <f t="shared" si="11"/>
        <v>-0.61955236301519867</v>
      </c>
      <c r="L137" s="13" t="str">
        <f>VLOOKUP(B137,товар!$A$1:$C$433,3,FALSE)</f>
        <v>Борилла</v>
      </c>
      <c r="M137" s="50">
        <f t="shared" si="12"/>
        <v>236.27586206896552</v>
      </c>
      <c r="N137" s="13">
        <f t="shared" si="13"/>
        <v>101</v>
      </c>
      <c r="O137" s="33">
        <f>VLOOKUP(H137,клиенты!$A$1:$G$435,5,FALSE)</f>
        <v>44605</v>
      </c>
      <c r="P137" s="13">
        <f t="shared" si="14"/>
        <v>726</v>
      </c>
      <c r="Q137" s="14" t="str">
        <f>VLOOKUP(H137,клиенты!$A$2:$M$435,7,FALSE)</f>
        <v>Беларусь</v>
      </c>
    </row>
    <row r="138" spans="1:17" x14ac:dyDescent="0.2">
      <c r="A138" s="12">
        <v>480</v>
      </c>
      <c r="B138" s="13">
        <v>458</v>
      </c>
      <c r="C138" s="13">
        <v>469</v>
      </c>
      <c r="D138" s="13">
        <v>4</v>
      </c>
      <c r="E138" s="13">
        <v>1876</v>
      </c>
      <c r="F138" s="33">
        <v>45411</v>
      </c>
      <c r="G138" s="13" t="s">
        <v>20</v>
      </c>
      <c r="H138" s="13">
        <v>51</v>
      </c>
      <c r="I138" s="13" t="str">
        <f>VLOOKUP(B138,товар!$A$1:$C$433,2,FALSE)</f>
        <v>Макароны</v>
      </c>
      <c r="J138" s="24">
        <f t="shared" si="10"/>
        <v>265.47674418604652</v>
      </c>
      <c r="K138" s="25">
        <f t="shared" si="11"/>
        <v>0.76663308659279039</v>
      </c>
      <c r="L138" s="13" t="str">
        <f>VLOOKUP(B138,товар!$A$1:$C$433,3,FALSE)</f>
        <v>Борилла</v>
      </c>
      <c r="M138" s="50">
        <f t="shared" si="12"/>
        <v>236.27586206896552</v>
      </c>
      <c r="N138" s="13">
        <f t="shared" si="13"/>
        <v>1876</v>
      </c>
      <c r="O138" s="33">
        <f>VLOOKUP(H138,клиенты!$A$1:$G$435,5,FALSE)</f>
        <v>44605</v>
      </c>
      <c r="P138" s="13">
        <f t="shared" si="14"/>
        <v>806</v>
      </c>
      <c r="Q138" s="14" t="str">
        <f>VLOOKUP(H138,клиенты!$A$2:$M$435,7,FALSE)</f>
        <v>Беларусь</v>
      </c>
    </row>
    <row r="139" spans="1:17" x14ac:dyDescent="0.2">
      <c r="A139" s="12">
        <v>197</v>
      </c>
      <c r="B139" s="13">
        <v>341</v>
      </c>
      <c r="C139" s="13">
        <v>194</v>
      </c>
      <c r="D139" s="13">
        <v>3</v>
      </c>
      <c r="E139" s="13">
        <v>582</v>
      </c>
      <c r="F139" s="33">
        <v>45255</v>
      </c>
      <c r="G139" s="13" t="s">
        <v>15</v>
      </c>
      <c r="H139" s="13">
        <v>274</v>
      </c>
      <c r="I139" s="13" t="str">
        <f>VLOOKUP(B139,товар!$A$1:$C$433,2,FALSE)</f>
        <v>Макароны</v>
      </c>
      <c r="J139" s="24">
        <f t="shared" si="10"/>
        <v>265.47674418604652</v>
      </c>
      <c r="K139" s="25">
        <f t="shared" si="11"/>
        <v>-0.26923919232622318</v>
      </c>
      <c r="L139" s="13" t="str">
        <f>VLOOKUP(B139,товар!$A$1:$C$433,3,FALSE)</f>
        <v>Макфа</v>
      </c>
      <c r="M139" s="50">
        <f t="shared" si="12"/>
        <v>329.27272727272725</v>
      </c>
      <c r="N139" s="13">
        <f t="shared" si="13"/>
        <v>582</v>
      </c>
      <c r="O139" s="33">
        <f>VLOOKUP(H139,клиенты!$A$1:$G$435,5,FALSE)</f>
        <v>44607</v>
      </c>
      <c r="P139" s="13">
        <f t="shared" si="14"/>
        <v>648</v>
      </c>
      <c r="Q139" s="14" t="str">
        <f>VLOOKUP(H139,клиенты!$A$2:$M$435,7,FALSE)</f>
        <v>Россия</v>
      </c>
    </row>
    <row r="140" spans="1:17" x14ac:dyDescent="0.2">
      <c r="A140" s="12">
        <v>987</v>
      </c>
      <c r="B140" s="13">
        <v>361</v>
      </c>
      <c r="C140" s="13">
        <v>283</v>
      </c>
      <c r="D140" s="13">
        <v>5</v>
      </c>
      <c r="E140" s="13">
        <v>1415</v>
      </c>
      <c r="F140" s="33">
        <v>45133</v>
      </c>
      <c r="G140" s="13" t="s">
        <v>8</v>
      </c>
      <c r="H140" s="13">
        <v>274</v>
      </c>
      <c r="I140" s="13" t="str">
        <f>VLOOKUP(B140,товар!$A$1:$C$433,2,FALSE)</f>
        <v>Мясо</v>
      </c>
      <c r="J140" s="24">
        <f t="shared" si="10"/>
        <v>271.74545454545455</v>
      </c>
      <c r="K140" s="25">
        <f t="shared" si="11"/>
        <v>4.141576341496056E-2</v>
      </c>
      <c r="L140" s="13" t="str">
        <f>VLOOKUP(B140,товар!$A$1:$C$433,3,FALSE)</f>
        <v>Сава</v>
      </c>
      <c r="M140" s="50">
        <f t="shared" si="12"/>
        <v>212.8125</v>
      </c>
      <c r="N140" s="13">
        <f t="shared" si="13"/>
        <v>1415</v>
      </c>
      <c r="O140" s="33">
        <f>VLOOKUP(H140,клиенты!$A$1:$G$435,5,FALSE)</f>
        <v>44607</v>
      </c>
      <c r="P140" s="13">
        <f t="shared" si="14"/>
        <v>526</v>
      </c>
      <c r="Q140" s="14" t="str">
        <f>VLOOKUP(H140,клиенты!$A$2:$M$435,7,FALSE)</f>
        <v>Россия</v>
      </c>
    </row>
    <row r="141" spans="1:17" x14ac:dyDescent="0.2">
      <c r="A141" s="12">
        <v>43</v>
      </c>
      <c r="B141" s="13">
        <v>41</v>
      </c>
      <c r="C141" s="13">
        <v>493</v>
      </c>
      <c r="D141" s="13">
        <v>3</v>
      </c>
      <c r="E141" s="13">
        <v>1479</v>
      </c>
      <c r="F141" s="33">
        <v>45104</v>
      </c>
      <c r="G141" s="13" t="s">
        <v>9</v>
      </c>
      <c r="H141" s="13">
        <v>287</v>
      </c>
      <c r="I141" s="13" t="str">
        <f>VLOOKUP(B141,товар!$A$1:$C$433,2,FALSE)</f>
        <v>Рис</v>
      </c>
      <c r="J141" s="24">
        <f t="shared" si="10"/>
        <v>258.375</v>
      </c>
      <c r="K141" s="25">
        <f t="shared" si="11"/>
        <v>0.90807934204160623</v>
      </c>
      <c r="L141" s="13" t="str">
        <f>VLOOKUP(B141,товар!$A$1:$C$433,3,FALSE)</f>
        <v>Агро-Альянс</v>
      </c>
      <c r="M141" s="50">
        <f t="shared" si="12"/>
        <v>317.85714285714283</v>
      </c>
      <c r="N141" s="13">
        <f t="shared" si="13"/>
        <v>1479</v>
      </c>
      <c r="O141" s="33">
        <f>VLOOKUP(H141,клиенты!$A$1:$G$435,5,FALSE)</f>
        <v>44608</v>
      </c>
      <c r="P141" s="13">
        <f t="shared" si="14"/>
        <v>496</v>
      </c>
      <c r="Q141" s="14" t="str">
        <f>VLOOKUP(H141,клиенты!$A$2:$M$435,7,FALSE)</f>
        <v>Россия</v>
      </c>
    </row>
    <row r="142" spans="1:17" x14ac:dyDescent="0.2">
      <c r="A142" s="12">
        <v>83</v>
      </c>
      <c r="B142" s="13">
        <v>345</v>
      </c>
      <c r="C142" s="13">
        <v>267</v>
      </c>
      <c r="D142" s="13">
        <v>5</v>
      </c>
      <c r="E142" s="13">
        <v>1335</v>
      </c>
      <c r="F142" s="33">
        <v>45004</v>
      </c>
      <c r="G142" s="13" t="s">
        <v>9</v>
      </c>
      <c r="H142" s="13">
        <v>287</v>
      </c>
      <c r="I142" s="13" t="str">
        <f>VLOOKUP(B142,товар!$A$1:$C$433,2,FALSE)</f>
        <v>Конфеты</v>
      </c>
      <c r="J142" s="24">
        <f t="shared" si="10"/>
        <v>267.85483870967744</v>
      </c>
      <c r="K142" s="25">
        <f t="shared" si="11"/>
        <v>-3.1914253025833172E-3</v>
      </c>
      <c r="L142" s="13" t="str">
        <f>VLOOKUP(B142,товар!$A$1:$C$433,3,FALSE)</f>
        <v>Рот Фронт</v>
      </c>
      <c r="M142" s="50">
        <f t="shared" si="12"/>
        <v>288.23809523809524</v>
      </c>
      <c r="N142" s="13">
        <f t="shared" si="13"/>
        <v>1335</v>
      </c>
      <c r="O142" s="33">
        <f>VLOOKUP(H142,клиенты!$A$1:$G$435,5,FALSE)</f>
        <v>44608</v>
      </c>
      <c r="P142" s="13">
        <f t="shared" si="14"/>
        <v>396</v>
      </c>
      <c r="Q142" s="14" t="str">
        <f>VLOOKUP(H142,клиенты!$A$2:$M$435,7,FALSE)</f>
        <v>Россия</v>
      </c>
    </row>
    <row r="143" spans="1:17" x14ac:dyDescent="0.2">
      <c r="A143" s="12">
        <v>216</v>
      </c>
      <c r="B143" s="13">
        <v>223</v>
      </c>
      <c r="C143" s="13">
        <v>174</v>
      </c>
      <c r="D143" s="13">
        <v>1</v>
      </c>
      <c r="E143" s="13">
        <v>174</v>
      </c>
      <c r="F143" s="33">
        <v>45022</v>
      </c>
      <c r="G143" s="13" t="s">
        <v>10</v>
      </c>
      <c r="H143" s="13">
        <v>287</v>
      </c>
      <c r="I143" s="13" t="str">
        <f>VLOOKUP(B143,товар!$A$1:$C$433,2,FALSE)</f>
        <v>Чай</v>
      </c>
      <c r="J143" s="24">
        <f t="shared" si="10"/>
        <v>271.18181818181819</v>
      </c>
      <c r="K143" s="25">
        <f t="shared" si="11"/>
        <v>-0.35836406302380153</v>
      </c>
      <c r="L143" s="13" t="str">
        <f>VLOOKUP(B143,товар!$A$1:$C$433,3,FALSE)</f>
        <v>Greenfield</v>
      </c>
      <c r="M143" s="50">
        <f t="shared" si="12"/>
        <v>291.45454545454544</v>
      </c>
      <c r="N143" s="13">
        <f t="shared" si="13"/>
        <v>174</v>
      </c>
      <c r="O143" s="33">
        <f>VLOOKUP(H143,клиенты!$A$1:$G$435,5,FALSE)</f>
        <v>44608</v>
      </c>
      <c r="P143" s="13">
        <f t="shared" si="14"/>
        <v>414</v>
      </c>
      <c r="Q143" s="14" t="str">
        <f>VLOOKUP(H143,клиенты!$A$2:$M$435,7,FALSE)</f>
        <v>Россия</v>
      </c>
    </row>
    <row r="144" spans="1:17" x14ac:dyDescent="0.2">
      <c r="A144" s="12">
        <v>303</v>
      </c>
      <c r="B144" s="13">
        <v>414</v>
      </c>
      <c r="C144" s="13">
        <v>406</v>
      </c>
      <c r="D144" s="13">
        <v>3</v>
      </c>
      <c r="E144" s="13">
        <v>1218</v>
      </c>
      <c r="F144" s="33">
        <v>45246</v>
      </c>
      <c r="G144" s="13" t="s">
        <v>11</v>
      </c>
      <c r="H144" s="13">
        <v>287</v>
      </c>
      <c r="I144" s="13" t="str">
        <f>VLOOKUP(B144,товар!$A$1:$C$433,2,FALSE)</f>
        <v>Фрукты</v>
      </c>
      <c r="J144" s="24">
        <f t="shared" si="10"/>
        <v>274.16279069767444</v>
      </c>
      <c r="K144" s="25">
        <f t="shared" si="11"/>
        <v>0.48087199932140123</v>
      </c>
      <c r="L144" s="13" t="str">
        <f>VLOOKUP(B144,товар!$A$1:$C$433,3,FALSE)</f>
        <v>Экзотик</v>
      </c>
      <c r="M144" s="50">
        <f t="shared" si="12"/>
        <v>253.6875</v>
      </c>
      <c r="N144" s="13">
        <f t="shared" si="13"/>
        <v>1218</v>
      </c>
      <c r="O144" s="33">
        <f>VLOOKUP(H144,клиенты!$A$1:$G$435,5,FALSE)</f>
        <v>44608</v>
      </c>
      <c r="P144" s="13">
        <f t="shared" si="14"/>
        <v>638</v>
      </c>
      <c r="Q144" s="14" t="str">
        <f>VLOOKUP(H144,клиенты!$A$2:$M$435,7,FALSE)</f>
        <v>Россия</v>
      </c>
    </row>
    <row r="145" spans="1:17" x14ac:dyDescent="0.2">
      <c r="A145" s="12">
        <v>305</v>
      </c>
      <c r="B145" s="13">
        <v>367</v>
      </c>
      <c r="C145" s="13">
        <v>79</v>
      </c>
      <c r="D145" s="13">
        <v>5</v>
      </c>
      <c r="E145" s="13">
        <v>395</v>
      </c>
      <c r="F145" s="33">
        <v>45107</v>
      </c>
      <c r="G145" s="13" t="s">
        <v>26</v>
      </c>
      <c r="H145" s="13">
        <v>292</v>
      </c>
      <c r="I145" s="13" t="str">
        <f>VLOOKUP(B145,товар!$A$1:$C$433,2,FALSE)</f>
        <v>Колбаса</v>
      </c>
      <c r="J145" s="24">
        <f t="shared" si="10"/>
        <v>286.92307692307691</v>
      </c>
      <c r="K145" s="25">
        <f t="shared" si="11"/>
        <v>-0.72466487935656843</v>
      </c>
      <c r="L145" s="13" t="str">
        <f>VLOOKUP(B145,товар!$A$1:$C$433,3,FALSE)</f>
        <v>Окраина</v>
      </c>
      <c r="M145" s="50">
        <f t="shared" si="12"/>
        <v>273.58333333333331</v>
      </c>
      <c r="N145" s="13">
        <f t="shared" si="13"/>
        <v>395</v>
      </c>
      <c r="O145" s="33">
        <f>VLOOKUP(H145,клиенты!$A$1:$G$435,5,FALSE)</f>
        <v>44608</v>
      </c>
      <c r="P145" s="13">
        <f t="shared" si="14"/>
        <v>499</v>
      </c>
      <c r="Q145" s="14" t="str">
        <f>VLOOKUP(H145,клиенты!$A$2:$M$435,7,FALSE)</f>
        <v>Россия</v>
      </c>
    </row>
    <row r="146" spans="1:17" x14ac:dyDescent="0.2">
      <c r="A146" s="12">
        <v>648</v>
      </c>
      <c r="B146" s="13">
        <v>215</v>
      </c>
      <c r="C146" s="13">
        <v>440</v>
      </c>
      <c r="D146" s="13">
        <v>2</v>
      </c>
      <c r="E146" s="13">
        <v>880</v>
      </c>
      <c r="F146" s="33">
        <v>45381</v>
      </c>
      <c r="G146" s="13" t="s">
        <v>18</v>
      </c>
      <c r="H146" s="13">
        <v>292</v>
      </c>
      <c r="I146" s="13" t="str">
        <f>VLOOKUP(B146,товар!$A$1:$C$433,2,FALSE)</f>
        <v>Сок</v>
      </c>
      <c r="J146" s="24">
        <f t="shared" si="10"/>
        <v>268.60344827586209</v>
      </c>
      <c r="K146" s="25">
        <f t="shared" si="11"/>
        <v>0.63810257397779058</v>
      </c>
      <c r="L146" s="13" t="str">
        <f>VLOOKUP(B146,товар!$A$1:$C$433,3,FALSE)</f>
        <v>Фруктовый сад</v>
      </c>
      <c r="M146" s="50">
        <f t="shared" si="12"/>
        <v>281.96875</v>
      </c>
      <c r="N146" s="13">
        <f t="shared" si="13"/>
        <v>880</v>
      </c>
      <c r="O146" s="33">
        <f>VLOOKUP(H146,клиенты!$A$1:$G$435,5,FALSE)</f>
        <v>44608</v>
      </c>
      <c r="P146" s="13">
        <f t="shared" si="14"/>
        <v>773</v>
      </c>
      <c r="Q146" s="14" t="str">
        <f>VLOOKUP(H146,клиенты!$A$2:$M$435,7,FALSE)</f>
        <v>Россия</v>
      </c>
    </row>
    <row r="147" spans="1:17" x14ac:dyDescent="0.2">
      <c r="A147" s="12">
        <v>838</v>
      </c>
      <c r="B147" s="13">
        <v>364</v>
      </c>
      <c r="C147" s="13">
        <v>496</v>
      </c>
      <c r="D147" s="13">
        <v>1</v>
      </c>
      <c r="E147" s="13">
        <v>496</v>
      </c>
      <c r="F147" s="33">
        <v>45060</v>
      </c>
      <c r="G147" s="13" t="s">
        <v>10</v>
      </c>
      <c r="H147" s="13">
        <v>417</v>
      </c>
      <c r="I147" s="13" t="str">
        <f>VLOOKUP(B147,товар!$A$1:$C$433,2,FALSE)</f>
        <v>Сахар</v>
      </c>
      <c r="J147" s="24">
        <f t="shared" si="10"/>
        <v>252.76271186440678</v>
      </c>
      <c r="K147" s="25">
        <f t="shared" si="11"/>
        <v>0.96231475893515728</v>
      </c>
      <c r="L147" s="13" t="str">
        <f>VLOOKUP(B147,товар!$A$1:$C$433,3,FALSE)</f>
        <v>Русский сахар</v>
      </c>
      <c r="M147" s="50">
        <f t="shared" si="12"/>
        <v>293.41176470588238</v>
      </c>
      <c r="N147" s="13">
        <f t="shared" si="13"/>
        <v>496</v>
      </c>
      <c r="O147" s="33">
        <f>VLOOKUP(H147,клиенты!$A$1:$G$435,5,FALSE)</f>
        <v>44608</v>
      </c>
      <c r="P147" s="13">
        <f t="shared" si="14"/>
        <v>452</v>
      </c>
      <c r="Q147" s="14" t="str">
        <f>VLOOKUP(H147,клиенты!$A$2:$M$435,7,FALSE)</f>
        <v>Узбекистан</v>
      </c>
    </row>
    <row r="148" spans="1:17" x14ac:dyDescent="0.2">
      <c r="A148" s="12">
        <v>902</v>
      </c>
      <c r="B148" s="13">
        <v>444</v>
      </c>
      <c r="C148" s="13">
        <v>328</v>
      </c>
      <c r="D148" s="13">
        <v>3</v>
      </c>
      <c r="E148" s="13">
        <v>984</v>
      </c>
      <c r="F148" s="33">
        <v>45102</v>
      </c>
      <c r="G148" s="13" t="s">
        <v>27</v>
      </c>
      <c r="H148" s="13">
        <v>292</v>
      </c>
      <c r="I148" s="13" t="str">
        <f>VLOOKUP(B148,товар!$A$1:$C$433,2,FALSE)</f>
        <v>Йогурт</v>
      </c>
      <c r="J148" s="24">
        <f t="shared" si="10"/>
        <v>263.25423728813558</v>
      </c>
      <c r="K148" s="25">
        <f t="shared" si="11"/>
        <v>0.24594385784187489</v>
      </c>
      <c r="L148" s="13" t="str">
        <f>VLOOKUP(B148,товар!$A$1:$C$433,3,FALSE)</f>
        <v>Эрманн</v>
      </c>
      <c r="M148" s="50">
        <f t="shared" si="12"/>
        <v>248.5</v>
      </c>
      <c r="N148" s="13">
        <f t="shared" si="13"/>
        <v>984</v>
      </c>
      <c r="O148" s="33">
        <f>VLOOKUP(H148,клиенты!$A$1:$G$435,5,FALSE)</f>
        <v>44608</v>
      </c>
      <c r="P148" s="13">
        <f t="shared" si="14"/>
        <v>494</v>
      </c>
      <c r="Q148" s="14" t="str">
        <f>VLOOKUP(H148,клиенты!$A$2:$M$435,7,FALSE)</f>
        <v>Россия</v>
      </c>
    </row>
    <row r="149" spans="1:17" x14ac:dyDescent="0.2">
      <c r="A149" s="12">
        <v>27</v>
      </c>
      <c r="B149" s="13">
        <v>415</v>
      </c>
      <c r="C149" s="13">
        <v>311</v>
      </c>
      <c r="D149" s="13">
        <v>5</v>
      </c>
      <c r="E149" s="13">
        <v>1555</v>
      </c>
      <c r="F149" s="33">
        <v>45099</v>
      </c>
      <c r="G149" s="13" t="s">
        <v>19</v>
      </c>
      <c r="H149" s="13">
        <v>24</v>
      </c>
      <c r="I149" s="13" t="str">
        <f>VLOOKUP(B149,товар!$A$1:$C$433,2,FALSE)</f>
        <v>Чипсы</v>
      </c>
      <c r="J149" s="24">
        <f t="shared" si="10"/>
        <v>273.72549019607845</v>
      </c>
      <c r="K149" s="25">
        <f t="shared" si="11"/>
        <v>0.13617478510028636</v>
      </c>
      <c r="L149" s="13" t="str">
        <f>VLOOKUP(B149,товар!$A$1:$C$433,3,FALSE)</f>
        <v>Pringles</v>
      </c>
      <c r="M149" s="50">
        <f t="shared" si="12"/>
        <v>280.23809523809524</v>
      </c>
      <c r="N149" s="13">
        <f t="shared" si="13"/>
        <v>1555</v>
      </c>
      <c r="O149" s="33">
        <f>VLOOKUP(H149,клиенты!$A$1:$G$435,5,FALSE)</f>
        <v>44609</v>
      </c>
      <c r="P149" s="13">
        <f t="shared" si="14"/>
        <v>490</v>
      </c>
      <c r="Q149" s="14" t="str">
        <f>VLOOKUP(H149,клиенты!$A$2:$M$435,7,FALSE)</f>
        <v>Беларусь</v>
      </c>
    </row>
    <row r="150" spans="1:17" x14ac:dyDescent="0.2">
      <c r="A150" s="12">
        <v>244</v>
      </c>
      <c r="B150" s="13">
        <v>219</v>
      </c>
      <c r="C150" s="13">
        <v>474</v>
      </c>
      <c r="D150" s="13">
        <v>5</v>
      </c>
      <c r="E150" s="13">
        <v>2370</v>
      </c>
      <c r="F150" s="33">
        <v>45300</v>
      </c>
      <c r="G150" s="13" t="s">
        <v>18</v>
      </c>
      <c r="H150" s="13">
        <v>24</v>
      </c>
      <c r="I150" s="13" t="str">
        <f>VLOOKUP(B150,товар!$A$1:$C$433,2,FALSE)</f>
        <v>Йогурт</v>
      </c>
      <c r="J150" s="24">
        <f t="shared" si="10"/>
        <v>263.25423728813558</v>
      </c>
      <c r="K150" s="25">
        <f t="shared" si="11"/>
        <v>0.80054081895441676</v>
      </c>
      <c r="L150" s="13" t="str">
        <f>VLOOKUP(B150,товар!$A$1:$C$433,3,FALSE)</f>
        <v>Чудо</v>
      </c>
      <c r="M150" s="50">
        <f t="shared" si="12"/>
        <v>287.10000000000002</v>
      </c>
      <c r="N150" s="13">
        <f t="shared" si="13"/>
        <v>2370</v>
      </c>
      <c r="O150" s="33">
        <f>VLOOKUP(H150,клиенты!$A$1:$G$435,5,FALSE)</f>
        <v>44609</v>
      </c>
      <c r="P150" s="13">
        <f t="shared" si="14"/>
        <v>691</v>
      </c>
      <c r="Q150" s="14" t="str">
        <f>VLOOKUP(H150,клиенты!$A$2:$M$435,7,FALSE)</f>
        <v>Беларусь</v>
      </c>
    </row>
    <row r="151" spans="1:17" x14ac:dyDescent="0.2">
      <c r="A151" s="12">
        <v>603</v>
      </c>
      <c r="B151" s="13">
        <v>105</v>
      </c>
      <c r="C151" s="13">
        <v>187</v>
      </c>
      <c r="D151" s="13">
        <v>1</v>
      </c>
      <c r="E151" s="13">
        <v>187</v>
      </c>
      <c r="F151" s="33">
        <v>45038</v>
      </c>
      <c r="G151" s="13" t="s">
        <v>19</v>
      </c>
      <c r="H151" s="13">
        <v>24</v>
      </c>
      <c r="I151" s="13" t="str">
        <f>VLOOKUP(B151,товар!$A$1:$C$433,2,FALSE)</f>
        <v>Фрукты</v>
      </c>
      <c r="J151" s="24">
        <f t="shared" si="10"/>
        <v>274.16279069767444</v>
      </c>
      <c r="K151" s="25">
        <f t="shared" si="11"/>
        <v>-0.31792348799728565</v>
      </c>
      <c r="L151" s="13" t="str">
        <f>VLOOKUP(B151,товар!$A$1:$C$433,3,FALSE)</f>
        <v>Фрукты-Ягоды</v>
      </c>
      <c r="M151" s="50">
        <f t="shared" si="12"/>
        <v>280.66666666666669</v>
      </c>
      <c r="N151" s="13">
        <f t="shared" si="13"/>
        <v>187</v>
      </c>
      <c r="O151" s="33">
        <f>VLOOKUP(H151,клиенты!$A$1:$G$435,5,FALSE)</f>
        <v>44609</v>
      </c>
      <c r="P151" s="13">
        <f t="shared" si="14"/>
        <v>429</v>
      </c>
      <c r="Q151" s="14" t="str">
        <f>VLOOKUP(H151,клиенты!$A$2:$M$435,7,FALSE)</f>
        <v>Беларусь</v>
      </c>
    </row>
    <row r="152" spans="1:17" x14ac:dyDescent="0.2">
      <c r="A152" s="12">
        <v>418</v>
      </c>
      <c r="B152" s="13">
        <v>216</v>
      </c>
      <c r="C152" s="13">
        <v>209</v>
      </c>
      <c r="D152" s="13">
        <v>3</v>
      </c>
      <c r="E152" s="13">
        <v>627</v>
      </c>
      <c r="F152" s="33">
        <v>45357</v>
      </c>
      <c r="G152" s="13" t="s">
        <v>16</v>
      </c>
      <c r="H152" s="13">
        <v>263</v>
      </c>
      <c r="I152" s="13" t="str">
        <f>VLOOKUP(B152,товар!$A$1:$C$433,2,FALSE)</f>
        <v>Кофе</v>
      </c>
      <c r="J152" s="24">
        <f t="shared" si="10"/>
        <v>249.02380952380952</v>
      </c>
      <c r="K152" s="25">
        <f t="shared" si="11"/>
        <v>-0.16072282244956493</v>
      </c>
      <c r="L152" s="13" t="str">
        <f>VLOOKUP(B152,товар!$A$1:$C$433,3,FALSE)</f>
        <v>Черная Карта</v>
      </c>
      <c r="M152" s="50">
        <f t="shared" si="12"/>
        <v>222.2</v>
      </c>
      <c r="N152" s="13">
        <f t="shared" si="13"/>
        <v>627</v>
      </c>
      <c r="O152" s="33">
        <f>VLOOKUP(H152,клиенты!$A$1:$G$435,5,FALSE)</f>
        <v>44612</v>
      </c>
      <c r="P152" s="13">
        <f t="shared" si="14"/>
        <v>745</v>
      </c>
      <c r="Q152" s="14" t="str">
        <f>VLOOKUP(H152,клиенты!$A$2:$M$435,7,FALSE)</f>
        <v>Узбекистан</v>
      </c>
    </row>
    <row r="153" spans="1:17" x14ac:dyDescent="0.2">
      <c r="A153" s="12">
        <v>511</v>
      </c>
      <c r="B153" s="13">
        <v>4</v>
      </c>
      <c r="C153" s="13">
        <v>493</v>
      </c>
      <c r="D153" s="13">
        <v>4</v>
      </c>
      <c r="E153" s="13">
        <v>1972</v>
      </c>
      <c r="F153" s="33">
        <v>45155</v>
      </c>
      <c r="G153" s="13" t="s">
        <v>16</v>
      </c>
      <c r="H153" s="13">
        <v>263</v>
      </c>
      <c r="I153" s="13" t="str">
        <f>VLOOKUP(B153,товар!$A$1:$C$433,2,FALSE)</f>
        <v>Рис</v>
      </c>
      <c r="J153" s="24">
        <f t="shared" si="10"/>
        <v>258.375</v>
      </c>
      <c r="K153" s="25">
        <f t="shared" si="11"/>
        <v>0.90807934204160623</v>
      </c>
      <c r="L153" s="13" t="str">
        <f>VLOOKUP(B153,товар!$A$1:$C$433,3,FALSE)</f>
        <v>Белый Злат</v>
      </c>
      <c r="M153" s="50">
        <f t="shared" si="12"/>
        <v>269.70588235294116</v>
      </c>
      <c r="N153" s="13">
        <f t="shared" si="13"/>
        <v>1972</v>
      </c>
      <c r="O153" s="33">
        <f>VLOOKUP(H153,клиенты!$A$1:$G$435,5,FALSE)</f>
        <v>44612</v>
      </c>
      <c r="P153" s="13">
        <f t="shared" si="14"/>
        <v>543</v>
      </c>
      <c r="Q153" s="14" t="str">
        <f>VLOOKUP(H153,клиенты!$A$2:$M$435,7,FALSE)</f>
        <v>Узбекистан</v>
      </c>
    </row>
    <row r="154" spans="1:17" x14ac:dyDescent="0.2">
      <c r="A154" s="12">
        <v>546</v>
      </c>
      <c r="B154" s="13">
        <v>122</v>
      </c>
      <c r="C154" s="13">
        <v>309</v>
      </c>
      <c r="D154" s="13">
        <v>3</v>
      </c>
      <c r="E154" s="13">
        <v>927</v>
      </c>
      <c r="F154" s="33">
        <v>45073</v>
      </c>
      <c r="G154" s="13" t="s">
        <v>19</v>
      </c>
      <c r="H154" s="13">
        <v>263</v>
      </c>
      <c r="I154" s="13" t="str">
        <f>VLOOKUP(B154,товар!$A$1:$C$433,2,FALSE)</f>
        <v>Фрукты</v>
      </c>
      <c r="J154" s="24">
        <f t="shared" si="10"/>
        <v>274.16279069767444</v>
      </c>
      <c r="K154" s="25">
        <f t="shared" si="11"/>
        <v>0.12706760539485962</v>
      </c>
      <c r="L154" s="13" t="str">
        <f>VLOOKUP(B154,товар!$A$1:$C$433,3,FALSE)</f>
        <v>Фрукты-Ягоды</v>
      </c>
      <c r="M154" s="50">
        <f t="shared" si="12"/>
        <v>280.66666666666669</v>
      </c>
      <c r="N154" s="13">
        <f t="shared" si="13"/>
        <v>927</v>
      </c>
      <c r="O154" s="33">
        <f>VLOOKUP(H154,клиенты!$A$1:$G$435,5,FALSE)</f>
        <v>44612</v>
      </c>
      <c r="P154" s="13">
        <f t="shared" si="14"/>
        <v>461</v>
      </c>
      <c r="Q154" s="14" t="str">
        <f>VLOOKUP(H154,клиенты!$A$2:$M$435,7,FALSE)</f>
        <v>Узбекистан</v>
      </c>
    </row>
    <row r="155" spans="1:17" x14ac:dyDescent="0.2">
      <c r="A155" s="12">
        <v>182</v>
      </c>
      <c r="B155" s="13">
        <v>7</v>
      </c>
      <c r="C155" s="13">
        <v>114</v>
      </c>
      <c r="D155" s="13">
        <v>3</v>
      </c>
      <c r="E155" s="13">
        <v>342</v>
      </c>
      <c r="F155" s="33">
        <v>45244</v>
      </c>
      <c r="G155" s="13" t="s">
        <v>22</v>
      </c>
      <c r="H155" s="13">
        <v>180</v>
      </c>
      <c r="I155" s="13" t="str">
        <f>VLOOKUP(B155,товар!$A$1:$C$433,2,FALSE)</f>
        <v>Сыр</v>
      </c>
      <c r="J155" s="24">
        <f t="shared" si="10"/>
        <v>262.63492063492066</v>
      </c>
      <c r="K155" s="25">
        <f t="shared" si="11"/>
        <v>-0.56593738667956006</v>
      </c>
      <c r="L155" s="13" t="str">
        <f>VLOOKUP(B155,товар!$A$1:$C$433,3,FALSE)</f>
        <v>President</v>
      </c>
      <c r="M155" s="50">
        <f t="shared" si="12"/>
        <v>238.72222222222223</v>
      </c>
      <c r="N155" s="13">
        <f t="shared" si="13"/>
        <v>342</v>
      </c>
      <c r="O155" s="33">
        <f>VLOOKUP(H155,клиенты!$A$1:$G$435,5,FALSE)</f>
        <v>44616</v>
      </c>
      <c r="P155" s="13">
        <f t="shared" si="14"/>
        <v>628</v>
      </c>
      <c r="Q155" s="14" t="str">
        <f>VLOOKUP(H155,клиенты!$A$2:$M$435,7,FALSE)</f>
        <v>Казахстан</v>
      </c>
    </row>
    <row r="156" spans="1:17" x14ac:dyDescent="0.2">
      <c r="A156" s="12">
        <v>402</v>
      </c>
      <c r="B156" s="13">
        <v>495</v>
      </c>
      <c r="C156" s="13">
        <v>469</v>
      </c>
      <c r="D156" s="13">
        <v>2</v>
      </c>
      <c r="E156" s="13">
        <v>938</v>
      </c>
      <c r="F156" s="33">
        <v>45368</v>
      </c>
      <c r="G156" s="13" t="s">
        <v>24</v>
      </c>
      <c r="H156" s="13">
        <v>233</v>
      </c>
      <c r="I156" s="13" t="str">
        <f>VLOOKUP(B156,товар!$A$1:$C$433,2,FALSE)</f>
        <v>Чай</v>
      </c>
      <c r="J156" s="24">
        <f t="shared" si="10"/>
        <v>271.18181818181819</v>
      </c>
      <c r="K156" s="25">
        <f t="shared" si="11"/>
        <v>0.72946697955078776</v>
      </c>
      <c r="L156" s="13" t="str">
        <f>VLOOKUP(B156,товар!$A$1:$C$433,3,FALSE)</f>
        <v>Greenfield</v>
      </c>
      <c r="M156" s="50">
        <f t="shared" si="12"/>
        <v>291.45454545454544</v>
      </c>
      <c r="N156" s="13">
        <f t="shared" si="13"/>
        <v>938</v>
      </c>
      <c r="O156" s="33">
        <f>VLOOKUP(H156,клиенты!$A$1:$G$435,5,FALSE)</f>
        <v>44616</v>
      </c>
      <c r="P156" s="13">
        <f t="shared" si="14"/>
        <v>752</v>
      </c>
      <c r="Q156" s="14" t="str">
        <f>VLOOKUP(H156,клиенты!$A$2:$M$435,7,FALSE)</f>
        <v>Узбекистан</v>
      </c>
    </row>
    <row r="157" spans="1:17" x14ac:dyDescent="0.2">
      <c r="A157" s="12">
        <v>866</v>
      </c>
      <c r="B157" s="13">
        <v>467</v>
      </c>
      <c r="C157" s="13">
        <v>72</v>
      </c>
      <c r="D157" s="13">
        <v>2</v>
      </c>
      <c r="E157" s="13">
        <v>144</v>
      </c>
      <c r="F157" s="33">
        <v>45050</v>
      </c>
      <c r="G157" s="13" t="s">
        <v>13</v>
      </c>
      <c r="H157" s="13">
        <v>233</v>
      </c>
      <c r="I157" s="13" t="str">
        <f>VLOOKUP(B157,товар!$A$1:$C$433,2,FALSE)</f>
        <v>Макароны</v>
      </c>
      <c r="J157" s="24">
        <f t="shared" si="10"/>
        <v>265.47674418604652</v>
      </c>
      <c r="K157" s="25">
        <f t="shared" si="11"/>
        <v>-0.72878980333756727</v>
      </c>
      <c r="L157" s="13" t="str">
        <f>VLOOKUP(B157,товар!$A$1:$C$433,3,FALSE)</f>
        <v>Борилла</v>
      </c>
      <c r="M157" s="50">
        <f t="shared" si="12"/>
        <v>236.27586206896552</v>
      </c>
      <c r="N157" s="13">
        <f t="shared" si="13"/>
        <v>144</v>
      </c>
      <c r="O157" s="33">
        <f>VLOOKUP(H157,клиенты!$A$1:$G$435,5,FALSE)</f>
        <v>44616</v>
      </c>
      <c r="P157" s="13">
        <f t="shared" si="14"/>
        <v>434</v>
      </c>
      <c r="Q157" s="14" t="str">
        <f>VLOOKUP(H157,клиенты!$A$2:$M$435,7,FALSE)</f>
        <v>Узбекистан</v>
      </c>
    </row>
    <row r="158" spans="1:17" x14ac:dyDescent="0.2">
      <c r="A158" s="12">
        <v>769</v>
      </c>
      <c r="B158" s="13">
        <v>4</v>
      </c>
      <c r="C158" s="13">
        <v>478</v>
      </c>
      <c r="D158" s="13">
        <v>4</v>
      </c>
      <c r="E158" s="13">
        <v>1912</v>
      </c>
      <c r="F158" s="33">
        <v>45156</v>
      </c>
      <c r="G158" s="13" t="s">
        <v>21</v>
      </c>
      <c r="H158" s="13">
        <v>146</v>
      </c>
      <c r="I158" s="13" t="str">
        <f>VLOOKUP(B158,товар!$A$1:$C$433,2,FALSE)</f>
        <v>Рис</v>
      </c>
      <c r="J158" s="24">
        <f t="shared" si="10"/>
        <v>258.375</v>
      </c>
      <c r="K158" s="25">
        <f t="shared" si="11"/>
        <v>0.85002418964683124</v>
      </c>
      <c r="L158" s="13" t="str">
        <f>VLOOKUP(B158,товар!$A$1:$C$433,3,FALSE)</f>
        <v>Белый Злат</v>
      </c>
      <c r="M158" s="50">
        <f t="shared" si="12"/>
        <v>269.70588235294116</v>
      </c>
      <c r="N158" s="13">
        <f t="shared" si="13"/>
        <v>1912</v>
      </c>
      <c r="O158" s="33">
        <f>VLOOKUP(H158,клиенты!$A$1:$G$435,5,FALSE)</f>
        <v>44617</v>
      </c>
      <c r="P158" s="13">
        <f t="shared" si="14"/>
        <v>539</v>
      </c>
      <c r="Q158" s="14" t="str">
        <f>VLOOKUP(H158,клиенты!$A$2:$M$435,7,FALSE)</f>
        <v>Казахстан</v>
      </c>
    </row>
    <row r="159" spans="1:17" x14ac:dyDescent="0.2">
      <c r="A159" s="12">
        <v>265</v>
      </c>
      <c r="B159" s="13">
        <v>497</v>
      </c>
      <c r="C159" s="13">
        <v>387</v>
      </c>
      <c r="D159" s="13">
        <v>2</v>
      </c>
      <c r="E159" s="13">
        <v>774</v>
      </c>
      <c r="F159" s="33">
        <v>44945</v>
      </c>
      <c r="G159" s="13" t="s">
        <v>15</v>
      </c>
      <c r="H159" s="13">
        <v>456</v>
      </c>
      <c r="I159" s="13" t="str">
        <f>VLOOKUP(B159,товар!$A$1:$C$433,2,FALSE)</f>
        <v>Конфеты</v>
      </c>
      <c r="J159" s="24">
        <f t="shared" si="10"/>
        <v>267.85483870967744</v>
      </c>
      <c r="K159" s="25">
        <f t="shared" si="11"/>
        <v>0.44481242849400848</v>
      </c>
      <c r="L159" s="13" t="str">
        <f>VLOOKUP(B159,товар!$A$1:$C$433,3,FALSE)</f>
        <v>Бабаевский</v>
      </c>
      <c r="M159" s="50">
        <f t="shared" si="12"/>
        <v>250.25925925925927</v>
      </c>
      <c r="N159" s="13">
        <f t="shared" si="13"/>
        <v>774</v>
      </c>
      <c r="O159" s="33">
        <f>VLOOKUP(H159,клиенты!$A$1:$G$435,5,FALSE)</f>
        <v>44618</v>
      </c>
      <c r="P159" s="13">
        <f t="shared" si="14"/>
        <v>327</v>
      </c>
      <c r="Q159" s="14" t="str">
        <f>VLOOKUP(H159,клиенты!$A$2:$M$435,7,FALSE)</f>
        <v>Россия</v>
      </c>
    </row>
    <row r="160" spans="1:17" x14ac:dyDescent="0.2">
      <c r="A160" s="12">
        <v>406</v>
      </c>
      <c r="B160" s="13">
        <v>377</v>
      </c>
      <c r="C160" s="13">
        <v>129</v>
      </c>
      <c r="D160" s="13">
        <v>1</v>
      </c>
      <c r="E160" s="13">
        <v>129</v>
      </c>
      <c r="F160" s="33">
        <v>45231</v>
      </c>
      <c r="G160" s="13" t="s">
        <v>12</v>
      </c>
      <c r="H160" s="13">
        <v>456</v>
      </c>
      <c r="I160" s="13" t="str">
        <f>VLOOKUP(B160,товар!$A$1:$C$433,2,FALSE)</f>
        <v>Колбаса</v>
      </c>
      <c r="J160" s="24">
        <f t="shared" si="10"/>
        <v>286.92307692307691</v>
      </c>
      <c r="K160" s="25">
        <f t="shared" si="11"/>
        <v>-0.55040214477211791</v>
      </c>
      <c r="L160" s="13" t="str">
        <f>VLOOKUP(B160,товар!$A$1:$C$433,3,FALSE)</f>
        <v>Окраина</v>
      </c>
      <c r="M160" s="50">
        <f t="shared" si="12"/>
        <v>273.58333333333331</v>
      </c>
      <c r="N160" s="13">
        <f t="shared" si="13"/>
        <v>129</v>
      </c>
      <c r="O160" s="33">
        <f>VLOOKUP(H160,клиенты!$A$1:$G$435,5,FALSE)</f>
        <v>44618</v>
      </c>
      <c r="P160" s="13">
        <f t="shared" si="14"/>
        <v>613</v>
      </c>
      <c r="Q160" s="14" t="str">
        <f>VLOOKUP(H160,клиенты!$A$2:$M$435,7,FALSE)</f>
        <v>Россия</v>
      </c>
    </row>
    <row r="161" spans="1:17" x14ac:dyDescent="0.2">
      <c r="A161" s="12">
        <v>756</v>
      </c>
      <c r="B161" s="13">
        <v>51</v>
      </c>
      <c r="C161" s="13">
        <v>439</v>
      </c>
      <c r="D161" s="13">
        <v>5</v>
      </c>
      <c r="E161" s="13">
        <v>2195</v>
      </c>
      <c r="F161" s="33">
        <v>45353</v>
      </c>
      <c r="G161" s="13" t="s">
        <v>17</v>
      </c>
      <c r="H161" s="13">
        <v>435</v>
      </c>
      <c r="I161" s="13" t="str">
        <f>VLOOKUP(B161,товар!$A$1:$C$433,2,FALSE)</f>
        <v>Колбаса</v>
      </c>
      <c r="J161" s="24">
        <f t="shared" si="10"/>
        <v>286.92307692307691</v>
      </c>
      <c r="K161" s="25">
        <f t="shared" si="11"/>
        <v>0.53002680965147464</v>
      </c>
      <c r="L161" s="13" t="str">
        <f>VLOOKUP(B161,товар!$A$1:$C$433,3,FALSE)</f>
        <v>Дымов</v>
      </c>
      <c r="M161" s="50">
        <f t="shared" si="12"/>
        <v>312.66666666666669</v>
      </c>
      <c r="N161" s="13">
        <f t="shared" si="13"/>
        <v>2195</v>
      </c>
      <c r="O161" s="33">
        <f>VLOOKUP(H161,клиенты!$A$1:$G$435,5,FALSE)</f>
        <v>44618</v>
      </c>
      <c r="P161" s="13">
        <f t="shared" si="14"/>
        <v>735</v>
      </c>
      <c r="Q161" s="14" t="str">
        <f>VLOOKUP(H161,клиенты!$A$2:$M$435,7,FALSE)</f>
        <v>Беларусь</v>
      </c>
    </row>
    <row r="162" spans="1:17" x14ac:dyDescent="0.2">
      <c r="A162" s="12">
        <v>8</v>
      </c>
      <c r="B162" s="13">
        <v>60</v>
      </c>
      <c r="C162" s="13">
        <v>489</v>
      </c>
      <c r="D162" s="13">
        <v>4</v>
      </c>
      <c r="E162" s="13">
        <v>1956</v>
      </c>
      <c r="F162" s="33">
        <v>45327</v>
      </c>
      <c r="G162" s="13" t="s">
        <v>14</v>
      </c>
      <c r="H162" s="13">
        <v>335</v>
      </c>
      <c r="I162" s="13" t="str">
        <f>VLOOKUP(B162,товар!$A$1:$C$433,2,FALSE)</f>
        <v>Кофе</v>
      </c>
      <c r="J162" s="24">
        <f t="shared" si="10"/>
        <v>249.02380952380952</v>
      </c>
      <c r="K162" s="25">
        <f t="shared" si="11"/>
        <v>0.9636676546514964</v>
      </c>
      <c r="L162" s="13" t="str">
        <f>VLOOKUP(B162,товар!$A$1:$C$433,3,FALSE)</f>
        <v>Jacobs</v>
      </c>
      <c r="M162" s="50">
        <f t="shared" si="12"/>
        <v>276.21052631578948</v>
      </c>
      <c r="N162" s="13">
        <f t="shared" si="13"/>
        <v>1956</v>
      </c>
      <c r="O162" s="33">
        <f>VLOOKUP(H162,клиенты!$A$1:$G$435,5,FALSE)</f>
        <v>44619</v>
      </c>
      <c r="P162" s="13">
        <f t="shared" si="14"/>
        <v>708</v>
      </c>
      <c r="Q162" s="14" t="str">
        <f>VLOOKUP(H162,клиенты!$A$2:$M$435,7,FALSE)</f>
        <v>Беларусь</v>
      </c>
    </row>
    <row r="163" spans="1:17" x14ac:dyDescent="0.2">
      <c r="A163" s="12">
        <v>136</v>
      </c>
      <c r="B163" s="13">
        <v>463</v>
      </c>
      <c r="C163" s="13">
        <v>173</v>
      </c>
      <c r="D163" s="13">
        <v>2</v>
      </c>
      <c r="E163" s="13">
        <v>346</v>
      </c>
      <c r="F163" s="33">
        <v>45038</v>
      </c>
      <c r="G163" s="13" t="s">
        <v>22</v>
      </c>
      <c r="H163" s="13">
        <v>450</v>
      </c>
      <c r="I163" s="13" t="str">
        <f>VLOOKUP(B163,товар!$A$1:$C$433,2,FALSE)</f>
        <v>Кофе</v>
      </c>
      <c r="J163" s="24">
        <f t="shared" si="10"/>
        <v>249.02380952380952</v>
      </c>
      <c r="K163" s="25">
        <f t="shared" si="11"/>
        <v>-0.30528731236255857</v>
      </c>
      <c r="L163" s="13" t="str">
        <f>VLOOKUP(B163,товар!$A$1:$C$433,3,FALSE)</f>
        <v>Черная Карта</v>
      </c>
      <c r="M163" s="50">
        <f t="shared" si="12"/>
        <v>222.2</v>
      </c>
      <c r="N163" s="13">
        <f t="shared" si="13"/>
        <v>346</v>
      </c>
      <c r="O163" s="33">
        <f>VLOOKUP(H163,клиенты!$A$1:$G$435,5,FALSE)</f>
        <v>44619</v>
      </c>
      <c r="P163" s="13">
        <f t="shared" si="14"/>
        <v>419</v>
      </c>
      <c r="Q163" s="14" t="str">
        <f>VLOOKUP(H163,клиенты!$A$2:$M$435,7,FALSE)</f>
        <v>Россия</v>
      </c>
    </row>
    <row r="164" spans="1:17" x14ac:dyDescent="0.2">
      <c r="A164" s="12">
        <v>450</v>
      </c>
      <c r="B164" s="13">
        <v>187</v>
      </c>
      <c r="C164" s="13">
        <v>185</v>
      </c>
      <c r="D164" s="13">
        <v>2</v>
      </c>
      <c r="E164" s="13">
        <v>370</v>
      </c>
      <c r="F164" s="33">
        <v>45102</v>
      </c>
      <c r="G164" s="13" t="s">
        <v>16</v>
      </c>
      <c r="H164" s="13">
        <v>468</v>
      </c>
      <c r="I164" s="13" t="str">
        <f>VLOOKUP(B164,товар!$A$1:$C$433,2,FALSE)</f>
        <v>Макароны</v>
      </c>
      <c r="J164" s="24">
        <f t="shared" si="10"/>
        <v>265.47674418604652</v>
      </c>
      <c r="K164" s="25">
        <f t="shared" si="11"/>
        <v>-0.30314046690902718</v>
      </c>
      <c r="L164" s="13" t="str">
        <f>VLOOKUP(B164,товар!$A$1:$C$433,3,FALSE)</f>
        <v>Паста Зара</v>
      </c>
      <c r="M164" s="50">
        <f t="shared" si="12"/>
        <v>276.67567567567568</v>
      </c>
      <c r="N164" s="13">
        <f t="shared" si="13"/>
        <v>370</v>
      </c>
      <c r="O164" s="33">
        <f>VLOOKUP(H164,клиенты!$A$1:$G$435,5,FALSE)</f>
        <v>44619</v>
      </c>
      <c r="P164" s="13">
        <f t="shared" si="14"/>
        <v>483</v>
      </c>
      <c r="Q164" s="14" t="str">
        <f>VLOOKUP(H164,клиенты!$A$2:$M$435,7,FALSE)</f>
        <v>Беларусь</v>
      </c>
    </row>
    <row r="165" spans="1:17" x14ac:dyDescent="0.2">
      <c r="A165" s="12">
        <v>471</v>
      </c>
      <c r="B165" s="13">
        <v>476</v>
      </c>
      <c r="C165" s="13">
        <v>109</v>
      </c>
      <c r="D165" s="13">
        <v>4</v>
      </c>
      <c r="E165" s="13">
        <v>436</v>
      </c>
      <c r="F165" s="33">
        <v>45087</v>
      </c>
      <c r="G165" s="13" t="s">
        <v>14</v>
      </c>
      <c r="H165" s="13">
        <v>335</v>
      </c>
      <c r="I165" s="13" t="str">
        <f>VLOOKUP(B165,товар!$A$1:$C$433,2,FALSE)</f>
        <v>Рыба</v>
      </c>
      <c r="J165" s="24">
        <f t="shared" si="10"/>
        <v>258.5128205128205</v>
      </c>
      <c r="K165" s="25">
        <f t="shared" si="11"/>
        <v>-0.5783574687561992</v>
      </c>
      <c r="L165" s="13" t="str">
        <f>VLOOKUP(B165,товар!$A$1:$C$433,3,FALSE)</f>
        <v>Балтийский берег</v>
      </c>
      <c r="M165" s="50">
        <f t="shared" si="12"/>
        <v>289.88888888888891</v>
      </c>
      <c r="N165" s="13">
        <f t="shared" si="13"/>
        <v>436</v>
      </c>
      <c r="O165" s="33">
        <f>VLOOKUP(H165,клиенты!$A$1:$G$435,5,FALSE)</f>
        <v>44619</v>
      </c>
      <c r="P165" s="13">
        <f t="shared" si="14"/>
        <v>468</v>
      </c>
      <c r="Q165" s="14" t="str">
        <f>VLOOKUP(H165,клиенты!$A$2:$M$435,7,FALSE)</f>
        <v>Беларусь</v>
      </c>
    </row>
    <row r="166" spans="1:17" x14ac:dyDescent="0.2">
      <c r="A166" s="12">
        <v>505</v>
      </c>
      <c r="B166" s="13">
        <v>336</v>
      </c>
      <c r="C166" s="13">
        <v>416</v>
      </c>
      <c r="D166" s="13">
        <v>2</v>
      </c>
      <c r="E166" s="13">
        <v>832</v>
      </c>
      <c r="F166" s="33">
        <v>45173</v>
      </c>
      <c r="G166" s="13" t="s">
        <v>12</v>
      </c>
      <c r="H166" s="13">
        <v>335</v>
      </c>
      <c r="I166" s="13" t="str">
        <f>VLOOKUP(B166,товар!$A$1:$C$433,2,FALSE)</f>
        <v>Чипсы</v>
      </c>
      <c r="J166" s="24">
        <f t="shared" si="10"/>
        <v>273.72549019607845</v>
      </c>
      <c r="K166" s="25">
        <f t="shared" si="11"/>
        <v>0.51977077363896829</v>
      </c>
      <c r="L166" s="13" t="str">
        <f>VLOOKUP(B166,товар!$A$1:$C$433,3,FALSE)</f>
        <v>Estrella</v>
      </c>
      <c r="M166" s="50">
        <f t="shared" si="12"/>
        <v>266.27272727272725</v>
      </c>
      <c r="N166" s="13">
        <f t="shared" si="13"/>
        <v>832</v>
      </c>
      <c r="O166" s="33">
        <f>VLOOKUP(H166,клиенты!$A$1:$G$435,5,FALSE)</f>
        <v>44619</v>
      </c>
      <c r="P166" s="13">
        <f t="shared" si="14"/>
        <v>554</v>
      </c>
      <c r="Q166" s="14" t="str">
        <f>VLOOKUP(H166,клиенты!$A$2:$M$435,7,FALSE)</f>
        <v>Беларусь</v>
      </c>
    </row>
    <row r="167" spans="1:17" x14ac:dyDescent="0.2">
      <c r="A167" s="12">
        <v>514</v>
      </c>
      <c r="B167" s="13">
        <v>477</v>
      </c>
      <c r="C167" s="13">
        <v>117</v>
      </c>
      <c r="D167" s="13">
        <v>3</v>
      </c>
      <c r="E167" s="13">
        <v>351</v>
      </c>
      <c r="F167" s="33">
        <v>45247</v>
      </c>
      <c r="G167" s="13" t="s">
        <v>23</v>
      </c>
      <c r="H167" s="13">
        <v>450</v>
      </c>
      <c r="I167" s="13" t="str">
        <f>VLOOKUP(B167,товар!$A$1:$C$433,2,FALSE)</f>
        <v>Макароны</v>
      </c>
      <c r="J167" s="24">
        <f t="shared" si="10"/>
        <v>265.47674418604652</v>
      </c>
      <c r="K167" s="25">
        <f t="shared" si="11"/>
        <v>-0.559283430423547</v>
      </c>
      <c r="L167" s="13" t="str">
        <f>VLOOKUP(B167,товар!$A$1:$C$433,3,FALSE)</f>
        <v>Борилла</v>
      </c>
      <c r="M167" s="50">
        <f t="shared" si="12"/>
        <v>236.27586206896552</v>
      </c>
      <c r="N167" s="13">
        <f t="shared" si="13"/>
        <v>351</v>
      </c>
      <c r="O167" s="33">
        <f>VLOOKUP(H167,клиенты!$A$1:$G$435,5,FALSE)</f>
        <v>44619</v>
      </c>
      <c r="P167" s="13">
        <f t="shared" si="14"/>
        <v>628</v>
      </c>
      <c r="Q167" s="14" t="str">
        <f>VLOOKUP(H167,клиенты!$A$2:$M$435,7,FALSE)</f>
        <v>Россия</v>
      </c>
    </row>
    <row r="168" spans="1:17" x14ac:dyDescent="0.2">
      <c r="A168" s="12">
        <v>908</v>
      </c>
      <c r="B168" s="13">
        <v>327</v>
      </c>
      <c r="C168" s="13">
        <v>342</v>
      </c>
      <c r="D168" s="13">
        <v>2</v>
      </c>
      <c r="E168" s="13">
        <v>684</v>
      </c>
      <c r="F168" s="33">
        <v>45284</v>
      </c>
      <c r="G168" s="13" t="s">
        <v>9</v>
      </c>
      <c r="H168" s="13">
        <v>335</v>
      </c>
      <c r="I168" s="13" t="str">
        <f>VLOOKUP(B168,товар!$A$1:$C$433,2,FALSE)</f>
        <v>Колбаса</v>
      </c>
      <c r="J168" s="24">
        <f t="shared" si="10"/>
        <v>286.92307692307691</v>
      </c>
      <c r="K168" s="25">
        <f t="shared" si="11"/>
        <v>0.19195710455764092</v>
      </c>
      <c r="L168" s="13" t="str">
        <f>VLOOKUP(B168,товар!$A$1:$C$433,3,FALSE)</f>
        <v>Черкизово</v>
      </c>
      <c r="M168" s="50">
        <f t="shared" si="12"/>
        <v>320.25</v>
      </c>
      <c r="N168" s="13">
        <f t="shared" si="13"/>
        <v>684</v>
      </c>
      <c r="O168" s="33">
        <f>VLOOKUP(H168,клиенты!$A$1:$G$435,5,FALSE)</f>
        <v>44619</v>
      </c>
      <c r="P168" s="13">
        <f t="shared" si="14"/>
        <v>665</v>
      </c>
      <c r="Q168" s="14" t="str">
        <f>VLOOKUP(H168,клиенты!$A$2:$M$435,7,FALSE)</f>
        <v>Беларусь</v>
      </c>
    </row>
    <row r="169" spans="1:17" x14ac:dyDescent="0.2">
      <c r="A169" s="12">
        <v>291</v>
      </c>
      <c r="B169" s="13">
        <v>457</v>
      </c>
      <c r="C169" s="13">
        <v>289</v>
      </c>
      <c r="D169" s="13">
        <v>5</v>
      </c>
      <c r="E169" s="13">
        <v>1445</v>
      </c>
      <c r="F169" s="33">
        <v>45167</v>
      </c>
      <c r="G169" s="13" t="s">
        <v>24</v>
      </c>
      <c r="H169" s="13">
        <v>421</v>
      </c>
      <c r="I169" s="13" t="str">
        <f>VLOOKUP(B169,товар!$A$1:$C$433,2,FALSE)</f>
        <v>Сок</v>
      </c>
      <c r="J169" s="24">
        <f t="shared" si="10"/>
        <v>268.60344827586209</v>
      </c>
      <c r="K169" s="25">
        <f t="shared" si="11"/>
        <v>7.5935554271776118E-2</v>
      </c>
      <c r="L169" s="13" t="str">
        <f>VLOOKUP(B169,товар!$A$1:$C$433,3,FALSE)</f>
        <v>Rich</v>
      </c>
      <c r="M169" s="50">
        <f t="shared" si="12"/>
        <v>272.25</v>
      </c>
      <c r="N169" s="13">
        <f t="shared" si="13"/>
        <v>1445</v>
      </c>
      <c r="O169" s="33">
        <f>VLOOKUP(H169,клиенты!$A$1:$G$435,5,FALSE)</f>
        <v>44620</v>
      </c>
      <c r="P169" s="13">
        <f t="shared" si="14"/>
        <v>547</v>
      </c>
      <c r="Q169" s="14" t="str">
        <f>VLOOKUP(H169,клиенты!$A$2:$M$435,7,FALSE)</f>
        <v>Россия</v>
      </c>
    </row>
    <row r="170" spans="1:17" x14ac:dyDescent="0.2">
      <c r="A170" s="12">
        <v>607</v>
      </c>
      <c r="B170" s="13">
        <v>199</v>
      </c>
      <c r="C170" s="13">
        <v>172</v>
      </c>
      <c r="D170" s="13">
        <v>3</v>
      </c>
      <c r="E170" s="13">
        <v>516</v>
      </c>
      <c r="F170" s="33">
        <v>45223</v>
      </c>
      <c r="G170" s="13" t="s">
        <v>22</v>
      </c>
      <c r="H170" s="13">
        <v>421</v>
      </c>
      <c r="I170" s="13" t="str">
        <f>VLOOKUP(B170,товар!$A$1:$C$433,2,FALSE)</f>
        <v>Макароны</v>
      </c>
      <c r="J170" s="24">
        <f t="shared" si="10"/>
        <v>265.47674418604652</v>
      </c>
      <c r="K170" s="25">
        <f t="shared" si="11"/>
        <v>-0.35210897463974422</v>
      </c>
      <c r="L170" s="13" t="str">
        <f>VLOOKUP(B170,товар!$A$1:$C$433,3,FALSE)</f>
        <v>Борилла</v>
      </c>
      <c r="M170" s="50">
        <f t="shared" si="12"/>
        <v>236.27586206896552</v>
      </c>
      <c r="N170" s="13">
        <f t="shared" si="13"/>
        <v>516</v>
      </c>
      <c r="O170" s="33">
        <f>VLOOKUP(H170,клиенты!$A$1:$G$435,5,FALSE)</f>
        <v>44620</v>
      </c>
      <c r="P170" s="13">
        <f t="shared" si="14"/>
        <v>603</v>
      </c>
      <c r="Q170" s="14" t="str">
        <f>VLOOKUP(H170,клиенты!$A$2:$M$435,7,FALSE)</f>
        <v>Россия</v>
      </c>
    </row>
    <row r="171" spans="1:17" x14ac:dyDescent="0.2">
      <c r="A171" s="12">
        <v>52</v>
      </c>
      <c r="B171" s="13">
        <v>296</v>
      </c>
      <c r="C171" s="13">
        <v>101</v>
      </c>
      <c r="D171" s="13">
        <v>3</v>
      </c>
      <c r="E171" s="13">
        <v>303</v>
      </c>
      <c r="F171" s="33">
        <v>45080</v>
      </c>
      <c r="G171" s="13" t="s">
        <v>19</v>
      </c>
      <c r="H171" s="13">
        <v>407</v>
      </c>
      <c r="I171" s="13" t="str">
        <f>VLOOKUP(B171,товар!$A$1:$C$433,2,FALSE)</f>
        <v>Крупа</v>
      </c>
      <c r="J171" s="24">
        <f t="shared" si="10"/>
        <v>255.11627906976744</v>
      </c>
      <c r="K171" s="25">
        <f t="shared" si="11"/>
        <v>-0.60410209662716507</v>
      </c>
      <c r="L171" s="13" t="str">
        <f>VLOOKUP(B171,товар!$A$1:$C$433,3,FALSE)</f>
        <v>Мистраль</v>
      </c>
      <c r="M171" s="50">
        <f t="shared" si="12"/>
        <v>250.30769230769232</v>
      </c>
      <c r="N171" s="13">
        <f t="shared" si="13"/>
        <v>303</v>
      </c>
      <c r="O171" s="33">
        <f>VLOOKUP(H171,клиенты!$A$1:$G$435,5,FALSE)</f>
        <v>44621</v>
      </c>
      <c r="P171" s="13">
        <f t="shared" si="14"/>
        <v>459</v>
      </c>
      <c r="Q171" s="14" t="str">
        <f>VLOOKUP(H171,клиенты!$A$2:$M$435,7,FALSE)</f>
        <v>Казахстан</v>
      </c>
    </row>
    <row r="172" spans="1:17" x14ac:dyDescent="0.2">
      <c r="A172" s="12">
        <v>108</v>
      </c>
      <c r="B172" s="13">
        <v>452</v>
      </c>
      <c r="C172" s="13">
        <v>89</v>
      </c>
      <c r="D172" s="13">
        <v>3</v>
      </c>
      <c r="E172" s="13">
        <v>267</v>
      </c>
      <c r="F172" s="33">
        <v>45033</v>
      </c>
      <c r="G172" s="13" t="s">
        <v>22</v>
      </c>
      <c r="H172" s="13">
        <v>211</v>
      </c>
      <c r="I172" s="13" t="str">
        <f>VLOOKUP(B172,товар!$A$1:$C$433,2,FALSE)</f>
        <v>Фрукты</v>
      </c>
      <c r="J172" s="24">
        <f t="shared" si="10"/>
        <v>274.16279069767444</v>
      </c>
      <c r="K172" s="25">
        <f t="shared" si="11"/>
        <v>-0.67537534990245152</v>
      </c>
      <c r="L172" s="13" t="str">
        <f>VLOOKUP(B172,товар!$A$1:$C$433,3,FALSE)</f>
        <v>Экзотик</v>
      </c>
      <c r="M172" s="50">
        <f t="shared" si="12"/>
        <v>253.6875</v>
      </c>
      <c r="N172" s="13">
        <f t="shared" si="13"/>
        <v>267</v>
      </c>
      <c r="O172" s="33">
        <f>VLOOKUP(H172,клиенты!$A$1:$G$435,5,FALSE)</f>
        <v>44621</v>
      </c>
      <c r="P172" s="13">
        <f t="shared" si="14"/>
        <v>412</v>
      </c>
      <c r="Q172" s="14" t="str">
        <f>VLOOKUP(H172,клиенты!$A$2:$M$435,7,FALSE)</f>
        <v>Таджикистан</v>
      </c>
    </row>
    <row r="173" spans="1:17" x14ac:dyDescent="0.2">
      <c r="A173" s="12">
        <v>150</v>
      </c>
      <c r="B173" s="13">
        <v>232</v>
      </c>
      <c r="C173" s="13">
        <v>109</v>
      </c>
      <c r="D173" s="13">
        <v>4</v>
      </c>
      <c r="E173" s="13">
        <v>436</v>
      </c>
      <c r="F173" s="33">
        <v>45387</v>
      </c>
      <c r="G173" s="13" t="s">
        <v>20</v>
      </c>
      <c r="H173" s="13">
        <v>407</v>
      </c>
      <c r="I173" s="13" t="str">
        <f>VLOOKUP(B173,товар!$A$1:$C$433,2,FALSE)</f>
        <v>Молоко</v>
      </c>
      <c r="J173" s="24">
        <f t="shared" si="10"/>
        <v>294.95238095238096</v>
      </c>
      <c r="K173" s="25">
        <f t="shared" si="11"/>
        <v>-0.63044882144010339</v>
      </c>
      <c r="L173" s="13" t="str">
        <f>VLOOKUP(B173,товар!$A$1:$C$433,3,FALSE)</f>
        <v>Простоквашино</v>
      </c>
      <c r="M173" s="50">
        <f t="shared" si="12"/>
        <v>318.81818181818181</v>
      </c>
      <c r="N173" s="13">
        <f t="shared" si="13"/>
        <v>436</v>
      </c>
      <c r="O173" s="33">
        <f>VLOOKUP(H173,клиенты!$A$1:$G$435,5,FALSE)</f>
        <v>44621</v>
      </c>
      <c r="P173" s="13">
        <f t="shared" si="14"/>
        <v>766</v>
      </c>
      <c r="Q173" s="14" t="str">
        <f>VLOOKUP(H173,клиенты!$A$2:$M$435,7,FALSE)</f>
        <v>Казахстан</v>
      </c>
    </row>
    <row r="174" spans="1:17" x14ac:dyDescent="0.2">
      <c r="A174" s="12">
        <v>230</v>
      </c>
      <c r="B174" s="13">
        <v>268</v>
      </c>
      <c r="C174" s="13">
        <v>81</v>
      </c>
      <c r="D174" s="13">
        <v>3</v>
      </c>
      <c r="E174" s="13">
        <v>243</v>
      </c>
      <c r="F174" s="33">
        <v>45106</v>
      </c>
      <c r="G174" s="13" t="s">
        <v>25</v>
      </c>
      <c r="H174" s="13">
        <v>407</v>
      </c>
      <c r="I174" s="13" t="str">
        <f>VLOOKUP(B174,товар!$A$1:$C$433,2,FALSE)</f>
        <v>Рис</v>
      </c>
      <c r="J174" s="24">
        <f t="shared" si="10"/>
        <v>258.375</v>
      </c>
      <c r="K174" s="25">
        <f t="shared" si="11"/>
        <v>-0.68650217706821481</v>
      </c>
      <c r="L174" s="13" t="str">
        <f>VLOOKUP(B174,товар!$A$1:$C$433,3,FALSE)</f>
        <v>Мистраль</v>
      </c>
      <c r="M174" s="50">
        <f t="shared" si="12"/>
        <v>181.57142857142858</v>
      </c>
      <c r="N174" s="13">
        <f t="shared" si="13"/>
        <v>243</v>
      </c>
      <c r="O174" s="33">
        <f>VLOOKUP(H174,клиенты!$A$1:$G$435,5,FALSE)</f>
        <v>44621</v>
      </c>
      <c r="P174" s="13">
        <f t="shared" si="14"/>
        <v>485</v>
      </c>
      <c r="Q174" s="14" t="str">
        <f>VLOOKUP(H174,клиенты!$A$2:$M$435,7,FALSE)</f>
        <v>Казахстан</v>
      </c>
    </row>
    <row r="175" spans="1:17" x14ac:dyDescent="0.2">
      <c r="A175" s="12">
        <v>820</v>
      </c>
      <c r="B175" s="13">
        <v>386</v>
      </c>
      <c r="C175" s="13">
        <v>149</v>
      </c>
      <c r="D175" s="13">
        <v>5</v>
      </c>
      <c r="E175" s="13">
        <v>745</v>
      </c>
      <c r="F175" s="33">
        <v>45103</v>
      </c>
      <c r="G175" s="13" t="s">
        <v>8</v>
      </c>
      <c r="H175" s="13">
        <v>407</v>
      </c>
      <c r="I175" s="13" t="str">
        <f>VLOOKUP(B175,товар!$A$1:$C$433,2,FALSE)</f>
        <v>Крупа</v>
      </c>
      <c r="J175" s="24">
        <f t="shared" si="10"/>
        <v>255.11627906976744</v>
      </c>
      <c r="K175" s="25">
        <f t="shared" si="11"/>
        <v>-0.41595259799453055</v>
      </c>
      <c r="L175" s="13" t="str">
        <f>VLOOKUP(B175,товар!$A$1:$C$433,3,FALSE)</f>
        <v>Увелка</v>
      </c>
      <c r="M175" s="50">
        <f t="shared" si="12"/>
        <v>251.91666666666666</v>
      </c>
      <c r="N175" s="13">
        <f t="shared" si="13"/>
        <v>745</v>
      </c>
      <c r="O175" s="33">
        <f>VLOOKUP(H175,клиенты!$A$1:$G$435,5,FALSE)</f>
        <v>44621</v>
      </c>
      <c r="P175" s="13">
        <f t="shared" si="14"/>
        <v>482</v>
      </c>
      <c r="Q175" s="14" t="str">
        <f>VLOOKUP(H175,клиенты!$A$2:$M$435,7,FALSE)</f>
        <v>Казахстан</v>
      </c>
    </row>
    <row r="176" spans="1:17" x14ac:dyDescent="0.2">
      <c r="A176" s="12">
        <v>937</v>
      </c>
      <c r="B176" s="13">
        <v>166</v>
      </c>
      <c r="C176" s="13">
        <v>166</v>
      </c>
      <c r="D176" s="13">
        <v>5</v>
      </c>
      <c r="E176" s="13">
        <v>830</v>
      </c>
      <c r="F176" s="33">
        <v>45252</v>
      </c>
      <c r="G176" s="13" t="s">
        <v>12</v>
      </c>
      <c r="H176" s="13">
        <v>407</v>
      </c>
      <c r="I176" s="13" t="str">
        <f>VLOOKUP(B176,товар!$A$1:$C$433,2,FALSE)</f>
        <v>Сок</v>
      </c>
      <c r="J176" s="24">
        <f t="shared" si="10"/>
        <v>268.60344827586209</v>
      </c>
      <c r="K176" s="25">
        <f t="shared" si="11"/>
        <v>-0.38198857436292455</v>
      </c>
      <c r="L176" s="13" t="str">
        <f>VLOOKUP(B176,товар!$A$1:$C$433,3,FALSE)</f>
        <v>Добрый</v>
      </c>
      <c r="M176" s="50">
        <f t="shared" si="12"/>
        <v>242.81818181818181</v>
      </c>
      <c r="N176" s="13">
        <f t="shared" si="13"/>
        <v>830</v>
      </c>
      <c r="O176" s="33">
        <f>VLOOKUP(H176,клиенты!$A$1:$G$435,5,FALSE)</f>
        <v>44621</v>
      </c>
      <c r="P176" s="13">
        <f t="shared" si="14"/>
        <v>631</v>
      </c>
      <c r="Q176" s="14" t="str">
        <f>VLOOKUP(H176,клиенты!$A$2:$M$435,7,FALSE)</f>
        <v>Казахстан</v>
      </c>
    </row>
    <row r="177" spans="1:17" x14ac:dyDescent="0.2">
      <c r="A177" s="12">
        <v>61</v>
      </c>
      <c r="B177" s="13">
        <v>311</v>
      </c>
      <c r="C177" s="13">
        <v>238</v>
      </c>
      <c r="D177" s="13">
        <v>5</v>
      </c>
      <c r="E177" s="13">
        <v>1190</v>
      </c>
      <c r="F177" s="33">
        <v>45245</v>
      </c>
      <c r="G177" s="13" t="s">
        <v>15</v>
      </c>
      <c r="H177" s="13">
        <v>150</v>
      </c>
      <c r="I177" s="13" t="str">
        <f>VLOOKUP(B177,товар!$A$1:$C$433,2,FALSE)</f>
        <v>Макароны</v>
      </c>
      <c r="J177" s="24">
        <f t="shared" si="10"/>
        <v>265.47674418604652</v>
      </c>
      <c r="K177" s="25">
        <f t="shared" si="11"/>
        <v>-0.10349962769918097</v>
      </c>
      <c r="L177" s="13" t="str">
        <f>VLOOKUP(B177,товар!$A$1:$C$433,3,FALSE)</f>
        <v>Паста Зара</v>
      </c>
      <c r="M177" s="50">
        <f t="shared" si="12"/>
        <v>276.67567567567568</v>
      </c>
      <c r="N177" s="13">
        <f t="shared" si="13"/>
        <v>1190</v>
      </c>
      <c r="O177" s="33">
        <f>VLOOKUP(H177,клиенты!$A$1:$G$435,5,FALSE)</f>
        <v>44622</v>
      </c>
      <c r="P177" s="13">
        <f t="shared" si="14"/>
        <v>623</v>
      </c>
      <c r="Q177" s="14" t="str">
        <f>VLOOKUP(H177,клиенты!$A$2:$M$435,7,FALSE)</f>
        <v>Беларусь</v>
      </c>
    </row>
    <row r="178" spans="1:17" x14ac:dyDescent="0.2">
      <c r="A178" s="12">
        <v>189</v>
      </c>
      <c r="B178" s="13">
        <v>41</v>
      </c>
      <c r="C178" s="13">
        <v>59</v>
      </c>
      <c r="D178" s="13">
        <v>1</v>
      </c>
      <c r="E178" s="13">
        <v>59</v>
      </c>
      <c r="F178" s="33">
        <v>45000</v>
      </c>
      <c r="G178" s="13" t="s">
        <v>9</v>
      </c>
      <c r="H178" s="13">
        <v>65</v>
      </c>
      <c r="I178" s="13" t="str">
        <f>VLOOKUP(B178,товар!$A$1:$C$433,2,FALSE)</f>
        <v>Рис</v>
      </c>
      <c r="J178" s="24">
        <f t="shared" si="10"/>
        <v>258.375</v>
      </c>
      <c r="K178" s="25">
        <f t="shared" si="11"/>
        <v>-0.77164973391388481</v>
      </c>
      <c r="L178" s="13" t="str">
        <f>VLOOKUP(B178,товар!$A$1:$C$433,3,FALSE)</f>
        <v>Агро-Альянс</v>
      </c>
      <c r="M178" s="50">
        <f t="shared" si="12"/>
        <v>317.85714285714283</v>
      </c>
      <c r="N178" s="13">
        <f t="shared" si="13"/>
        <v>59</v>
      </c>
      <c r="O178" s="33">
        <f>VLOOKUP(H178,клиенты!$A$1:$G$435,5,FALSE)</f>
        <v>44623</v>
      </c>
      <c r="P178" s="13">
        <f t="shared" si="14"/>
        <v>377</v>
      </c>
      <c r="Q178" s="14" t="str">
        <f>VLOOKUP(H178,клиенты!$A$2:$M$435,7,FALSE)</f>
        <v>Таджикистан</v>
      </c>
    </row>
    <row r="179" spans="1:17" x14ac:dyDescent="0.2">
      <c r="A179" s="12">
        <v>236</v>
      </c>
      <c r="B179" s="13">
        <v>49</v>
      </c>
      <c r="C179" s="13">
        <v>292</v>
      </c>
      <c r="D179" s="13">
        <v>3</v>
      </c>
      <c r="E179" s="13">
        <v>876</v>
      </c>
      <c r="F179" s="33">
        <v>45059</v>
      </c>
      <c r="G179" s="13" t="s">
        <v>9</v>
      </c>
      <c r="H179" s="13">
        <v>431</v>
      </c>
      <c r="I179" s="13" t="str">
        <f>VLOOKUP(B179,товар!$A$1:$C$433,2,FALSE)</f>
        <v>Рис</v>
      </c>
      <c r="J179" s="24">
        <f t="shared" si="10"/>
        <v>258.375</v>
      </c>
      <c r="K179" s="25">
        <f t="shared" si="11"/>
        <v>0.1301402999516208</v>
      </c>
      <c r="L179" s="13" t="str">
        <f>VLOOKUP(B179,товар!$A$1:$C$433,3,FALSE)</f>
        <v>Агро-Альянс</v>
      </c>
      <c r="M179" s="50">
        <f t="shared" si="12"/>
        <v>317.85714285714283</v>
      </c>
      <c r="N179" s="13">
        <f t="shared" si="13"/>
        <v>876</v>
      </c>
      <c r="O179" s="33">
        <f>VLOOKUP(H179,клиенты!$A$1:$G$435,5,FALSE)</f>
        <v>44623</v>
      </c>
      <c r="P179" s="13">
        <f t="shared" si="14"/>
        <v>436</v>
      </c>
      <c r="Q179" s="14" t="str">
        <f>VLOOKUP(H179,клиенты!$A$2:$M$435,7,FALSE)</f>
        <v>Россия</v>
      </c>
    </row>
    <row r="180" spans="1:17" x14ac:dyDescent="0.2">
      <c r="A180" s="12">
        <v>370</v>
      </c>
      <c r="B180" s="13">
        <v>178</v>
      </c>
      <c r="C180" s="13">
        <v>176</v>
      </c>
      <c r="D180" s="13">
        <v>5</v>
      </c>
      <c r="E180" s="13">
        <v>880</v>
      </c>
      <c r="F180" s="33">
        <v>45183</v>
      </c>
      <c r="G180" s="13" t="s">
        <v>17</v>
      </c>
      <c r="H180" s="13">
        <v>65</v>
      </c>
      <c r="I180" s="13" t="str">
        <f>VLOOKUP(B180,товар!$A$1:$C$433,2,FALSE)</f>
        <v>Йогурт</v>
      </c>
      <c r="J180" s="24">
        <f t="shared" si="10"/>
        <v>263.25423728813558</v>
      </c>
      <c r="K180" s="25">
        <f t="shared" si="11"/>
        <v>-0.33144475920679883</v>
      </c>
      <c r="L180" s="13" t="str">
        <f>VLOOKUP(B180,товар!$A$1:$C$433,3,FALSE)</f>
        <v>Ростагроэкспорт</v>
      </c>
      <c r="M180" s="50">
        <f t="shared" si="12"/>
        <v>257.78260869565219</v>
      </c>
      <c r="N180" s="13">
        <f t="shared" si="13"/>
        <v>880</v>
      </c>
      <c r="O180" s="33">
        <f>VLOOKUP(H180,клиенты!$A$1:$G$435,5,FALSE)</f>
        <v>44623</v>
      </c>
      <c r="P180" s="13">
        <f t="shared" si="14"/>
        <v>560</v>
      </c>
      <c r="Q180" s="14" t="str">
        <f>VLOOKUP(H180,клиенты!$A$2:$M$435,7,FALSE)</f>
        <v>Таджикистан</v>
      </c>
    </row>
    <row r="181" spans="1:17" x14ac:dyDescent="0.2">
      <c r="A181" s="12">
        <v>475</v>
      </c>
      <c r="B181" s="13">
        <v>194</v>
      </c>
      <c r="C181" s="13">
        <v>268</v>
      </c>
      <c r="D181" s="13">
        <v>5</v>
      </c>
      <c r="E181" s="13">
        <v>1340</v>
      </c>
      <c r="F181" s="33">
        <v>45408</v>
      </c>
      <c r="G181" s="13" t="s">
        <v>24</v>
      </c>
      <c r="H181" s="13">
        <v>80</v>
      </c>
      <c r="I181" s="13" t="str">
        <f>VLOOKUP(B181,товар!$A$1:$C$433,2,FALSE)</f>
        <v>Соль</v>
      </c>
      <c r="J181" s="24">
        <f t="shared" si="10"/>
        <v>264.8679245283019</v>
      </c>
      <c r="K181" s="25">
        <f t="shared" si="11"/>
        <v>1.1825046302892162E-2</v>
      </c>
      <c r="L181" s="13" t="str">
        <f>VLOOKUP(B181,товар!$A$1:$C$433,3,FALSE)</f>
        <v>Салта</v>
      </c>
      <c r="M181" s="50">
        <f t="shared" si="12"/>
        <v>273.7</v>
      </c>
      <c r="N181" s="13">
        <f t="shared" si="13"/>
        <v>1340</v>
      </c>
      <c r="O181" s="33">
        <f>VLOOKUP(H181,клиенты!$A$1:$G$435,5,FALSE)</f>
        <v>44623</v>
      </c>
      <c r="P181" s="13">
        <f t="shared" si="14"/>
        <v>785</v>
      </c>
      <c r="Q181" s="14" t="str">
        <f>VLOOKUP(H181,клиенты!$A$2:$M$435,7,FALSE)</f>
        <v>Казахстан</v>
      </c>
    </row>
    <row r="182" spans="1:17" x14ac:dyDescent="0.2">
      <c r="A182" s="12">
        <v>593</v>
      </c>
      <c r="B182" s="13">
        <v>360</v>
      </c>
      <c r="C182" s="13">
        <v>137</v>
      </c>
      <c r="D182" s="13">
        <v>2</v>
      </c>
      <c r="E182" s="13">
        <v>274</v>
      </c>
      <c r="F182" s="33">
        <v>45318</v>
      </c>
      <c r="G182" s="13" t="s">
        <v>22</v>
      </c>
      <c r="H182" s="13">
        <v>80</v>
      </c>
      <c r="I182" s="13" t="str">
        <f>VLOOKUP(B182,товар!$A$1:$C$433,2,FALSE)</f>
        <v>Соль</v>
      </c>
      <c r="J182" s="24">
        <f t="shared" si="10"/>
        <v>264.8679245283019</v>
      </c>
      <c r="K182" s="25">
        <f t="shared" si="11"/>
        <v>-0.48276107707650662</v>
      </c>
      <c r="L182" s="13" t="str">
        <f>VLOOKUP(B182,товар!$A$1:$C$433,3,FALSE)</f>
        <v>Славянская</v>
      </c>
      <c r="M182" s="50">
        <f t="shared" si="12"/>
        <v>236.91666666666666</v>
      </c>
      <c r="N182" s="13">
        <f t="shared" si="13"/>
        <v>274</v>
      </c>
      <c r="O182" s="33">
        <f>VLOOKUP(H182,клиенты!$A$1:$G$435,5,FALSE)</f>
        <v>44623</v>
      </c>
      <c r="P182" s="13">
        <f t="shared" si="14"/>
        <v>695</v>
      </c>
      <c r="Q182" s="14" t="str">
        <f>VLOOKUP(H182,клиенты!$A$2:$M$435,7,FALSE)</f>
        <v>Казахстан</v>
      </c>
    </row>
    <row r="183" spans="1:17" x14ac:dyDescent="0.2">
      <c r="A183" s="12">
        <v>757</v>
      </c>
      <c r="B183" s="13">
        <v>189</v>
      </c>
      <c r="C183" s="13">
        <v>136</v>
      </c>
      <c r="D183" s="13">
        <v>5</v>
      </c>
      <c r="E183" s="13">
        <v>680</v>
      </c>
      <c r="F183" s="33">
        <v>45232</v>
      </c>
      <c r="G183" s="13" t="s">
        <v>26</v>
      </c>
      <c r="H183" s="13">
        <v>80</v>
      </c>
      <c r="I183" s="13" t="str">
        <f>VLOOKUP(B183,товар!$A$1:$C$433,2,FALSE)</f>
        <v>Хлеб</v>
      </c>
      <c r="J183" s="24">
        <f t="shared" si="10"/>
        <v>300.31818181818181</v>
      </c>
      <c r="K183" s="25">
        <f t="shared" si="11"/>
        <v>-0.54714696533979112</v>
      </c>
      <c r="L183" s="13" t="str">
        <f>VLOOKUP(B183,товар!$A$1:$C$433,3,FALSE)</f>
        <v>Дарница</v>
      </c>
      <c r="M183" s="50">
        <f t="shared" si="12"/>
        <v>264</v>
      </c>
      <c r="N183" s="13">
        <f t="shared" si="13"/>
        <v>680</v>
      </c>
      <c r="O183" s="33">
        <f>VLOOKUP(H183,клиенты!$A$1:$G$435,5,FALSE)</f>
        <v>44623</v>
      </c>
      <c r="P183" s="13">
        <f t="shared" si="14"/>
        <v>609</v>
      </c>
      <c r="Q183" s="14" t="str">
        <f>VLOOKUP(H183,клиенты!$A$2:$M$435,7,FALSE)</f>
        <v>Казахстан</v>
      </c>
    </row>
    <row r="184" spans="1:17" x14ac:dyDescent="0.2">
      <c r="A184" s="12">
        <v>855</v>
      </c>
      <c r="B184" s="13">
        <v>239</v>
      </c>
      <c r="C184" s="13">
        <v>397</v>
      </c>
      <c r="D184" s="13">
        <v>2</v>
      </c>
      <c r="E184" s="13">
        <v>794</v>
      </c>
      <c r="F184" s="33">
        <v>45398</v>
      </c>
      <c r="G184" s="13" t="s">
        <v>14</v>
      </c>
      <c r="H184" s="13">
        <v>65</v>
      </c>
      <c r="I184" s="13" t="str">
        <f>VLOOKUP(B184,товар!$A$1:$C$433,2,FALSE)</f>
        <v>Йогурт</v>
      </c>
      <c r="J184" s="24">
        <f t="shared" si="10"/>
        <v>263.25423728813558</v>
      </c>
      <c r="K184" s="25">
        <f t="shared" si="11"/>
        <v>0.50804790110739129</v>
      </c>
      <c r="L184" s="13" t="str">
        <f>VLOOKUP(B184,товар!$A$1:$C$433,3,FALSE)</f>
        <v>Эрманн</v>
      </c>
      <c r="M184" s="50">
        <f t="shared" si="12"/>
        <v>248.5</v>
      </c>
      <c r="N184" s="13">
        <f t="shared" si="13"/>
        <v>794</v>
      </c>
      <c r="O184" s="33">
        <f>VLOOKUP(H184,клиенты!$A$1:$G$435,5,FALSE)</f>
        <v>44623</v>
      </c>
      <c r="P184" s="13">
        <f t="shared" si="14"/>
        <v>775</v>
      </c>
      <c r="Q184" s="14" t="str">
        <f>VLOOKUP(H184,клиенты!$A$2:$M$435,7,FALSE)</f>
        <v>Таджикистан</v>
      </c>
    </row>
    <row r="185" spans="1:17" x14ac:dyDescent="0.2">
      <c r="A185" s="12">
        <v>891</v>
      </c>
      <c r="B185" s="13">
        <v>308</v>
      </c>
      <c r="C185" s="13">
        <v>147</v>
      </c>
      <c r="D185" s="13">
        <v>2</v>
      </c>
      <c r="E185" s="13">
        <v>294</v>
      </c>
      <c r="F185" s="33">
        <v>45261</v>
      </c>
      <c r="G185" s="13" t="s">
        <v>19</v>
      </c>
      <c r="H185" s="13">
        <v>80</v>
      </c>
      <c r="I185" s="13" t="str">
        <f>VLOOKUP(B185,товар!$A$1:$C$433,2,FALSE)</f>
        <v>Конфеты</v>
      </c>
      <c r="J185" s="24">
        <f t="shared" si="10"/>
        <v>267.85483870967744</v>
      </c>
      <c r="K185" s="25">
        <f t="shared" si="11"/>
        <v>-0.45119527909917512</v>
      </c>
      <c r="L185" s="13" t="str">
        <f>VLOOKUP(B185,товар!$A$1:$C$433,3,FALSE)</f>
        <v>Бабаевский</v>
      </c>
      <c r="M185" s="50">
        <f t="shared" si="12"/>
        <v>250.25925925925927</v>
      </c>
      <c r="N185" s="13">
        <f t="shared" si="13"/>
        <v>294</v>
      </c>
      <c r="O185" s="33">
        <f>VLOOKUP(H185,клиенты!$A$1:$G$435,5,FALSE)</f>
        <v>44623</v>
      </c>
      <c r="P185" s="13">
        <f t="shared" si="14"/>
        <v>638</v>
      </c>
      <c r="Q185" s="14" t="str">
        <f>VLOOKUP(H185,клиенты!$A$2:$M$435,7,FALSE)</f>
        <v>Казахстан</v>
      </c>
    </row>
    <row r="186" spans="1:17" x14ac:dyDescent="0.2">
      <c r="A186" s="12">
        <v>921</v>
      </c>
      <c r="B186" s="13">
        <v>390</v>
      </c>
      <c r="C186" s="13">
        <v>494</v>
      </c>
      <c r="D186" s="13">
        <v>3</v>
      </c>
      <c r="E186" s="13">
        <v>1482</v>
      </c>
      <c r="F186" s="33">
        <v>45196</v>
      </c>
      <c r="G186" s="13" t="s">
        <v>19</v>
      </c>
      <c r="H186" s="13">
        <v>65</v>
      </c>
      <c r="I186" s="13" t="str">
        <f>VLOOKUP(B186,товар!$A$1:$C$433,2,FALSE)</f>
        <v>Сок</v>
      </c>
      <c r="J186" s="24">
        <f t="shared" si="10"/>
        <v>268.60344827586209</v>
      </c>
      <c r="K186" s="25">
        <f t="shared" si="11"/>
        <v>0.83914243532961019</v>
      </c>
      <c r="L186" s="13" t="str">
        <f>VLOOKUP(B186,товар!$A$1:$C$433,3,FALSE)</f>
        <v>Сады Придонья</v>
      </c>
      <c r="M186" s="50">
        <f t="shared" si="12"/>
        <v>254.18181818181819</v>
      </c>
      <c r="N186" s="13">
        <f t="shared" si="13"/>
        <v>1482</v>
      </c>
      <c r="O186" s="33">
        <f>VLOOKUP(H186,клиенты!$A$1:$G$435,5,FALSE)</f>
        <v>44623</v>
      </c>
      <c r="P186" s="13">
        <f t="shared" si="14"/>
        <v>573</v>
      </c>
      <c r="Q186" s="14" t="str">
        <f>VLOOKUP(H186,клиенты!$A$2:$M$435,7,FALSE)</f>
        <v>Таджикистан</v>
      </c>
    </row>
    <row r="187" spans="1:17" x14ac:dyDescent="0.2">
      <c r="A187" s="12">
        <v>234</v>
      </c>
      <c r="B187" s="13">
        <v>160</v>
      </c>
      <c r="C187" s="13">
        <v>288</v>
      </c>
      <c r="D187" s="13">
        <v>2</v>
      </c>
      <c r="E187" s="13">
        <v>576</v>
      </c>
      <c r="F187" s="33">
        <v>44996</v>
      </c>
      <c r="G187" s="13" t="s">
        <v>18</v>
      </c>
      <c r="H187" s="13">
        <v>429</v>
      </c>
      <c r="I187" s="13" t="str">
        <f>VLOOKUP(B187,товар!$A$1:$C$433,2,FALSE)</f>
        <v>Крупа</v>
      </c>
      <c r="J187" s="24">
        <f t="shared" si="10"/>
        <v>255.11627906976744</v>
      </c>
      <c r="K187" s="25">
        <f t="shared" si="11"/>
        <v>0.12889699179580671</v>
      </c>
      <c r="L187" s="13" t="str">
        <f>VLOOKUP(B187,товар!$A$1:$C$433,3,FALSE)</f>
        <v>Мистраль</v>
      </c>
      <c r="M187" s="50">
        <f t="shared" si="12"/>
        <v>250.30769230769232</v>
      </c>
      <c r="N187" s="13">
        <f t="shared" si="13"/>
        <v>576</v>
      </c>
      <c r="O187" s="33">
        <f>VLOOKUP(H187,клиенты!$A$1:$G$435,5,FALSE)</f>
        <v>44625</v>
      </c>
      <c r="P187" s="13">
        <f t="shared" si="14"/>
        <v>371</v>
      </c>
      <c r="Q187" s="14" t="str">
        <f>VLOOKUP(H187,клиенты!$A$2:$M$435,7,FALSE)</f>
        <v>Узбекистан</v>
      </c>
    </row>
    <row r="188" spans="1:17" x14ac:dyDescent="0.2">
      <c r="A188" s="12">
        <v>89</v>
      </c>
      <c r="B188" s="13">
        <v>443</v>
      </c>
      <c r="C188" s="13">
        <v>136</v>
      </c>
      <c r="D188" s="13">
        <v>2</v>
      </c>
      <c r="E188" s="13">
        <v>272</v>
      </c>
      <c r="F188" s="33">
        <v>44927</v>
      </c>
      <c r="G188" s="13" t="s">
        <v>25</v>
      </c>
      <c r="H188" s="13">
        <v>140</v>
      </c>
      <c r="I188" s="13" t="str">
        <f>VLOOKUP(B188,товар!$A$1:$C$433,2,FALSE)</f>
        <v>Кофе</v>
      </c>
      <c r="J188" s="24">
        <f t="shared" si="10"/>
        <v>249.02380952380952</v>
      </c>
      <c r="K188" s="25">
        <f t="shared" si="11"/>
        <v>-0.45386748255091303</v>
      </c>
      <c r="L188" s="13" t="str">
        <f>VLOOKUP(B188,товар!$A$1:$C$433,3,FALSE)</f>
        <v>Jacobs</v>
      </c>
      <c r="M188" s="50">
        <f t="shared" si="12"/>
        <v>276.21052631578948</v>
      </c>
      <c r="N188" s="13">
        <f t="shared" si="13"/>
        <v>272</v>
      </c>
      <c r="O188" s="33">
        <f>VLOOKUP(H188,клиенты!$A$1:$G$435,5,FALSE)</f>
        <v>44627</v>
      </c>
      <c r="P188" s="13">
        <f t="shared" si="14"/>
        <v>300</v>
      </c>
      <c r="Q188" s="14" t="str">
        <f>VLOOKUP(H188,клиенты!$A$2:$M$435,7,FALSE)</f>
        <v>Россия</v>
      </c>
    </row>
    <row r="189" spans="1:17" x14ac:dyDescent="0.2">
      <c r="A189" s="12">
        <v>444</v>
      </c>
      <c r="B189" s="13">
        <v>47</v>
      </c>
      <c r="C189" s="13">
        <v>315</v>
      </c>
      <c r="D189" s="13">
        <v>3</v>
      </c>
      <c r="E189" s="13">
        <v>945</v>
      </c>
      <c r="F189" s="33">
        <v>45362</v>
      </c>
      <c r="G189" s="13" t="s">
        <v>22</v>
      </c>
      <c r="H189" s="13">
        <v>140</v>
      </c>
      <c r="I189" s="13" t="str">
        <f>VLOOKUP(B189,товар!$A$1:$C$433,2,FALSE)</f>
        <v>Мясо</v>
      </c>
      <c r="J189" s="24">
        <f t="shared" si="10"/>
        <v>271.74545454545455</v>
      </c>
      <c r="K189" s="25">
        <f t="shared" si="11"/>
        <v>0.15917302288237645</v>
      </c>
      <c r="L189" s="13" t="str">
        <f>VLOOKUP(B189,товар!$A$1:$C$433,3,FALSE)</f>
        <v>Снежана</v>
      </c>
      <c r="M189" s="50">
        <f t="shared" si="12"/>
        <v>272.35294117647061</v>
      </c>
      <c r="N189" s="13">
        <f t="shared" si="13"/>
        <v>945</v>
      </c>
      <c r="O189" s="33">
        <f>VLOOKUP(H189,клиенты!$A$1:$G$435,5,FALSE)</f>
        <v>44627</v>
      </c>
      <c r="P189" s="13">
        <f t="shared" si="14"/>
        <v>735</v>
      </c>
      <c r="Q189" s="14" t="str">
        <f>VLOOKUP(H189,клиенты!$A$2:$M$435,7,FALSE)</f>
        <v>Россия</v>
      </c>
    </row>
    <row r="190" spans="1:17" x14ac:dyDescent="0.2">
      <c r="A190" s="12">
        <v>714</v>
      </c>
      <c r="B190" s="13">
        <v>47</v>
      </c>
      <c r="C190" s="13">
        <v>496</v>
      </c>
      <c r="D190" s="13">
        <v>2</v>
      </c>
      <c r="E190" s="13">
        <v>992</v>
      </c>
      <c r="F190" s="33">
        <v>45196</v>
      </c>
      <c r="G190" s="13" t="s">
        <v>10</v>
      </c>
      <c r="H190" s="13">
        <v>140</v>
      </c>
      <c r="I190" s="13" t="str">
        <f>VLOOKUP(B190,товар!$A$1:$C$433,2,FALSE)</f>
        <v>Мясо</v>
      </c>
      <c r="J190" s="24">
        <f t="shared" si="10"/>
        <v>271.74545454545455</v>
      </c>
      <c r="K190" s="25">
        <f t="shared" si="11"/>
        <v>0.82523752174494835</v>
      </c>
      <c r="L190" s="13" t="str">
        <f>VLOOKUP(B190,товар!$A$1:$C$433,3,FALSE)</f>
        <v>Снежана</v>
      </c>
      <c r="M190" s="50">
        <f t="shared" si="12"/>
        <v>272.35294117647061</v>
      </c>
      <c r="N190" s="13">
        <f t="shared" si="13"/>
        <v>992</v>
      </c>
      <c r="O190" s="33">
        <f>VLOOKUP(H190,клиенты!$A$1:$G$435,5,FALSE)</f>
        <v>44627</v>
      </c>
      <c r="P190" s="13">
        <f t="shared" si="14"/>
        <v>569</v>
      </c>
      <c r="Q190" s="14" t="str">
        <f>VLOOKUP(H190,клиенты!$A$2:$M$435,7,FALSE)</f>
        <v>Россия</v>
      </c>
    </row>
    <row r="191" spans="1:17" x14ac:dyDescent="0.2">
      <c r="A191" s="12">
        <v>751</v>
      </c>
      <c r="B191" s="13">
        <v>156</v>
      </c>
      <c r="C191" s="13">
        <v>490</v>
      </c>
      <c r="D191" s="13">
        <v>1</v>
      </c>
      <c r="E191" s="13">
        <v>490</v>
      </c>
      <c r="F191" s="33">
        <v>45237</v>
      </c>
      <c r="G191" s="13" t="s">
        <v>17</v>
      </c>
      <c r="H191" s="13">
        <v>140</v>
      </c>
      <c r="I191" s="13" t="str">
        <f>VLOOKUP(B191,товар!$A$1:$C$433,2,FALSE)</f>
        <v>Фрукты</v>
      </c>
      <c r="J191" s="24">
        <f t="shared" si="10"/>
        <v>274.16279069767444</v>
      </c>
      <c r="K191" s="25">
        <f t="shared" si="11"/>
        <v>0.78725930952582912</v>
      </c>
      <c r="L191" s="13" t="str">
        <f>VLOOKUP(B191,товар!$A$1:$C$433,3,FALSE)</f>
        <v>Фрукты-Ягоды</v>
      </c>
      <c r="M191" s="50">
        <f t="shared" si="12"/>
        <v>280.66666666666669</v>
      </c>
      <c r="N191" s="13">
        <f t="shared" si="13"/>
        <v>490</v>
      </c>
      <c r="O191" s="33">
        <f>VLOOKUP(H191,клиенты!$A$1:$G$435,5,FALSE)</f>
        <v>44627</v>
      </c>
      <c r="P191" s="13">
        <f t="shared" si="14"/>
        <v>610</v>
      </c>
      <c r="Q191" s="14" t="str">
        <f>VLOOKUP(H191,клиенты!$A$2:$M$435,7,FALSE)</f>
        <v>Россия</v>
      </c>
    </row>
    <row r="192" spans="1:17" x14ac:dyDescent="0.2">
      <c r="A192" s="12">
        <v>326</v>
      </c>
      <c r="B192" s="13">
        <v>486</v>
      </c>
      <c r="C192" s="13">
        <v>213</v>
      </c>
      <c r="D192" s="13">
        <v>1</v>
      </c>
      <c r="E192" s="13">
        <v>213</v>
      </c>
      <c r="F192" s="33">
        <v>45279</v>
      </c>
      <c r="G192" s="13" t="s">
        <v>26</v>
      </c>
      <c r="H192" s="13">
        <v>58</v>
      </c>
      <c r="I192" s="13" t="str">
        <f>VLOOKUP(B192,товар!$A$1:$C$433,2,FALSE)</f>
        <v>Соль</v>
      </c>
      <c r="J192" s="24">
        <f t="shared" si="10"/>
        <v>264.8679245283019</v>
      </c>
      <c r="K192" s="25">
        <f t="shared" si="11"/>
        <v>-0.19582561618464167</v>
      </c>
      <c r="L192" s="13" t="str">
        <f>VLOOKUP(B192,товар!$A$1:$C$433,3,FALSE)</f>
        <v>Илецкая</v>
      </c>
      <c r="M192" s="50">
        <f t="shared" si="12"/>
        <v>238.16666666666666</v>
      </c>
      <c r="N192" s="13">
        <f t="shared" si="13"/>
        <v>213</v>
      </c>
      <c r="O192" s="33">
        <f>VLOOKUP(H192,клиенты!$A$1:$G$435,5,FALSE)</f>
        <v>44628</v>
      </c>
      <c r="P192" s="13">
        <f t="shared" si="14"/>
        <v>651</v>
      </c>
      <c r="Q192" s="14" t="str">
        <f>VLOOKUP(H192,клиенты!$A$2:$M$435,7,FALSE)</f>
        <v>Казахстан</v>
      </c>
    </row>
    <row r="193" spans="1:17" x14ac:dyDescent="0.2">
      <c r="A193" s="12">
        <v>417</v>
      </c>
      <c r="B193" s="13">
        <v>371</v>
      </c>
      <c r="C193" s="13">
        <v>245</v>
      </c>
      <c r="D193" s="13">
        <v>1</v>
      </c>
      <c r="E193" s="13">
        <v>245</v>
      </c>
      <c r="F193" s="33">
        <v>44985</v>
      </c>
      <c r="G193" s="13" t="s">
        <v>27</v>
      </c>
      <c r="H193" s="13">
        <v>209</v>
      </c>
      <c r="I193" s="13" t="str">
        <f>VLOOKUP(B193,товар!$A$1:$C$433,2,FALSE)</f>
        <v>Сахар</v>
      </c>
      <c r="J193" s="24">
        <f t="shared" si="10"/>
        <v>252.76271186440678</v>
      </c>
      <c r="K193" s="25">
        <f t="shared" si="11"/>
        <v>-3.0711459800174312E-2</v>
      </c>
      <c r="L193" s="13" t="str">
        <f>VLOOKUP(B193,товар!$A$1:$C$433,3,FALSE)</f>
        <v>Русский сахар</v>
      </c>
      <c r="M193" s="50">
        <f t="shared" si="12"/>
        <v>293.41176470588238</v>
      </c>
      <c r="N193" s="13">
        <f t="shared" si="13"/>
        <v>245</v>
      </c>
      <c r="O193" s="33">
        <f>VLOOKUP(H193,клиенты!$A$1:$G$435,5,FALSE)</f>
        <v>44628</v>
      </c>
      <c r="P193" s="13">
        <f t="shared" si="14"/>
        <v>357</v>
      </c>
      <c r="Q193" s="14" t="str">
        <f>VLOOKUP(H193,клиенты!$A$2:$M$435,7,FALSE)</f>
        <v>Россия</v>
      </c>
    </row>
    <row r="194" spans="1:17" x14ac:dyDescent="0.2">
      <c r="A194" s="12">
        <v>927</v>
      </c>
      <c r="B194" s="13">
        <v>210</v>
      </c>
      <c r="C194" s="13">
        <v>374</v>
      </c>
      <c r="D194" s="13">
        <v>2</v>
      </c>
      <c r="E194" s="13">
        <v>748</v>
      </c>
      <c r="F194" s="33">
        <v>45052</v>
      </c>
      <c r="G194" s="13" t="s">
        <v>16</v>
      </c>
      <c r="H194" s="13">
        <v>209</v>
      </c>
      <c r="I194" s="13" t="str">
        <f>VLOOKUP(B194,товар!$A$1:$C$433,2,FALSE)</f>
        <v>Колбаса</v>
      </c>
      <c r="J194" s="24">
        <f t="shared" ref="J194:J257" si="15">AVERAGEIF($I$2:$I$1001,I194,$C$2:$C$1001)</f>
        <v>286.92307692307691</v>
      </c>
      <c r="K194" s="25">
        <f t="shared" ref="K194:K257" si="16">C194/J194-1</f>
        <v>0.30348525469168908</v>
      </c>
      <c r="L194" s="13" t="str">
        <f>VLOOKUP(B194,товар!$A$1:$C$433,3,FALSE)</f>
        <v>Окраина</v>
      </c>
      <c r="M194" s="50">
        <f t="shared" ref="M194:M257" si="17">AVERAGEIFS($C$2:$C$1001,$I$2:$I$1001,I194,$L$2:$L$1001,L194)</f>
        <v>273.58333333333331</v>
      </c>
      <c r="N194" s="13">
        <f t="shared" ref="N194:N257" si="18">C194*D194</f>
        <v>748</v>
      </c>
      <c r="O194" s="33">
        <f>VLOOKUP(H194,клиенты!$A$1:$G$435,5,FALSE)</f>
        <v>44628</v>
      </c>
      <c r="P194" s="13">
        <f t="shared" ref="P194:P257" si="19">F194-O194</f>
        <v>424</v>
      </c>
      <c r="Q194" s="14" t="str">
        <f>VLOOKUP(H194,клиенты!$A$2:$M$435,7,FALSE)</f>
        <v>Россия</v>
      </c>
    </row>
    <row r="195" spans="1:17" x14ac:dyDescent="0.2">
      <c r="A195" s="12">
        <v>995</v>
      </c>
      <c r="B195" s="13">
        <v>477</v>
      </c>
      <c r="C195" s="13">
        <v>50</v>
      </c>
      <c r="D195" s="13">
        <v>1</v>
      </c>
      <c r="E195" s="13">
        <v>50</v>
      </c>
      <c r="F195" s="33">
        <v>45145</v>
      </c>
      <c r="G195" s="13" t="s">
        <v>15</v>
      </c>
      <c r="H195" s="13">
        <v>58</v>
      </c>
      <c r="I195" s="13" t="str">
        <f>VLOOKUP(B195,товар!$A$1:$C$433,2,FALSE)</f>
        <v>Макароны</v>
      </c>
      <c r="J195" s="24">
        <f t="shared" si="15"/>
        <v>265.47674418604652</v>
      </c>
      <c r="K195" s="25">
        <f t="shared" si="16"/>
        <v>-0.81165958565108842</v>
      </c>
      <c r="L195" s="13" t="str">
        <f>VLOOKUP(B195,товар!$A$1:$C$433,3,FALSE)</f>
        <v>Борилла</v>
      </c>
      <c r="M195" s="50">
        <f t="shared" si="17"/>
        <v>236.27586206896552</v>
      </c>
      <c r="N195" s="13">
        <f t="shared" si="18"/>
        <v>50</v>
      </c>
      <c r="O195" s="33">
        <f>VLOOKUP(H195,клиенты!$A$1:$G$435,5,FALSE)</f>
        <v>44628</v>
      </c>
      <c r="P195" s="13">
        <f t="shared" si="19"/>
        <v>517</v>
      </c>
      <c r="Q195" s="14" t="str">
        <f>VLOOKUP(H195,клиенты!$A$2:$M$435,7,FALSE)</f>
        <v>Казахстан</v>
      </c>
    </row>
    <row r="196" spans="1:17" x14ac:dyDescent="0.2">
      <c r="A196" s="12">
        <v>378</v>
      </c>
      <c r="B196" s="13">
        <v>452</v>
      </c>
      <c r="C196" s="13">
        <v>325</v>
      </c>
      <c r="D196" s="13">
        <v>2</v>
      </c>
      <c r="E196" s="13">
        <v>650</v>
      </c>
      <c r="F196" s="33">
        <v>45160</v>
      </c>
      <c r="G196" s="13" t="s">
        <v>15</v>
      </c>
      <c r="H196" s="13">
        <v>88</v>
      </c>
      <c r="I196" s="13" t="str">
        <f>VLOOKUP(B196,товар!$A$1:$C$433,2,FALSE)</f>
        <v>Фрукты</v>
      </c>
      <c r="J196" s="24">
        <f t="shared" si="15"/>
        <v>274.16279069767444</v>
      </c>
      <c r="K196" s="25">
        <f t="shared" si="16"/>
        <v>0.18542709305284588</v>
      </c>
      <c r="L196" s="13" t="str">
        <f>VLOOKUP(B196,товар!$A$1:$C$433,3,FALSE)</f>
        <v>Экзотик</v>
      </c>
      <c r="M196" s="50">
        <f t="shared" si="17"/>
        <v>253.6875</v>
      </c>
      <c r="N196" s="13">
        <f t="shared" si="18"/>
        <v>650</v>
      </c>
      <c r="O196" s="33">
        <f>VLOOKUP(H196,клиенты!$A$1:$G$435,5,FALSE)</f>
        <v>44630</v>
      </c>
      <c r="P196" s="13">
        <f t="shared" si="19"/>
        <v>530</v>
      </c>
      <c r="Q196" s="14" t="str">
        <f>VLOOKUP(H196,клиенты!$A$2:$M$435,7,FALSE)</f>
        <v>Таджикистан</v>
      </c>
    </row>
    <row r="197" spans="1:17" x14ac:dyDescent="0.2">
      <c r="A197" s="12">
        <v>498</v>
      </c>
      <c r="B197" s="13">
        <v>90</v>
      </c>
      <c r="C197" s="13">
        <v>162</v>
      </c>
      <c r="D197" s="13">
        <v>3</v>
      </c>
      <c r="E197" s="13">
        <v>486</v>
      </c>
      <c r="F197" s="33">
        <v>45207</v>
      </c>
      <c r="G197" s="13" t="s">
        <v>14</v>
      </c>
      <c r="H197" s="13">
        <v>88</v>
      </c>
      <c r="I197" s="13" t="str">
        <f>VLOOKUP(B197,товар!$A$1:$C$433,2,FALSE)</f>
        <v>Кофе</v>
      </c>
      <c r="J197" s="24">
        <f t="shared" si="15"/>
        <v>249.02380952380952</v>
      </c>
      <c r="K197" s="25">
        <f t="shared" si="16"/>
        <v>-0.34945979539152883</v>
      </c>
      <c r="L197" s="13" t="str">
        <f>VLOOKUP(B197,товар!$A$1:$C$433,3,FALSE)</f>
        <v>Nescafe</v>
      </c>
      <c r="M197" s="50">
        <f t="shared" si="17"/>
        <v>256.89999999999998</v>
      </c>
      <c r="N197" s="13">
        <f t="shared" si="18"/>
        <v>486</v>
      </c>
      <c r="O197" s="33">
        <f>VLOOKUP(H197,клиенты!$A$1:$G$435,5,FALSE)</f>
        <v>44630</v>
      </c>
      <c r="P197" s="13">
        <f t="shared" si="19"/>
        <v>577</v>
      </c>
      <c r="Q197" s="14" t="str">
        <f>VLOOKUP(H197,клиенты!$A$2:$M$435,7,FALSE)</f>
        <v>Таджикистан</v>
      </c>
    </row>
    <row r="198" spans="1:17" x14ac:dyDescent="0.2">
      <c r="A198" s="12">
        <v>569</v>
      </c>
      <c r="B198" s="13">
        <v>474</v>
      </c>
      <c r="C198" s="13">
        <v>261</v>
      </c>
      <c r="D198" s="13">
        <v>2</v>
      </c>
      <c r="E198" s="13">
        <v>522</v>
      </c>
      <c r="F198" s="33">
        <v>45382</v>
      </c>
      <c r="G198" s="13" t="s">
        <v>27</v>
      </c>
      <c r="H198" s="13">
        <v>88</v>
      </c>
      <c r="I198" s="13" t="str">
        <f>VLOOKUP(B198,товар!$A$1:$C$433,2,FALSE)</f>
        <v>Молоко</v>
      </c>
      <c r="J198" s="24">
        <f t="shared" si="15"/>
        <v>294.95238095238096</v>
      </c>
      <c r="K198" s="25">
        <f t="shared" si="16"/>
        <v>-0.11511139812721993</v>
      </c>
      <c r="L198" s="13" t="str">
        <f>VLOOKUP(B198,товар!$A$1:$C$433,3,FALSE)</f>
        <v>Простоквашино</v>
      </c>
      <c r="M198" s="50">
        <f t="shared" si="17"/>
        <v>318.81818181818181</v>
      </c>
      <c r="N198" s="13">
        <f t="shared" si="18"/>
        <v>522</v>
      </c>
      <c r="O198" s="33">
        <f>VLOOKUP(H198,клиенты!$A$1:$G$435,5,FALSE)</f>
        <v>44630</v>
      </c>
      <c r="P198" s="13">
        <f t="shared" si="19"/>
        <v>752</v>
      </c>
      <c r="Q198" s="14" t="str">
        <f>VLOOKUP(H198,клиенты!$A$2:$M$435,7,FALSE)</f>
        <v>Таджикистан</v>
      </c>
    </row>
    <row r="199" spans="1:17" x14ac:dyDescent="0.2">
      <c r="A199" s="12">
        <v>675</v>
      </c>
      <c r="B199" s="13">
        <v>227</v>
      </c>
      <c r="C199" s="13">
        <v>300</v>
      </c>
      <c r="D199" s="13">
        <v>4</v>
      </c>
      <c r="E199" s="13">
        <v>1200</v>
      </c>
      <c r="F199" s="33">
        <v>44991</v>
      </c>
      <c r="G199" s="13" t="s">
        <v>16</v>
      </c>
      <c r="H199" s="13">
        <v>88</v>
      </c>
      <c r="I199" s="13" t="str">
        <f>VLOOKUP(B199,товар!$A$1:$C$433,2,FALSE)</f>
        <v>Макароны</v>
      </c>
      <c r="J199" s="24">
        <f t="shared" si="15"/>
        <v>265.47674418604652</v>
      </c>
      <c r="K199" s="25">
        <f t="shared" si="16"/>
        <v>0.13004248609346947</v>
      </c>
      <c r="L199" s="13" t="str">
        <f>VLOOKUP(B199,товар!$A$1:$C$433,3,FALSE)</f>
        <v>Макфа</v>
      </c>
      <c r="M199" s="50">
        <f t="shared" si="17"/>
        <v>329.27272727272725</v>
      </c>
      <c r="N199" s="13">
        <f t="shared" si="18"/>
        <v>1200</v>
      </c>
      <c r="O199" s="33">
        <f>VLOOKUP(H199,клиенты!$A$1:$G$435,5,FALSE)</f>
        <v>44630</v>
      </c>
      <c r="P199" s="13">
        <f t="shared" si="19"/>
        <v>361</v>
      </c>
      <c r="Q199" s="14" t="str">
        <f>VLOOKUP(H199,клиенты!$A$2:$M$435,7,FALSE)</f>
        <v>Таджикистан</v>
      </c>
    </row>
    <row r="200" spans="1:17" x14ac:dyDescent="0.2">
      <c r="A200" s="12">
        <v>730</v>
      </c>
      <c r="B200" s="13">
        <v>328</v>
      </c>
      <c r="C200" s="13">
        <v>429</v>
      </c>
      <c r="D200" s="13">
        <v>4</v>
      </c>
      <c r="E200" s="13">
        <v>1716</v>
      </c>
      <c r="F200" s="33">
        <v>45245</v>
      </c>
      <c r="G200" s="13" t="s">
        <v>15</v>
      </c>
      <c r="H200" s="13">
        <v>88</v>
      </c>
      <c r="I200" s="13" t="str">
        <f>VLOOKUP(B200,товар!$A$1:$C$433,2,FALSE)</f>
        <v>Чипсы</v>
      </c>
      <c r="J200" s="24">
        <f t="shared" si="15"/>
        <v>273.72549019607845</v>
      </c>
      <c r="K200" s="25">
        <f t="shared" si="16"/>
        <v>0.56726361031518602</v>
      </c>
      <c r="L200" s="13" t="str">
        <f>VLOOKUP(B200,товар!$A$1:$C$433,3,FALSE)</f>
        <v>Русская картошка</v>
      </c>
      <c r="M200" s="50">
        <f t="shared" si="17"/>
        <v>241.83333333333334</v>
      </c>
      <c r="N200" s="13">
        <f t="shared" si="18"/>
        <v>1716</v>
      </c>
      <c r="O200" s="33">
        <f>VLOOKUP(H200,клиенты!$A$1:$G$435,5,FALSE)</f>
        <v>44630</v>
      </c>
      <c r="P200" s="13">
        <f t="shared" si="19"/>
        <v>615</v>
      </c>
      <c r="Q200" s="14" t="str">
        <f>VLOOKUP(H200,клиенты!$A$2:$M$435,7,FALSE)</f>
        <v>Таджикистан</v>
      </c>
    </row>
    <row r="201" spans="1:17" x14ac:dyDescent="0.2">
      <c r="A201" s="12">
        <v>338</v>
      </c>
      <c r="B201" s="13">
        <v>271</v>
      </c>
      <c r="C201" s="13">
        <v>382</v>
      </c>
      <c r="D201" s="13">
        <v>1</v>
      </c>
      <c r="E201" s="13">
        <v>382</v>
      </c>
      <c r="F201" s="33">
        <v>45182</v>
      </c>
      <c r="G201" s="13" t="s">
        <v>9</v>
      </c>
      <c r="H201" s="13">
        <v>355</v>
      </c>
      <c r="I201" s="13" t="str">
        <f>VLOOKUP(B201,товар!$A$1:$C$433,2,FALSE)</f>
        <v>Сыр</v>
      </c>
      <c r="J201" s="24">
        <f t="shared" si="15"/>
        <v>262.63492063492066</v>
      </c>
      <c r="K201" s="25">
        <f t="shared" si="16"/>
        <v>0.45449051130182516</v>
      </c>
      <c r="L201" s="13" t="str">
        <f>VLOOKUP(B201,товар!$A$1:$C$433,3,FALSE)</f>
        <v>Сырная долина</v>
      </c>
      <c r="M201" s="50">
        <f t="shared" si="17"/>
        <v>271</v>
      </c>
      <c r="N201" s="13">
        <f t="shared" si="18"/>
        <v>382</v>
      </c>
      <c r="O201" s="33">
        <f>VLOOKUP(H201,клиенты!$A$1:$G$435,5,FALSE)</f>
        <v>44631</v>
      </c>
      <c r="P201" s="13">
        <f t="shared" si="19"/>
        <v>551</v>
      </c>
      <c r="Q201" s="14" t="str">
        <f>VLOOKUP(H201,клиенты!$A$2:$M$435,7,FALSE)</f>
        <v>Россия</v>
      </c>
    </row>
    <row r="202" spans="1:17" x14ac:dyDescent="0.2">
      <c r="A202" s="12">
        <v>591</v>
      </c>
      <c r="B202" s="13">
        <v>361</v>
      </c>
      <c r="C202" s="13">
        <v>69</v>
      </c>
      <c r="D202" s="13">
        <v>1</v>
      </c>
      <c r="E202" s="13">
        <v>69</v>
      </c>
      <c r="F202" s="33">
        <v>45021</v>
      </c>
      <c r="G202" s="13" t="s">
        <v>27</v>
      </c>
      <c r="H202" s="13">
        <v>355</v>
      </c>
      <c r="I202" s="13" t="str">
        <f>VLOOKUP(B202,товар!$A$1:$C$433,2,FALSE)</f>
        <v>Мясо</v>
      </c>
      <c r="J202" s="24">
        <f t="shared" si="15"/>
        <v>271.74545454545455</v>
      </c>
      <c r="K202" s="25">
        <f t="shared" si="16"/>
        <v>-0.74608590927338425</v>
      </c>
      <c r="L202" s="13" t="str">
        <f>VLOOKUP(B202,товар!$A$1:$C$433,3,FALSE)</f>
        <v>Сава</v>
      </c>
      <c r="M202" s="50">
        <f t="shared" si="17"/>
        <v>212.8125</v>
      </c>
      <c r="N202" s="13">
        <f t="shared" si="18"/>
        <v>69</v>
      </c>
      <c r="O202" s="33">
        <f>VLOOKUP(H202,клиенты!$A$1:$G$435,5,FALSE)</f>
        <v>44631</v>
      </c>
      <c r="P202" s="13">
        <f t="shared" si="19"/>
        <v>390</v>
      </c>
      <c r="Q202" s="14" t="str">
        <f>VLOOKUP(H202,клиенты!$A$2:$M$435,7,FALSE)</f>
        <v>Россия</v>
      </c>
    </row>
    <row r="203" spans="1:17" x14ac:dyDescent="0.2">
      <c r="A203" s="12">
        <v>129</v>
      </c>
      <c r="B203" s="13">
        <v>379</v>
      </c>
      <c r="C203" s="13">
        <v>380</v>
      </c>
      <c r="D203" s="13">
        <v>1</v>
      </c>
      <c r="E203" s="13">
        <v>380</v>
      </c>
      <c r="F203" s="33">
        <v>45260</v>
      </c>
      <c r="G203" s="13" t="s">
        <v>26</v>
      </c>
      <c r="H203" s="13">
        <v>276</v>
      </c>
      <c r="I203" s="13" t="str">
        <f>VLOOKUP(B203,товар!$A$1:$C$433,2,FALSE)</f>
        <v>Йогурт</v>
      </c>
      <c r="J203" s="24">
        <f t="shared" si="15"/>
        <v>263.25423728813558</v>
      </c>
      <c r="K203" s="25">
        <f t="shared" si="16"/>
        <v>0.44347154262168442</v>
      </c>
      <c r="L203" s="13" t="str">
        <f>VLOOKUP(B203,товар!$A$1:$C$433,3,FALSE)</f>
        <v>Активиа</v>
      </c>
      <c r="M203" s="50">
        <f t="shared" si="17"/>
        <v>293.66666666666669</v>
      </c>
      <c r="N203" s="13">
        <f t="shared" si="18"/>
        <v>380</v>
      </c>
      <c r="O203" s="33">
        <f>VLOOKUP(H203,клиенты!$A$1:$G$435,5,FALSE)</f>
        <v>44632</v>
      </c>
      <c r="P203" s="13">
        <f t="shared" si="19"/>
        <v>628</v>
      </c>
      <c r="Q203" s="14" t="str">
        <f>VLOOKUP(H203,клиенты!$A$2:$M$435,7,FALSE)</f>
        <v>Узбекистан</v>
      </c>
    </row>
    <row r="204" spans="1:17" x14ac:dyDescent="0.2">
      <c r="A204" s="12">
        <v>155</v>
      </c>
      <c r="B204" s="13">
        <v>221</v>
      </c>
      <c r="C204" s="13">
        <v>477</v>
      </c>
      <c r="D204" s="13">
        <v>4</v>
      </c>
      <c r="E204" s="13">
        <v>1908</v>
      </c>
      <c r="F204" s="33">
        <v>45185</v>
      </c>
      <c r="G204" s="13" t="s">
        <v>15</v>
      </c>
      <c r="H204" s="13">
        <v>276</v>
      </c>
      <c r="I204" s="13" t="str">
        <f>VLOOKUP(B204,товар!$A$1:$C$433,2,FALSE)</f>
        <v>Чипсы</v>
      </c>
      <c r="J204" s="24">
        <f t="shared" si="15"/>
        <v>273.72549019607845</v>
      </c>
      <c r="K204" s="25">
        <f t="shared" si="16"/>
        <v>0.74262177650429795</v>
      </c>
      <c r="L204" s="13" t="str">
        <f>VLOOKUP(B204,товар!$A$1:$C$433,3,FALSE)</f>
        <v>Pringles</v>
      </c>
      <c r="M204" s="50">
        <f t="shared" si="17"/>
        <v>280.23809523809524</v>
      </c>
      <c r="N204" s="13">
        <f t="shared" si="18"/>
        <v>1908</v>
      </c>
      <c r="O204" s="33">
        <f>VLOOKUP(H204,клиенты!$A$1:$G$435,5,FALSE)</f>
        <v>44632</v>
      </c>
      <c r="P204" s="13">
        <f t="shared" si="19"/>
        <v>553</v>
      </c>
      <c r="Q204" s="14" t="str">
        <f>VLOOKUP(H204,клиенты!$A$2:$M$435,7,FALSE)</f>
        <v>Узбекистан</v>
      </c>
    </row>
    <row r="205" spans="1:17" x14ac:dyDescent="0.2">
      <c r="A205" s="12">
        <v>424</v>
      </c>
      <c r="B205" s="13">
        <v>10</v>
      </c>
      <c r="C205" s="13">
        <v>203</v>
      </c>
      <c r="D205" s="13">
        <v>4</v>
      </c>
      <c r="E205" s="13">
        <v>812</v>
      </c>
      <c r="F205" s="33">
        <v>45059</v>
      </c>
      <c r="G205" s="13" t="s">
        <v>12</v>
      </c>
      <c r="H205" s="13">
        <v>276</v>
      </c>
      <c r="I205" s="13" t="str">
        <f>VLOOKUP(B205,товар!$A$1:$C$433,2,FALSE)</f>
        <v>Сок</v>
      </c>
      <c r="J205" s="24">
        <f t="shared" si="15"/>
        <v>268.60344827586209</v>
      </c>
      <c r="K205" s="25">
        <f t="shared" si="16"/>
        <v>-0.24423903973297389</v>
      </c>
      <c r="L205" s="13" t="str">
        <f>VLOOKUP(B205,товар!$A$1:$C$433,3,FALSE)</f>
        <v>Фруктовый сад</v>
      </c>
      <c r="M205" s="50">
        <f t="shared" si="17"/>
        <v>281.96875</v>
      </c>
      <c r="N205" s="13">
        <f t="shared" si="18"/>
        <v>812</v>
      </c>
      <c r="O205" s="33">
        <f>VLOOKUP(H205,клиенты!$A$1:$G$435,5,FALSE)</f>
        <v>44632</v>
      </c>
      <c r="P205" s="13">
        <f t="shared" si="19"/>
        <v>427</v>
      </c>
      <c r="Q205" s="14" t="str">
        <f>VLOOKUP(H205,клиенты!$A$2:$M$435,7,FALSE)</f>
        <v>Узбекистан</v>
      </c>
    </row>
    <row r="206" spans="1:17" x14ac:dyDescent="0.2">
      <c r="A206" s="12">
        <v>476</v>
      </c>
      <c r="B206" s="13">
        <v>312</v>
      </c>
      <c r="C206" s="13">
        <v>223</v>
      </c>
      <c r="D206" s="13">
        <v>2</v>
      </c>
      <c r="E206" s="13">
        <v>446</v>
      </c>
      <c r="F206" s="33">
        <v>44991</v>
      </c>
      <c r="G206" s="13" t="s">
        <v>12</v>
      </c>
      <c r="H206" s="13">
        <v>276</v>
      </c>
      <c r="I206" s="13" t="str">
        <f>VLOOKUP(B206,товар!$A$1:$C$433,2,FALSE)</f>
        <v>Хлеб</v>
      </c>
      <c r="J206" s="24">
        <f t="shared" si="15"/>
        <v>300.31818181818181</v>
      </c>
      <c r="K206" s="25">
        <f t="shared" si="16"/>
        <v>-0.2574542152262751</v>
      </c>
      <c r="L206" s="13" t="str">
        <f>VLOOKUP(B206,товар!$A$1:$C$433,3,FALSE)</f>
        <v>Каравай</v>
      </c>
      <c r="M206" s="50">
        <f t="shared" si="17"/>
        <v>331.16666666666669</v>
      </c>
      <c r="N206" s="13">
        <f t="shared" si="18"/>
        <v>446</v>
      </c>
      <c r="O206" s="33">
        <f>VLOOKUP(H206,клиенты!$A$1:$G$435,5,FALSE)</f>
        <v>44632</v>
      </c>
      <c r="P206" s="13">
        <f t="shared" si="19"/>
        <v>359</v>
      </c>
      <c r="Q206" s="14" t="str">
        <f>VLOOKUP(H206,клиенты!$A$2:$M$435,7,FALSE)</f>
        <v>Узбекистан</v>
      </c>
    </row>
    <row r="207" spans="1:17" x14ac:dyDescent="0.2">
      <c r="A207" s="12">
        <v>224</v>
      </c>
      <c r="B207" s="13">
        <v>348</v>
      </c>
      <c r="C207" s="13">
        <v>417</v>
      </c>
      <c r="D207" s="13">
        <v>4</v>
      </c>
      <c r="E207" s="13">
        <v>1668</v>
      </c>
      <c r="F207" s="33">
        <v>45005</v>
      </c>
      <c r="G207" s="13" t="s">
        <v>18</v>
      </c>
      <c r="H207" s="13">
        <v>235</v>
      </c>
      <c r="I207" s="13" t="str">
        <f>VLOOKUP(B207,товар!$A$1:$C$433,2,FALSE)</f>
        <v>Чипсы</v>
      </c>
      <c r="J207" s="24">
        <f t="shared" si="15"/>
        <v>273.72549019607845</v>
      </c>
      <c r="K207" s="25">
        <f t="shared" si="16"/>
        <v>0.52342406876790815</v>
      </c>
      <c r="L207" s="13" t="str">
        <f>VLOOKUP(B207,товар!$A$1:$C$433,3,FALSE)</f>
        <v>Estrella</v>
      </c>
      <c r="M207" s="50">
        <f t="shared" si="17"/>
        <v>266.27272727272725</v>
      </c>
      <c r="N207" s="13">
        <f t="shared" si="18"/>
        <v>1668</v>
      </c>
      <c r="O207" s="33">
        <f>VLOOKUP(H207,клиенты!$A$1:$G$435,5,FALSE)</f>
        <v>44635</v>
      </c>
      <c r="P207" s="13">
        <f t="shared" si="19"/>
        <v>370</v>
      </c>
      <c r="Q207" s="14" t="str">
        <f>VLOOKUP(H207,клиенты!$A$2:$M$435,7,FALSE)</f>
        <v>Беларусь</v>
      </c>
    </row>
    <row r="208" spans="1:17" x14ac:dyDescent="0.2">
      <c r="A208" s="12">
        <v>298</v>
      </c>
      <c r="B208" s="13">
        <v>298</v>
      </c>
      <c r="C208" s="13">
        <v>65</v>
      </c>
      <c r="D208" s="13">
        <v>1</v>
      </c>
      <c r="E208" s="13">
        <v>65</v>
      </c>
      <c r="F208" s="33">
        <v>44985</v>
      </c>
      <c r="G208" s="13" t="s">
        <v>27</v>
      </c>
      <c r="H208" s="13">
        <v>453</v>
      </c>
      <c r="I208" s="13" t="str">
        <f>VLOOKUP(B208,товар!$A$1:$C$433,2,FALSE)</f>
        <v>Крупа</v>
      </c>
      <c r="J208" s="24">
        <f t="shared" si="15"/>
        <v>255.11627906976744</v>
      </c>
      <c r="K208" s="25">
        <f t="shared" si="16"/>
        <v>-0.74521422060164078</v>
      </c>
      <c r="L208" s="13" t="str">
        <f>VLOOKUP(B208,товар!$A$1:$C$433,3,FALSE)</f>
        <v>Увелка</v>
      </c>
      <c r="M208" s="50">
        <f t="shared" si="17"/>
        <v>251.91666666666666</v>
      </c>
      <c r="N208" s="13">
        <f t="shared" si="18"/>
        <v>65</v>
      </c>
      <c r="O208" s="33">
        <f>VLOOKUP(H208,клиенты!$A$1:$G$435,5,FALSE)</f>
        <v>44635</v>
      </c>
      <c r="P208" s="13">
        <f t="shared" si="19"/>
        <v>350</v>
      </c>
      <c r="Q208" s="14" t="str">
        <f>VLOOKUP(H208,клиенты!$A$2:$M$435,7,FALSE)</f>
        <v>Россия</v>
      </c>
    </row>
    <row r="209" spans="1:17" x14ac:dyDescent="0.2">
      <c r="A209" s="12">
        <v>435</v>
      </c>
      <c r="B209" s="13">
        <v>384</v>
      </c>
      <c r="C209" s="13">
        <v>303</v>
      </c>
      <c r="D209" s="13">
        <v>2</v>
      </c>
      <c r="E209" s="13">
        <v>606</v>
      </c>
      <c r="F209" s="33">
        <v>45151</v>
      </c>
      <c r="G209" s="13" t="s">
        <v>14</v>
      </c>
      <c r="H209" s="13">
        <v>235</v>
      </c>
      <c r="I209" s="13" t="str">
        <f>VLOOKUP(B209,товар!$A$1:$C$433,2,FALSE)</f>
        <v>Сахар</v>
      </c>
      <c r="J209" s="24">
        <f t="shared" si="15"/>
        <v>252.76271186440678</v>
      </c>
      <c r="K209" s="25">
        <f t="shared" si="16"/>
        <v>0.1987527660430497</v>
      </c>
      <c r="L209" s="13" t="str">
        <f>VLOOKUP(B209,товар!$A$1:$C$433,3,FALSE)</f>
        <v>Сладов</v>
      </c>
      <c r="M209" s="50">
        <f t="shared" si="17"/>
        <v>240.26666666666668</v>
      </c>
      <c r="N209" s="13">
        <f t="shared" si="18"/>
        <v>606</v>
      </c>
      <c r="O209" s="33">
        <f>VLOOKUP(H209,клиенты!$A$1:$G$435,5,FALSE)</f>
        <v>44635</v>
      </c>
      <c r="P209" s="13">
        <f t="shared" si="19"/>
        <v>516</v>
      </c>
      <c r="Q209" s="14" t="str">
        <f>VLOOKUP(H209,клиенты!$A$2:$M$435,7,FALSE)</f>
        <v>Беларусь</v>
      </c>
    </row>
    <row r="210" spans="1:17" x14ac:dyDescent="0.2">
      <c r="A210" s="12">
        <v>493</v>
      </c>
      <c r="B210" s="13">
        <v>335</v>
      </c>
      <c r="C210" s="13">
        <v>436</v>
      </c>
      <c r="D210" s="13">
        <v>1</v>
      </c>
      <c r="E210" s="13">
        <v>436</v>
      </c>
      <c r="F210" s="33">
        <v>45407</v>
      </c>
      <c r="G210" s="13" t="s">
        <v>14</v>
      </c>
      <c r="H210" s="13">
        <v>235</v>
      </c>
      <c r="I210" s="13" t="str">
        <f>VLOOKUP(B210,товар!$A$1:$C$433,2,FALSE)</f>
        <v>Хлеб</v>
      </c>
      <c r="J210" s="24">
        <f t="shared" si="15"/>
        <v>300.31818181818181</v>
      </c>
      <c r="K210" s="25">
        <f t="shared" si="16"/>
        <v>0.45179355229302254</v>
      </c>
      <c r="L210" s="13" t="str">
        <f>VLOOKUP(B210,товар!$A$1:$C$433,3,FALSE)</f>
        <v>Каравай</v>
      </c>
      <c r="M210" s="50">
        <f t="shared" si="17"/>
        <v>331.16666666666669</v>
      </c>
      <c r="N210" s="13">
        <f t="shared" si="18"/>
        <v>436</v>
      </c>
      <c r="O210" s="33">
        <f>VLOOKUP(H210,клиенты!$A$1:$G$435,5,FALSE)</f>
        <v>44635</v>
      </c>
      <c r="P210" s="13">
        <f t="shared" si="19"/>
        <v>772</v>
      </c>
      <c r="Q210" s="14" t="str">
        <f>VLOOKUP(H210,клиенты!$A$2:$M$435,7,FALSE)</f>
        <v>Беларусь</v>
      </c>
    </row>
    <row r="211" spans="1:17" x14ac:dyDescent="0.2">
      <c r="A211" s="12">
        <v>504</v>
      </c>
      <c r="B211" s="13">
        <v>234</v>
      </c>
      <c r="C211" s="13">
        <v>244</v>
      </c>
      <c r="D211" s="13">
        <v>3</v>
      </c>
      <c r="E211" s="13">
        <v>732</v>
      </c>
      <c r="F211" s="33">
        <v>45081</v>
      </c>
      <c r="G211" s="13" t="s">
        <v>20</v>
      </c>
      <c r="H211" s="13">
        <v>453</v>
      </c>
      <c r="I211" s="13" t="str">
        <f>VLOOKUP(B211,товар!$A$1:$C$433,2,FALSE)</f>
        <v>Чай</v>
      </c>
      <c r="J211" s="24">
        <f t="shared" si="15"/>
        <v>271.18181818181819</v>
      </c>
      <c r="K211" s="25">
        <f t="shared" si="16"/>
        <v>-0.10023466309084816</v>
      </c>
      <c r="L211" s="13" t="str">
        <f>VLOOKUP(B211,товар!$A$1:$C$433,3,FALSE)</f>
        <v>Greenfield</v>
      </c>
      <c r="M211" s="50">
        <f t="shared" si="17"/>
        <v>291.45454545454544</v>
      </c>
      <c r="N211" s="13">
        <f t="shared" si="18"/>
        <v>732</v>
      </c>
      <c r="O211" s="33">
        <f>VLOOKUP(H211,клиенты!$A$1:$G$435,5,FALSE)</f>
        <v>44635</v>
      </c>
      <c r="P211" s="13">
        <f t="shared" si="19"/>
        <v>446</v>
      </c>
      <c r="Q211" s="14" t="str">
        <f>VLOOKUP(H211,клиенты!$A$2:$M$435,7,FALSE)</f>
        <v>Россия</v>
      </c>
    </row>
    <row r="212" spans="1:17" x14ac:dyDescent="0.2">
      <c r="A212" s="12">
        <v>67</v>
      </c>
      <c r="B212" s="13">
        <v>425</v>
      </c>
      <c r="C212" s="13">
        <v>365</v>
      </c>
      <c r="D212" s="13">
        <v>2</v>
      </c>
      <c r="E212" s="13">
        <v>730</v>
      </c>
      <c r="F212" s="33">
        <v>44989</v>
      </c>
      <c r="G212" s="13" t="s">
        <v>21</v>
      </c>
      <c r="H212" s="13">
        <v>346</v>
      </c>
      <c r="I212" s="13" t="str">
        <f>VLOOKUP(B212,товар!$A$1:$C$433,2,FALSE)</f>
        <v>Соль</v>
      </c>
      <c r="J212" s="24">
        <f t="shared" si="15"/>
        <v>264.8679245283019</v>
      </c>
      <c r="K212" s="25">
        <f t="shared" si="16"/>
        <v>0.37804530559908822</v>
      </c>
      <c r="L212" s="13" t="str">
        <f>VLOOKUP(B212,товар!$A$1:$C$433,3,FALSE)</f>
        <v>Экстра</v>
      </c>
      <c r="M212" s="50">
        <f t="shared" si="17"/>
        <v>320.84615384615387</v>
      </c>
      <c r="N212" s="13">
        <f t="shared" si="18"/>
        <v>730</v>
      </c>
      <c r="O212" s="33">
        <f>VLOOKUP(H212,клиенты!$A$1:$G$435,5,FALSE)</f>
        <v>44636</v>
      </c>
      <c r="P212" s="13">
        <f t="shared" si="19"/>
        <v>353</v>
      </c>
      <c r="Q212" s="14" t="str">
        <f>VLOOKUP(H212,клиенты!$A$2:$M$435,7,FALSE)</f>
        <v>Россия</v>
      </c>
    </row>
    <row r="213" spans="1:17" x14ac:dyDescent="0.2">
      <c r="A213" s="12">
        <v>174</v>
      </c>
      <c r="B213" s="13">
        <v>391</v>
      </c>
      <c r="C213" s="13">
        <v>356</v>
      </c>
      <c r="D213" s="13">
        <v>2</v>
      </c>
      <c r="E213" s="13">
        <v>712</v>
      </c>
      <c r="F213" s="33">
        <v>45175</v>
      </c>
      <c r="G213" s="13" t="s">
        <v>12</v>
      </c>
      <c r="H213" s="13">
        <v>46</v>
      </c>
      <c r="I213" s="13" t="str">
        <f>VLOOKUP(B213,товар!$A$1:$C$433,2,FALSE)</f>
        <v>Рыба</v>
      </c>
      <c r="J213" s="24">
        <f t="shared" si="15"/>
        <v>258.5128205128205</v>
      </c>
      <c r="K213" s="25">
        <f t="shared" si="16"/>
        <v>0.37710771672287247</v>
      </c>
      <c r="L213" s="13" t="str">
        <f>VLOOKUP(B213,товар!$A$1:$C$433,3,FALSE)</f>
        <v>Балтийский берег</v>
      </c>
      <c r="M213" s="50">
        <f t="shared" si="17"/>
        <v>289.88888888888891</v>
      </c>
      <c r="N213" s="13">
        <f t="shared" si="18"/>
        <v>712</v>
      </c>
      <c r="O213" s="33">
        <f>VLOOKUP(H213,клиенты!$A$1:$G$435,5,FALSE)</f>
        <v>44636</v>
      </c>
      <c r="P213" s="13">
        <f t="shared" si="19"/>
        <v>539</v>
      </c>
      <c r="Q213" s="14" t="str">
        <f>VLOOKUP(H213,клиенты!$A$2:$M$435,7,FALSE)</f>
        <v>Узбекистан</v>
      </c>
    </row>
    <row r="214" spans="1:17" x14ac:dyDescent="0.2">
      <c r="A214" s="12">
        <v>190</v>
      </c>
      <c r="B214" s="13">
        <v>69</v>
      </c>
      <c r="C214" s="13">
        <v>88</v>
      </c>
      <c r="D214" s="13">
        <v>4</v>
      </c>
      <c r="E214" s="13">
        <v>352</v>
      </c>
      <c r="F214" s="33">
        <v>45309</v>
      </c>
      <c r="G214" s="13" t="s">
        <v>12</v>
      </c>
      <c r="H214" s="13">
        <v>346</v>
      </c>
      <c r="I214" s="13" t="str">
        <f>VLOOKUP(B214,товар!$A$1:$C$433,2,FALSE)</f>
        <v>Чипсы</v>
      </c>
      <c r="J214" s="24">
        <f t="shared" si="15"/>
        <v>273.72549019607845</v>
      </c>
      <c r="K214" s="25">
        <f t="shared" si="16"/>
        <v>-0.67851002865329513</v>
      </c>
      <c r="L214" s="13" t="str">
        <f>VLOOKUP(B214,товар!$A$1:$C$433,3,FALSE)</f>
        <v>Estrella</v>
      </c>
      <c r="M214" s="50">
        <f t="shared" si="17"/>
        <v>266.27272727272725</v>
      </c>
      <c r="N214" s="13">
        <f t="shared" si="18"/>
        <v>352</v>
      </c>
      <c r="O214" s="33">
        <f>VLOOKUP(H214,клиенты!$A$1:$G$435,5,FALSE)</f>
        <v>44636</v>
      </c>
      <c r="P214" s="13">
        <f t="shared" si="19"/>
        <v>673</v>
      </c>
      <c r="Q214" s="14" t="str">
        <f>VLOOKUP(H214,клиенты!$A$2:$M$435,7,FALSE)</f>
        <v>Россия</v>
      </c>
    </row>
    <row r="215" spans="1:17" x14ac:dyDescent="0.2">
      <c r="A215" s="12">
        <v>770</v>
      </c>
      <c r="B215" s="13">
        <v>155</v>
      </c>
      <c r="C215" s="13">
        <v>310</v>
      </c>
      <c r="D215" s="13">
        <v>4</v>
      </c>
      <c r="E215" s="13">
        <v>1240</v>
      </c>
      <c r="F215" s="33">
        <v>44930</v>
      </c>
      <c r="G215" s="13" t="s">
        <v>19</v>
      </c>
      <c r="H215" s="13">
        <v>346</v>
      </c>
      <c r="I215" s="13" t="str">
        <f>VLOOKUP(B215,товар!$A$1:$C$433,2,FALSE)</f>
        <v>Йогурт</v>
      </c>
      <c r="J215" s="24">
        <f t="shared" si="15"/>
        <v>263.25423728813558</v>
      </c>
      <c r="K215" s="25">
        <f t="shared" si="16"/>
        <v>0.17756889003347931</v>
      </c>
      <c r="L215" s="13" t="str">
        <f>VLOOKUP(B215,товар!$A$1:$C$433,3,FALSE)</f>
        <v>Эрманн</v>
      </c>
      <c r="M215" s="50">
        <f t="shared" si="17"/>
        <v>248.5</v>
      </c>
      <c r="N215" s="13">
        <f t="shared" si="18"/>
        <v>1240</v>
      </c>
      <c r="O215" s="33">
        <f>VLOOKUP(H215,клиенты!$A$1:$G$435,5,FALSE)</f>
        <v>44636</v>
      </c>
      <c r="P215" s="13">
        <f t="shared" si="19"/>
        <v>294</v>
      </c>
      <c r="Q215" s="14" t="str">
        <f>VLOOKUP(H215,клиенты!$A$2:$M$435,7,FALSE)</f>
        <v>Россия</v>
      </c>
    </row>
    <row r="216" spans="1:17" x14ac:dyDescent="0.2">
      <c r="A216" s="12">
        <v>864</v>
      </c>
      <c r="B216" s="13">
        <v>369</v>
      </c>
      <c r="C216" s="13">
        <v>206</v>
      </c>
      <c r="D216" s="13">
        <v>4</v>
      </c>
      <c r="E216" s="13">
        <v>824</v>
      </c>
      <c r="F216" s="33">
        <v>45132</v>
      </c>
      <c r="G216" s="13" t="s">
        <v>17</v>
      </c>
      <c r="H216" s="13">
        <v>346</v>
      </c>
      <c r="I216" s="13" t="str">
        <f>VLOOKUP(B216,товар!$A$1:$C$433,2,FALSE)</f>
        <v>Молоко</v>
      </c>
      <c r="J216" s="24">
        <f t="shared" si="15"/>
        <v>294.95238095238096</v>
      </c>
      <c r="K216" s="25">
        <f t="shared" si="16"/>
        <v>-0.30158217629964479</v>
      </c>
      <c r="L216" s="13" t="str">
        <f>VLOOKUP(B216,товар!$A$1:$C$433,3,FALSE)</f>
        <v>Домик в деревне</v>
      </c>
      <c r="M216" s="50">
        <f t="shared" si="17"/>
        <v>274.77777777777777</v>
      </c>
      <c r="N216" s="13">
        <f t="shared" si="18"/>
        <v>824</v>
      </c>
      <c r="O216" s="33">
        <f>VLOOKUP(H216,клиенты!$A$1:$G$435,5,FALSE)</f>
        <v>44636</v>
      </c>
      <c r="P216" s="13">
        <f t="shared" si="19"/>
        <v>496</v>
      </c>
      <c r="Q216" s="14" t="str">
        <f>VLOOKUP(H216,клиенты!$A$2:$M$435,7,FALSE)</f>
        <v>Россия</v>
      </c>
    </row>
    <row r="217" spans="1:17" x14ac:dyDescent="0.2">
      <c r="A217" s="12">
        <v>313</v>
      </c>
      <c r="B217" s="13">
        <v>260</v>
      </c>
      <c r="C217" s="13">
        <v>489</v>
      </c>
      <c r="D217" s="13">
        <v>3</v>
      </c>
      <c r="E217" s="13">
        <v>1467</v>
      </c>
      <c r="F217" s="33">
        <v>45297</v>
      </c>
      <c r="G217" s="13" t="s">
        <v>25</v>
      </c>
      <c r="H217" s="13">
        <v>98</v>
      </c>
      <c r="I217" s="13" t="str">
        <f>VLOOKUP(B217,товар!$A$1:$C$433,2,FALSE)</f>
        <v>Соль</v>
      </c>
      <c r="J217" s="24">
        <f t="shared" si="15"/>
        <v>264.8679245283019</v>
      </c>
      <c r="K217" s="25">
        <f t="shared" si="16"/>
        <v>0.84620316284370989</v>
      </c>
      <c r="L217" s="13" t="str">
        <f>VLOOKUP(B217,товар!$A$1:$C$433,3,FALSE)</f>
        <v>Экстра</v>
      </c>
      <c r="M217" s="50">
        <f t="shared" si="17"/>
        <v>320.84615384615387</v>
      </c>
      <c r="N217" s="13">
        <f t="shared" si="18"/>
        <v>1467</v>
      </c>
      <c r="O217" s="33">
        <f>VLOOKUP(H217,клиенты!$A$1:$G$435,5,FALSE)</f>
        <v>44637</v>
      </c>
      <c r="P217" s="13">
        <f t="shared" si="19"/>
        <v>660</v>
      </c>
      <c r="Q217" s="14" t="str">
        <f>VLOOKUP(H217,клиенты!$A$2:$M$435,7,FALSE)</f>
        <v>Россия</v>
      </c>
    </row>
    <row r="218" spans="1:17" x14ac:dyDescent="0.2">
      <c r="A218" s="12">
        <v>106</v>
      </c>
      <c r="B218" s="13">
        <v>242</v>
      </c>
      <c r="C218" s="13">
        <v>333</v>
      </c>
      <c r="D218" s="13">
        <v>3</v>
      </c>
      <c r="E218" s="13">
        <v>999</v>
      </c>
      <c r="F218" s="33">
        <v>45287</v>
      </c>
      <c r="G218" s="13" t="s">
        <v>10</v>
      </c>
      <c r="H218" s="13">
        <v>162</v>
      </c>
      <c r="I218" s="13" t="str">
        <f>VLOOKUP(B218,товар!$A$1:$C$433,2,FALSE)</f>
        <v>Овощи</v>
      </c>
      <c r="J218" s="24">
        <f t="shared" si="15"/>
        <v>250.48780487804879</v>
      </c>
      <c r="K218" s="25">
        <f t="shared" si="16"/>
        <v>0.32940603700097371</v>
      </c>
      <c r="L218" s="13" t="str">
        <f>VLOOKUP(B218,товар!$A$1:$C$433,3,FALSE)</f>
        <v>Овощной ряд</v>
      </c>
      <c r="M218" s="50">
        <f t="shared" si="17"/>
        <v>303.8235294117647</v>
      </c>
      <c r="N218" s="13">
        <f t="shared" si="18"/>
        <v>999</v>
      </c>
      <c r="O218" s="33">
        <f>VLOOKUP(H218,клиенты!$A$1:$G$435,5,FALSE)</f>
        <v>44639</v>
      </c>
      <c r="P218" s="13">
        <f t="shared" si="19"/>
        <v>648</v>
      </c>
      <c r="Q218" s="14" t="str">
        <f>VLOOKUP(H218,клиенты!$A$2:$M$435,7,FALSE)</f>
        <v>Узбекистан</v>
      </c>
    </row>
    <row r="219" spans="1:17" x14ac:dyDescent="0.2">
      <c r="A219" s="12">
        <v>930</v>
      </c>
      <c r="B219" s="13">
        <v>170</v>
      </c>
      <c r="C219" s="13">
        <v>312</v>
      </c>
      <c r="D219" s="13">
        <v>1</v>
      </c>
      <c r="E219" s="13">
        <v>312</v>
      </c>
      <c r="F219" s="33">
        <v>45072</v>
      </c>
      <c r="G219" s="13" t="s">
        <v>19</v>
      </c>
      <c r="H219" s="13">
        <v>162</v>
      </c>
      <c r="I219" s="13" t="str">
        <f>VLOOKUP(B219,товар!$A$1:$C$433,2,FALSE)</f>
        <v>Конфеты</v>
      </c>
      <c r="J219" s="24">
        <f t="shared" si="15"/>
        <v>267.85483870967744</v>
      </c>
      <c r="K219" s="25">
        <f t="shared" si="16"/>
        <v>0.16481001987113864</v>
      </c>
      <c r="L219" s="13" t="str">
        <f>VLOOKUP(B219,товар!$A$1:$C$433,3,FALSE)</f>
        <v>Славянка</v>
      </c>
      <c r="M219" s="50">
        <f t="shared" si="17"/>
        <v>268</v>
      </c>
      <c r="N219" s="13">
        <f t="shared" si="18"/>
        <v>312</v>
      </c>
      <c r="O219" s="33">
        <f>VLOOKUP(H219,клиенты!$A$1:$G$435,5,FALSE)</f>
        <v>44639</v>
      </c>
      <c r="P219" s="13">
        <f t="shared" si="19"/>
        <v>433</v>
      </c>
      <c r="Q219" s="14" t="str">
        <f>VLOOKUP(H219,клиенты!$A$2:$M$435,7,FALSE)</f>
        <v>Узбекистан</v>
      </c>
    </row>
    <row r="220" spans="1:17" x14ac:dyDescent="0.2">
      <c r="A220" s="12">
        <v>4</v>
      </c>
      <c r="B220" s="13">
        <v>240</v>
      </c>
      <c r="C220" s="13">
        <v>141</v>
      </c>
      <c r="D220" s="13">
        <v>5</v>
      </c>
      <c r="E220" s="13">
        <v>705</v>
      </c>
      <c r="F220" s="33">
        <v>45262</v>
      </c>
      <c r="G220" s="13" t="s">
        <v>11</v>
      </c>
      <c r="H220" s="13">
        <v>116</v>
      </c>
      <c r="I220" s="13" t="str">
        <f>VLOOKUP(B220,товар!$A$1:$C$433,2,FALSE)</f>
        <v>Макароны</v>
      </c>
      <c r="J220" s="24">
        <f t="shared" si="15"/>
        <v>265.47674418604652</v>
      </c>
      <c r="K220" s="25">
        <f t="shared" si="16"/>
        <v>-0.46888003153606939</v>
      </c>
      <c r="L220" s="13" t="str">
        <f>VLOOKUP(B220,товар!$A$1:$C$433,3,FALSE)</f>
        <v>Борилла</v>
      </c>
      <c r="M220" s="50">
        <f t="shared" si="17"/>
        <v>236.27586206896552</v>
      </c>
      <c r="N220" s="13">
        <f t="shared" si="18"/>
        <v>705</v>
      </c>
      <c r="O220" s="33">
        <f>VLOOKUP(H220,клиенты!$A$1:$G$435,5,FALSE)</f>
        <v>44643</v>
      </c>
      <c r="P220" s="13">
        <f t="shared" si="19"/>
        <v>619</v>
      </c>
      <c r="Q220" s="14" t="str">
        <f>VLOOKUP(H220,клиенты!$A$2:$M$435,7,FALSE)</f>
        <v>Россия</v>
      </c>
    </row>
    <row r="221" spans="1:17" x14ac:dyDescent="0.2">
      <c r="A221" s="12">
        <v>78</v>
      </c>
      <c r="B221" s="13">
        <v>392</v>
      </c>
      <c r="C221" s="13">
        <v>484</v>
      </c>
      <c r="D221" s="13">
        <v>4</v>
      </c>
      <c r="E221" s="13">
        <v>1936</v>
      </c>
      <c r="F221" s="33">
        <v>45302</v>
      </c>
      <c r="G221" s="13" t="s">
        <v>10</v>
      </c>
      <c r="H221" s="13">
        <v>252</v>
      </c>
      <c r="I221" s="13" t="str">
        <f>VLOOKUP(B221,товар!$A$1:$C$433,2,FALSE)</f>
        <v>Кофе</v>
      </c>
      <c r="J221" s="24">
        <f t="shared" si="15"/>
        <v>249.02380952380952</v>
      </c>
      <c r="K221" s="25">
        <f t="shared" si="16"/>
        <v>0.94358925327469167</v>
      </c>
      <c r="L221" s="13" t="str">
        <f>VLOOKUP(B221,товар!$A$1:$C$433,3,FALSE)</f>
        <v>Черная Карта</v>
      </c>
      <c r="M221" s="50">
        <f t="shared" si="17"/>
        <v>222.2</v>
      </c>
      <c r="N221" s="13">
        <f t="shared" si="18"/>
        <v>1936</v>
      </c>
      <c r="O221" s="33">
        <f>VLOOKUP(H221,клиенты!$A$1:$G$435,5,FALSE)</f>
        <v>44643</v>
      </c>
      <c r="P221" s="13">
        <f t="shared" si="19"/>
        <v>659</v>
      </c>
      <c r="Q221" s="14" t="str">
        <f>VLOOKUP(H221,клиенты!$A$2:$M$435,7,FALSE)</f>
        <v>Россия</v>
      </c>
    </row>
    <row r="222" spans="1:17" x14ac:dyDescent="0.2">
      <c r="A222" s="12">
        <v>410</v>
      </c>
      <c r="B222" s="13">
        <v>96</v>
      </c>
      <c r="C222" s="13">
        <v>386</v>
      </c>
      <c r="D222" s="13">
        <v>4</v>
      </c>
      <c r="E222" s="13">
        <v>1544</v>
      </c>
      <c r="F222" s="33">
        <v>45145</v>
      </c>
      <c r="G222" s="13" t="s">
        <v>17</v>
      </c>
      <c r="H222" s="13">
        <v>252</v>
      </c>
      <c r="I222" s="13" t="str">
        <f>VLOOKUP(B222,товар!$A$1:$C$433,2,FALSE)</f>
        <v>Соль</v>
      </c>
      <c r="J222" s="24">
        <f t="shared" si="15"/>
        <v>264.8679245283019</v>
      </c>
      <c r="K222" s="25">
        <f t="shared" si="16"/>
        <v>0.45733010400341922</v>
      </c>
      <c r="L222" s="13" t="str">
        <f>VLOOKUP(B222,товар!$A$1:$C$433,3,FALSE)</f>
        <v>Салта</v>
      </c>
      <c r="M222" s="50">
        <f t="shared" si="17"/>
        <v>273.7</v>
      </c>
      <c r="N222" s="13">
        <f t="shared" si="18"/>
        <v>1544</v>
      </c>
      <c r="O222" s="33">
        <f>VLOOKUP(H222,клиенты!$A$1:$G$435,5,FALSE)</f>
        <v>44643</v>
      </c>
      <c r="P222" s="13">
        <f t="shared" si="19"/>
        <v>502</v>
      </c>
      <c r="Q222" s="14" t="str">
        <f>VLOOKUP(H222,клиенты!$A$2:$M$435,7,FALSE)</f>
        <v>Россия</v>
      </c>
    </row>
    <row r="223" spans="1:17" x14ac:dyDescent="0.2">
      <c r="A223" s="12">
        <v>520</v>
      </c>
      <c r="B223" s="13">
        <v>484</v>
      </c>
      <c r="C223" s="13">
        <v>238</v>
      </c>
      <c r="D223" s="13">
        <v>2</v>
      </c>
      <c r="E223" s="13">
        <v>476</v>
      </c>
      <c r="F223" s="33">
        <v>45364</v>
      </c>
      <c r="G223" s="13" t="s">
        <v>14</v>
      </c>
      <c r="H223" s="13">
        <v>252</v>
      </c>
      <c r="I223" s="13" t="str">
        <f>VLOOKUP(B223,товар!$A$1:$C$433,2,FALSE)</f>
        <v>Печенье</v>
      </c>
      <c r="J223" s="24">
        <f t="shared" si="15"/>
        <v>283.468085106383</v>
      </c>
      <c r="K223" s="25">
        <f t="shared" si="16"/>
        <v>-0.16039930946483527</v>
      </c>
      <c r="L223" s="13" t="str">
        <f>VLOOKUP(B223,товар!$A$1:$C$433,3,FALSE)</f>
        <v>КДВ</v>
      </c>
      <c r="M223" s="50">
        <f t="shared" si="17"/>
        <v>323.07692307692309</v>
      </c>
      <c r="N223" s="13">
        <f t="shared" si="18"/>
        <v>476</v>
      </c>
      <c r="O223" s="33">
        <f>VLOOKUP(H223,клиенты!$A$1:$G$435,5,FALSE)</f>
        <v>44643</v>
      </c>
      <c r="P223" s="13">
        <f t="shared" si="19"/>
        <v>721</v>
      </c>
      <c r="Q223" s="14" t="str">
        <f>VLOOKUP(H223,клиенты!$A$2:$M$435,7,FALSE)</f>
        <v>Россия</v>
      </c>
    </row>
    <row r="224" spans="1:17" x14ac:dyDescent="0.2">
      <c r="A224" s="12">
        <v>542</v>
      </c>
      <c r="B224" s="13">
        <v>248</v>
      </c>
      <c r="C224" s="13">
        <v>497</v>
      </c>
      <c r="D224" s="13">
        <v>2</v>
      </c>
      <c r="E224" s="13">
        <v>994</v>
      </c>
      <c r="F224" s="33">
        <v>45051</v>
      </c>
      <c r="G224" s="13" t="s">
        <v>17</v>
      </c>
      <c r="H224" s="13">
        <v>116</v>
      </c>
      <c r="I224" s="13" t="str">
        <f>VLOOKUP(B224,товар!$A$1:$C$433,2,FALSE)</f>
        <v>Конфеты</v>
      </c>
      <c r="J224" s="24">
        <f t="shared" si="15"/>
        <v>267.85483870967744</v>
      </c>
      <c r="K224" s="25">
        <f t="shared" si="16"/>
        <v>0.85548262780755091</v>
      </c>
      <c r="L224" s="13" t="str">
        <f>VLOOKUP(B224,товар!$A$1:$C$433,3,FALSE)</f>
        <v>Красный Октябрь</v>
      </c>
      <c r="M224" s="50">
        <f t="shared" si="17"/>
        <v>273.625</v>
      </c>
      <c r="N224" s="13">
        <f t="shared" si="18"/>
        <v>994</v>
      </c>
      <c r="O224" s="33">
        <f>VLOOKUP(H224,клиенты!$A$1:$G$435,5,FALSE)</f>
        <v>44643</v>
      </c>
      <c r="P224" s="13">
        <f t="shared" si="19"/>
        <v>408</v>
      </c>
      <c r="Q224" s="14" t="str">
        <f>VLOOKUP(H224,клиенты!$A$2:$M$435,7,FALSE)</f>
        <v>Россия</v>
      </c>
    </row>
    <row r="225" spans="1:17" x14ac:dyDescent="0.2">
      <c r="A225" s="12">
        <v>635</v>
      </c>
      <c r="B225" s="13">
        <v>4</v>
      </c>
      <c r="C225" s="13">
        <v>151</v>
      </c>
      <c r="D225" s="13">
        <v>4</v>
      </c>
      <c r="E225" s="13">
        <v>604</v>
      </c>
      <c r="F225" s="33">
        <v>45286</v>
      </c>
      <c r="G225" s="13" t="s">
        <v>18</v>
      </c>
      <c r="H225" s="13">
        <v>116</v>
      </c>
      <c r="I225" s="13" t="str">
        <f>VLOOKUP(B225,товар!$A$1:$C$433,2,FALSE)</f>
        <v>Рис</v>
      </c>
      <c r="J225" s="24">
        <f t="shared" si="15"/>
        <v>258.375</v>
      </c>
      <c r="K225" s="25">
        <f t="shared" si="16"/>
        <v>-0.41557813255926468</v>
      </c>
      <c r="L225" s="13" t="str">
        <f>VLOOKUP(B225,товар!$A$1:$C$433,3,FALSE)</f>
        <v>Белый Злат</v>
      </c>
      <c r="M225" s="50">
        <f t="shared" si="17"/>
        <v>269.70588235294116</v>
      </c>
      <c r="N225" s="13">
        <f t="shared" si="18"/>
        <v>604</v>
      </c>
      <c r="O225" s="33">
        <f>VLOOKUP(H225,клиенты!$A$1:$G$435,5,FALSE)</f>
        <v>44643</v>
      </c>
      <c r="P225" s="13">
        <f t="shared" si="19"/>
        <v>643</v>
      </c>
      <c r="Q225" s="14" t="str">
        <f>VLOOKUP(H225,клиенты!$A$2:$M$435,7,FALSE)</f>
        <v>Россия</v>
      </c>
    </row>
    <row r="226" spans="1:17" x14ac:dyDescent="0.2">
      <c r="A226" s="12">
        <v>774</v>
      </c>
      <c r="B226" s="13">
        <v>39</v>
      </c>
      <c r="C226" s="13">
        <v>404</v>
      </c>
      <c r="D226" s="13">
        <v>2</v>
      </c>
      <c r="E226" s="13">
        <v>808</v>
      </c>
      <c r="F226" s="33">
        <v>45175</v>
      </c>
      <c r="G226" s="13" t="s">
        <v>15</v>
      </c>
      <c r="H226" s="13">
        <v>252</v>
      </c>
      <c r="I226" s="13" t="str">
        <f>VLOOKUP(B226,товар!$A$1:$C$433,2,FALSE)</f>
        <v>Сыр</v>
      </c>
      <c r="J226" s="24">
        <f t="shared" si="15"/>
        <v>262.63492063492066</v>
      </c>
      <c r="K226" s="25">
        <f t="shared" si="16"/>
        <v>0.53825698053910287</v>
      </c>
      <c r="L226" s="13" t="str">
        <f>VLOOKUP(B226,товар!$A$1:$C$433,3,FALSE)</f>
        <v>Сырная долина</v>
      </c>
      <c r="M226" s="50">
        <f t="shared" si="17"/>
        <v>271</v>
      </c>
      <c r="N226" s="13">
        <f t="shared" si="18"/>
        <v>808</v>
      </c>
      <c r="O226" s="33">
        <f>VLOOKUP(H226,клиенты!$A$1:$G$435,5,FALSE)</f>
        <v>44643</v>
      </c>
      <c r="P226" s="13">
        <f t="shared" si="19"/>
        <v>532</v>
      </c>
      <c r="Q226" s="14" t="str">
        <f>VLOOKUP(H226,клиенты!$A$2:$M$435,7,FALSE)</f>
        <v>Россия</v>
      </c>
    </row>
    <row r="227" spans="1:17" x14ac:dyDescent="0.2">
      <c r="A227" s="12">
        <v>269</v>
      </c>
      <c r="B227" s="13">
        <v>464</v>
      </c>
      <c r="C227" s="13">
        <v>290</v>
      </c>
      <c r="D227" s="13">
        <v>3</v>
      </c>
      <c r="E227" s="13">
        <v>870</v>
      </c>
      <c r="F227" s="33">
        <v>45185</v>
      </c>
      <c r="G227" s="13" t="s">
        <v>22</v>
      </c>
      <c r="H227" s="13">
        <v>77</v>
      </c>
      <c r="I227" s="13" t="str">
        <f>VLOOKUP(B227,товар!$A$1:$C$433,2,FALSE)</f>
        <v>Сыр</v>
      </c>
      <c r="J227" s="24">
        <f t="shared" si="15"/>
        <v>262.63492063492066</v>
      </c>
      <c r="K227" s="25">
        <f t="shared" si="16"/>
        <v>0.10419436721866293</v>
      </c>
      <c r="L227" s="13" t="str">
        <f>VLOOKUP(B227,товар!$A$1:$C$433,3,FALSE)</f>
        <v>Сырная долина</v>
      </c>
      <c r="M227" s="50">
        <f t="shared" si="17"/>
        <v>271</v>
      </c>
      <c r="N227" s="13">
        <f t="shared" si="18"/>
        <v>870</v>
      </c>
      <c r="O227" s="33">
        <f>VLOOKUP(H227,клиенты!$A$1:$G$435,5,FALSE)</f>
        <v>44644</v>
      </c>
      <c r="P227" s="13">
        <f t="shared" si="19"/>
        <v>541</v>
      </c>
      <c r="Q227" s="14" t="str">
        <f>VLOOKUP(H227,клиенты!$A$2:$M$435,7,FALSE)</f>
        <v>Россия</v>
      </c>
    </row>
    <row r="228" spans="1:17" x14ac:dyDescent="0.2">
      <c r="A228" s="12">
        <v>867</v>
      </c>
      <c r="B228" s="13">
        <v>237</v>
      </c>
      <c r="C228" s="13">
        <v>121</v>
      </c>
      <c r="D228" s="13">
        <v>3</v>
      </c>
      <c r="E228" s="13">
        <v>363</v>
      </c>
      <c r="F228" s="33">
        <v>45240</v>
      </c>
      <c r="G228" s="13" t="s">
        <v>26</v>
      </c>
      <c r="H228" s="13">
        <v>77</v>
      </c>
      <c r="I228" s="13" t="str">
        <f>VLOOKUP(B228,товар!$A$1:$C$433,2,FALSE)</f>
        <v>Конфеты</v>
      </c>
      <c r="J228" s="24">
        <f t="shared" si="15"/>
        <v>267.85483870967744</v>
      </c>
      <c r="K228" s="25">
        <f t="shared" si="16"/>
        <v>-0.54826278075510326</v>
      </c>
      <c r="L228" s="13" t="str">
        <f>VLOOKUP(B228,товар!$A$1:$C$433,3,FALSE)</f>
        <v>Рот Фронт</v>
      </c>
      <c r="M228" s="50">
        <f t="shared" si="17"/>
        <v>288.23809523809524</v>
      </c>
      <c r="N228" s="13">
        <f t="shared" si="18"/>
        <v>363</v>
      </c>
      <c r="O228" s="33">
        <f>VLOOKUP(H228,клиенты!$A$1:$G$435,5,FALSE)</f>
        <v>44644</v>
      </c>
      <c r="P228" s="13">
        <f t="shared" si="19"/>
        <v>596</v>
      </c>
      <c r="Q228" s="14" t="str">
        <f>VLOOKUP(H228,клиенты!$A$2:$M$435,7,FALSE)</f>
        <v>Россия</v>
      </c>
    </row>
    <row r="229" spans="1:17" x14ac:dyDescent="0.2">
      <c r="A229" s="12">
        <v>72</v>
      </c>
      <c r="B229" s="13">
        <v>75</v>
      </c>
      <c r="C229" s="13">
        <v>257</v>
      </c>
      <c r="D229" s="13">
        <v>2</v>
      </c>
      <c r="E229" s="13">
        <v>514</v>
      </c>
      <c r="F229" s="33">
        <v>45306</v>
      </c>
      <c r="G229" s="13" t="s">
        <v>25</v>
      </c>
      <c r="H229" s="13">
        <v>449</v>
      </c>
      <c r="I229" s="13" t="str">
        <f>VLOOKUP(B229,товар!$A$1:$C$433,2,FALSE)</f>
        <v>Печенье</v>
      </c>
      <c r="J229" s="24">
        <f t="shared" si="15"/>
        <v>283.468085106383</v>
      </c>
      <c r="K229" s="25">
        <f t="shared" si="16"/>
        <v>-9.3372363581775919E-2</v>
      </c>
      <c r="L229" s="13" t="str">
        <f>VLOOKUP(B229,товар!$A$1:$C$433,3,FALSE)</f>
        <v>Белогорье</v>
      </c>
      <c r="M229" s="50">
        <f t="shared" si="17"/>
        <v>249.5</v>
      </c>
      <c r="N229" s="13">
        <f t="shared" si="18"/>
        <v>514</v>
      </c>
      <c r="O229" s="33">
        <f>VLOOKUP(H229,клиенты!$A$1:$G$435,5,FALSE)</f>
        <v>44645</v>
      </c>
      <c r="P229" s="13">
        <f t="shared" si="19"/>
        <v>661</v>
      </c>
      <c r="Q229" s="14" t="str">
        <f>VLOOKUP(H229,клиенты!$A$2:$M$435,7,FALSE)</f>
        <v>Узбекистан</v>
      </c>
    </row>
    <row r="230" spans="1:17" x14ac:dyDescent="0.2">
      <c r="A230" s="12">
        <v>285</v>
      </c>
      <c r="B230" s="13">
        <v>430</v>
      </c>
      <c r="C230" s="13">
        <v>380</v>
      </c>
      <c r="D230" s="13">
        <v>1</v>
      </c>
      <c r="E230" s="13">
        <v>380</v>
      </c>
      <c r="F230" s="33">
        <v>45391</v>
      </c>
      <c r="G230" s="13" t="s">
        <v>27</v>
      </c>
      <c r="H230" s="13">
        <v>449</v>
      </c>
      <c r="I230" s="13" t="str">
        <f>VLOOKUP(B230,товар!$A$1:$C$433,2,FALSE)</f>
        <v>Чай</v>
      </c>
      <c r="J230" s="24">
        <f t="shared" si="15"/>
        <v>271.18181818181819</v>
      </c>
      <c r="K230" s="25">
        <f t="shared" si="16"/>
        <v>0.40127388535031838</v>
      </c>
      <c r="L230" s="13" t="str">
        <f>VLOOKUP(B230,товар!$A$1:$C$433,3,FALSE)</f>
        <v>Ахмад</v>
      </c>
      <c r="M230" s="50">
        <f t="shared" si="17"/>
        <v>243.3</v>
      </c>
      <c r="N230" s="13">
        <f t="shared" si="18"/>
        <v>380</v>
      </c>
      <c r="O230" s="33">
        <f>VLOOKUP(H230,клиенты!$A$1:$G$435,5,FALSE)</f>
        <v>44645</v>
      </c>
      <c r="P230" s="13">
        <f t="shared" si="19"/>
        <v>746</v>
      </c>
      <c r="Q230" s="14" t="str">
        <f>VLOOKUP(H230,клиенты!$A$2:$M$435,7,FALSE)</f>
        <v>Узбекистан</v>
      </c>
    </row>
    <row r="231" spans="1:17" x14ac:dyDescent="0.2">
      <c r="A231" s="12">
        <v>419</v>
      </c>
      <c r="B231" s="13">
        <v>390</v>
      </c>
      <c r="C231" s="13">
        <v>120</v>
      </c>
      <c r="D231" s="13">
        <v>1</v>
      </c>
      <c r="E231" s="13">
        <v>120</v>
      </c>
      <c r="F231" s="33">
        <v>45176</v>
      </c>
      <c r="G231" s="13" t="s">
        <v>14</v>
      </c>
      <c r="H231" s="13">
        <v>449</v>
      </c>
      <c r="I231" s="13" t="str">
        <f>VLOOKUP(B231,товар!$A$1:$C$433,2,FALSE)</f>
        <v>Сок</v>
      </c>
      <c r="J231" s="24">
        <f t="shared" si="15"/>
        <v>268.60344827586209</v>
      </c>
      <c r="K231" s="25">
        <f t="shared" si="16"/>
        <v>-0.55324475255151162</v>
      </c>
      <c r="L231" s="13" t="str">
        <f>VLOOKUP(B231,товар!$A$1:$C$433,3,FALSE)</f>
        <v>Сады Придонья</v>
      </c>
      <c r="M231" s="50">
        <f t="shared" si="17"/>
        <v>254.18181818181819</v>
      </c>
      <c r="N231" s="13">
        <f t="shared" si="18"/>
        <v>120</v>
      </c>
      <c r="O231" s="33">
        <f>VLOOKUP(H231,клиенты!$A$1:$G$435,5,FALSE)</f>
        <v>44645</v>
      </c>
      <c r="P231" s="13">
        <f t="shared" si="19"/>
        <v>531</v>
      </c>
      <c r="Q231" s="14" t="str">
        <f>VLOOKUP(H231,клиенты!$A$2:$M$435,7,FALSE)</f>
        <v>Узбекистан</v>
      </c>
    </row>
    <row r="232" spans="1:17" x14ac:dyDescent="0.2">
      <c r="A232" s="12">
        <v>678</v>
      </c>
      <c r="B232" s="13">
        <v>441</v>
      </c>
      <c r="C232" s="13">
        <v>147</v>
      </c>
      <c r="D232" s="13">
        <v>3</v>
      </c>
      <c r="E232" s="13">
        <v>441</v>
      </c>
      <c r="F232" s="33">
        <v>45117</v>
      </c>
      <c r="G232" s="13" t="s">
        <v>17</v>
      </c>
      <c r="H232" s="13">
        <v>449</v>
      </c>
      <c r="I232" s="13" t="str">
        <f>VLOOKUP(B232,товар!$A$1:$C$433,2,FALSE)</f>
        <v>Чай</v>
      </c>
      <c r="J232" s="24">
        <f t="shared" si="15"/>
        <v>271.18181818181819</v>
      </c>
      <c r="K232" s="25">
        <f t="shared" si="16"/>
        <v>-0.4579282601407979</v>
      </c>
      <c r="L232" s="13" t="str">
        <f>VLOOKUP(B232,товар!$A$1:$C$433,3,FALSE)</f>
        <v>Lipton</v>
      </c>
      <c r="M232" s="50">
        <f t="shared" si="17"/>
        <v>260.15789473684208</v>
      </c>
      <c r="N232" s="13">
        <f t="shared" si="18"/>
        <v>441</v>
      </c>
      <c r="O232" s="33">
        <f>VLOOKUP(H232,клиенты!$A$1:$G$435,5,FALSE)</f>
        <v>44645</v>
      </c>
      <c r="P232" s="13">
        <f t="shared" si="19"/>
        <v>472</v>
      </c>
      <c r="Q232" s="14" t="str">
        <f>VLOOKUP(H232,клиенты!$A$2:$M$435,7,FALSE)</f>
        <v>Узбекистан</v>
      </c>
    </row>
    <row r="233" spans="1:17" x14ac:dyDescent="0.2">
      <c r="A233" s="12">
        <v>149</v>
      </c>
      <c r="B233" s="13">
        <v>438</v>
      </c>
      <c r="C233" s="13">
        <v>154</v>
      </c>
      <c r="D233" s="13">
        <v>4</v>
      </c>
      <c r="E233" s="13">
        <v>616</v>
      </c>
      <c r="F233" s="33">
        <v>45264</v>
      </c>
      <c r="G233" s="13" t="s">
        <v>12</v>
      </c>
      <c r="H233" s="13">
        <v>139</v>
      </c>
      <c r="I233" s="13" t="str">
        <f>VLOOKUP(B233,товар!$A$1:$C$433,2,FALSE)</f>
        <v>Кофе</v>
      </c>
      <c r="J233" s="24">
        <f t="shared" si="15"/>
        <v>249.02380952380952</v>
      </c>
      <c r="K233" s="25">
        <f t="shared" si="16"/>
        <v>-0.38158523759441632</v>
      </c>
      <c r="L233" s="13" t="str">
        <f>VLOOKUP(B233,товар!$A$1:$C$433,3,FALSE)</f>
        <v>Nescafe</v>
      </c>
      <c r="M233" s="50">
        <f t="shared" si="17"/>
        <v>256.89999999999998</v>
      </c>
      <c r="N233" s="13">
        <f t="shared" si="18"/>
        <v>616</v>
      </c>
      <c r="O233" s="33">
        <f>VLOOKUP(H233,клиенты!$A$1:$G$435,5,FALSE)</f>
        <v>44648</v>
      </c>
      <c r="P233" s="13">
        <f t="shared" si="19"/>
        <v>616</v>
      </c>
      <c r="Q233" s="14" t="str">
        <f>VLOOKUP(H233,клиенты!$A$2:$M$435,7,FALSE)</f>
        <v>Казахстан</v>
      </c>
    </row>
    <row r="234" spans="1:17" x14ac:dyDescent="0.2">
      <c r="A234" s="12">
        <v>31</v>
      </c>
      <c r="B234" s="13">
        <v>382</v>
      </c>
      <c r="C234" s="13">
        <v>198</v>
      </c>
      <c r="D234" s="13">
        <v>5</v>
      </c>
      <c r="E234" s="13">
        <v>990</v>
      </c>
      <c r="F234" s="33">
        <v>45125</v>
      </c>
      <c r="G234" s="13" t="s">
        <v>20</v>
      </c>
      <c r="H234" s="13">
        <v>160</v>
      </c>
      <c r="I234" s="13" t="str">
        <f>VLOOKUP(B234,товар!$A$1:$C$433,2,FALSE)</f>
        <v>Овощи</v>
      </c>
      <c r="J234" s="24">
        <f t="shared" si="15"/>
        <v>250.48780487804879</v>
      </c>
      <c r="K234" s="25">
        <f t="shared" si="16"/>
        <v>-0.2095423563777995</v>
      </c>
      <c r="L234" s="13" t="str">
        <f>VLOOKUP(B234,товар!$A$1:$C$433,3,FALSE)</f>
        <v>Овощной ряд</v>
      </c>
      <c r="M234" s="50">
        <f t="shared" si="17"/>
        <v>303.8235294117647</v>
      </c>
      <c r="N234" s="13">
        <f t="shared" si="18"/>
        <v>990</v>
      </c>
      <c r="O234" s="33">
        <f>VLOOKUP(H234,клиенты!$A$1:$G$435,5,FALSE)</f>
        <v>44649</v>
      </c>
      <c r="P234" s="13">
        <f t="shared" si="19"/>
        <v>476</v>
      </c>
      <c r="Q234" s="14" t="str">
        <f>VLOOKUP(H234,клиенты!$A$2:$M$435,7,FALSE)</f>
        <v>Беларусь</v>
      </c>
    </row>
    <row r="235" spans="1:17" x14ac:dyDescent="0.2">
      <c r="A235" s="12">
        <v>263</v>
      </c>
      <c r="B235" s="13">
        <v>422</v>
      </c>
      <c r="C235" s="13">
        <v>349</v>
      </c>
      <c r="D235" s="13">
        <v>2</v>
      </c>
      <c r="E235" s="13">
        <v>698</v>
      </c>
      <c r="F235" s="33">
        <v>45045</v>
      </c>
      <c r="G235" s="13" t="s">
        <v>18</v>
      </c>
      <c r="H235" s="13">
        <v>160</v>
      </c>
      <c r="I235" s="13" t="str">
        <f>VLOOKUP(B235,товар!$A$1:$C$433,2,FALSE)</f>
        <v>Кофе</v>
      </c>
      <c r="J235" s="24">
        <f t="shared" si="15"/>
        <v>249.02380952380952</v>
      </c>
      <c r="K235" s="25">
        <f t="shared" si="16"/>
        <v>0.40147241610096573</v>
      </c>
      <c r="L235" s="13" t="str">
        <f>VLOOKUP(B235,товар!$A$1:$C$433,3,FALSE)</f>
        <v>Nescafe</v>
      </c>
      <c r="M235" s="50">
        <f t="shared" si="17"/>
        <v>256.89999999999998</v>
      </c>
      <c r="N235" s="13">
        <f t="shared" si="18"/>
        <v>698</v>
      </c>
      <c r="O235" s="33">
        <f>VLOOKUP(H235,клиенты!$A$1:$G$435,5,FALSE)</f>
        <v>44649</v>
      </c>
      <c r="P235" s="13">
        <f t="shared" si="19"/>
        <v>396</v>
      </c>
      <c r="Q235" s="14" t="str">
        <f>VLOOKUP(H235,клиенты!$A$2:$M$435,7,FALSE)</f>
        <v>Беларусь</v>
      </c>
    </row>
    <row r="236" spans="1:17" x14ac:dyDescent="0.2">
      <c r="A236" s="12">
        <v>807</v>
      </c>
      <c r="B236" s="13">
        <v>132</v>
      </c>
      <c r="C236" s="13">
        <v>154</v>
      </c>
      <c r="D236" s="13">
        <v>3</v>
      </c>
      <c r="E236" s="13">
        <v>462</v>
      </c>
      <c r="F236" s="33">
        <v>45294</v>
      </c>
      <c r="G236" s="13" t="s">
        <v>19</v>
      </c>
      <c r="H236" s="13">
        <v>443</v>
      </c>
      <c r="I236" s="13" t="str">
        <f>VLOOKUP(B236,товар!$A$1:$C$433,2,FALSE)</f>
        <v>Рыба</v>
      </c>
      <c r="J236" s="24">
        <f t="shared" si="15"/>
        <v>258.5128205128205</v>
      </c>
      <c r="K236" s="25">
        <f t="shared" si="16"/>
        <v>-0.40428486411426301</v>
      </c>
      <c r="L236" s="13" t="str">
        <f>VLOOKUP(B236,товар!$A$1:$C$433,3,FALSE)</f>
        <v>Меридиан</v>
      </c>
      <c r="M236" s="50">
        <f t="shared" si="17"/>
        <v>260.64705882352939</v>
      </c>
      <c r="N236" s="13">
        <f t="shared" si="18"/>
        <v>462</v>
      </c>
      <c r="O236" s="33">
        <f>VLOOKUP(H236,клиенты!$A$1:$G$435,5,FALSE)</f>
        <v>44649</v>
      </c>
      <c r="P236" s="13">
        <f t="shared" si="19"/>
        <v>645</v>
      </c>
      <c r="Q236" s="14" t="str">
        <f>VLOOKUP(H236,клиенты!$A$2:$M$435,7,FALSE)</f>
        <v>Россия</v>
      </c>
    </row>
    <row r="237" spans="1:17" x14ac:dyDescent="0.2">
      <c r="A237" s="12">
        <v>227</v>
      </c>
      <c r="B237" s="13">
        <v>131</v>
      </c>
      <c r="C237" s="13">
        <v>376</v>
      </c>
      <c r="D237" s="13">
        <v>1</v>
      </c>
      <c r="E237" s="13">
        <v>376</v>
      </c>
      <c r="F237" s="33">
        <v>45427</v>
      </c>
      <c r="G237" s="13" t="s">
        <v>17</v>
      </c>
      <c r="H237" s="13">
        <v>275</v>
      </c>
      <c r="I237" s="13" t="str">
        <f>VLOOKUP(B237,товар!$A$1:$C$433,2,FALSE)</f>
        <v>Сок</v>
      </c>
      <c r="J237" s="24">
        <f t="shared" si="15"/>
        <v>268.60344827586209</v>
      </c>
      <c r="K237" s="25">
        <f t="shared" si="16"/>
        <v>0.39983310867193</v>
      </c>
      <c r="L237" s="13" t="str">
        <f>VLOOKUP(B237,товар!$A$1:$C$433,3,FALSE)</f>
        <v>Сады Придонья</v>
      </c>
      <c r="M237" s="50">
        <f t="shared" si="17"/>
        <v>254.18181818181819</v>
      </c>
      <c r="N237" s="13">
        <f t="shared" si="18"/>
        <v>376</v>
      </c>
      <c r="O237" s="33">
        <f>VLOOKUP(H237,клиенты!$A$1:$G$435,5,FALSE)</f>
        <v>44651</v>
      </c>
      <c r="P237" s="13">
        <f t="shared" si="19"/>
        <v>776</v>
      </c>
      <c r="Q237" s="14" t="str">
        <f>VLOOKUP(H237,клиенты!$A$2:$M$435,7,FALSE)</f>
        <v>Узбекистан</v>
      </c>
    </row>
    <row r="238" spans="1:17" x14ac:dyDescent="0.2">
      <c r="A238" s="12">
        <v>639</v>
      </c>
      <c r="B238" s="13">
        <v>52</v>
      </c>
      <c r="C238" s="13">
        <v>105</v>
      </c>
      <c r="D238" s="13">
        <v>2</v>
      </c>
      <c r="E238" s="13">
        <v>210</v>
      </c>
      <c r="F238" s="33">
        <v>45232</v>
      </c>
      <c r="G238" s="13" t="s">
        <v>8</v>
      </c>
      <c r="H238" s="13">
        <v>275</v>
      </c>
      <c r="I238" s="13" t="str">
        <f>VLOOKUP(B238,товар!$A$1:$C$433,2,FALSE)</f>
        <v>Соль</v>
      </c>
      <c r="J238" s="24">
        <f t="shared" si="15"/>
        <v>264.8679245283019</v>
      </c>
      <c r="K238" s="25">
        <f t="shared" si="16"/>
        <v>-0.60357600797834454</v>
      </c>
      <c r="L238" s="13" t="str">
        <f>VLOOKUP(B238,товар!$A$1:$C$433,3,FALSE)</f>
        <v>Илецкая</v>
      </c>
      <c r="M238" s="50">
        <f t="shared" si="17"/>
        <v>238.16666666666666</v>
      </c>
      <c r="N238" s="13">
        <f t="shared" si="18"/>
        <v>210</v>
      </c>
      <c r="O238" s="33">
        <f>VLOOKUP(H238,клиенты!$A$1:$G$435,5,FALSE)</f>
        <v>44651</v>
      </c>
      <c r="P238" s="13">
        <f t="shared" si="19"/>
        <v>581</v>
      </c>
      <c r="Q238" s="14" t="str">
        <f>VLOOKUP(H238,клиенты!$A$2:$M$435,7,FALSE)</f>
        <v>Узбекистан</v>
      </c>
    </row>
    <row r="239" spans="1:17" x14ac:dyDescent="0.2">
      <c r="A239" s="12">
        <v>649</v>
      </c>
      <c r="B239" s="13">
        <v>292</v>
      </c>
      <c r="C239" s="13">
        <v>327</v>
      </c>
      <c r="D239" s="13">
        <v>5</v>
      </c>
      <c r="E239" s="13">
        <v>1635</v>
      </c>
      <c r="F239" s="33">
        <v>45038</v>
      </c>
      <c r="G239" s="13" t="s">
        <v>20</v>
      </c>
      <c r="H239" s="13">
        <v>275</v>
      </c>
      <c r="I239" s="13" t="str">
        <f>VLOOKUP(B239,товар!$A$1:$C$433,2,FALSE)</f>
        <v>Колбаса</v>
      </c>
      <c r="J239" s="24">
        <f t="shared" si="15"/>
        <v>286.92307692307691</v>
      </c>
      <c r="K239" s="25">
        <f t="shared" si="16"/>
        <v>0.13967828418230566</v>
      </c>
      <c r="L239" s="13" t="str">
        <f>VLOOKUP(B239,товар!$A$1:$C$433,3,FALSE)</f>
        <v>Дымов</v>
      </c>
      <c r="M239" s="50">
        <f t="shared" si="17"/>
        <v>312.66666666666669</v>
      </c>
      <c r="N239" s="13">
        <f t="shared" si="18"/>
        <v>1635</v>
      </c>
      <c r="O239" s="33">
        <f>VLOOKUP(H239,клиенты!$A$1:$G$435,5,FALSE)</f>
        <v>44651</v>
      </c>
      <c r="P239" s="13">
        <f t="shared" si="19"/>
        <v>387</v>
      </c>
      <c r="Q239" s="14" t="str">
        <f>VLOOKUP(H239,клиенты!$A$2:$M$435,7,FALSE)</f>
        <v>Узбекистан</v>
      </c>
    </row>
    <row r="240" spans="1:17" x14ac:dyDescent="0.2">
      <c r="A240" s="12">
        <v>28</v>
      </c>
      <c r="B240" s="13">
        <v>176</v>
      </c>
      <c r="C240" s="13">
        <v>220</v>
      </c>
      <c r="D240" s="13">
        <v>1</v>
      </c>
      <c r="E240" s="13">
        <v>220</v>
      </c>
      <c r="F240" s="33">
        <v>45368</v>
      </c>
      <c r="G240" s="13" t="s">
        <v>8</v>
      </c>
      <c r="H240" s="13">
        <v>112</v>
      </c>
      <c r="I240" s="13" t="str">
        <f>VLOOKUP(B240,товар!$A$1:$C$433,2,FALSE)</f>
        <v>Сахар</v>
      </c>
      <c r="J240" s="24">
        <f t="shared" si="15"/>
        <v>252.76271186440678</v>
      </c>
      <c r="K240" s="25">
        <f t="shared" si="16"/>
        <v>-0.12961845369811575</v>
      </c>
      <c r="L240" s="13" t="str">
        <f>VLOOKUP(B240,товар!$A$1:$C$433,3,FALSE)</f>
        <v>Продимекс</v>
      </c>
      <c r="M240" s="50">
        <f t="shared" si="17"/>
        <v>240.5</v>
      </c>
      <c r="N240" s="13">
        <f t="shared" si="18"/>
        <v>220</v>
      </c>
      <c r="O240" s="33">
        <f>VLOOKUP(H240,клиенты!$A$1:$G$435,5,FALSE)</f>
        <v>44652</v>
      </c>
      <c r="P240" s="13">
        <f t="shared" si="19"/>
        <v>716</v>
      </c>
      <c r="Q240" s="14" t="str">
        <f>VLOOKUP(H240,клиенты!$A$2:$M$435,7,FALSE)</f>
        <v>Россия</v>
      </c>
    </row>
    <row r="241" spans="1:17" x14ac:dyDescent="0.2">
      <c r="A241" s="12">
        <v>24</v>
      </c>
      <c r="B241" s="13">
        <v>451</v>
      </c>
      <c r="C241" s="13">
        <v>161</v>
      </c>
      <c r="D241" s="13">
        <v>4</v>
      </c>
      <c r="E241" s="13">
        <v>644</v>
      </c>
      <c r="F241" s="33">
        <v>44966</v>
      </c>
      <c r="G241" s="13" t="s">
        <v>15</v>
      </c>
      <c r="H241" s="13">
        <v>39</v>
      </c>
      <c r="I241" s="13" t="str">
        <f>VLOOKUP(B241,товар!$A$1:$C$433,2,FALSE)</f>
        <v>Рис</v>
      </c>
      <c r="J241" s="24">
        <f t="shared" si="15"/>
        <v>258.375</v>
      </c>
      <c r="K241" s="25">
        <f t="shared" si="16"/>
        <v>-0.37687469762941461</v>
      </c>
      <c r="L241" s="13" t="str">
        <f>VLOOKUP(B241,товар!$A$1:$C$433,3,FALSE)</f>
        <v>Белый Злат</v>
      </c>
      <c r="M241" s="50">
        <f t="shared" si="17"/>
        <v>269.70588235294116</v>
      </c>
      <c r="N241" s="13">
        <f t="shared" si="18"/>
        <v>644</v>
      </c>
      <c r="O241" s="33">
        <f>VLOOKUP(H241,клиенты!$A$1:$G$435,5,FALSE)</f>
        <v>44653</v>
      </c>
      <c r="P241" s="13">
        <f t="shared" si="19"/>
        <v>313</v>
      </c>
      <c r="Q241" s="14" t="str">
        <f>VLOOKUP(H241,клиенты!$A$2:$M$435,7,FALSE)</f>
        <v>Казахстан</v>
      </c>
    </row>
    <row r="242" spans="1:17" x14ac:dyDescent="0.2">
      <c r="A242" s="12">
        <v>44</v>
      </c>
      <c r="B242" s="13">
        <v>484</v>
      </c>
      <c r="C242" s="13">
        <v>305</v>
      </c>
      <c r="D242" s="13">
        <v>2</v>
      </c>
      <c r="E242" s="13">
        <v>610</v>
      </c>
      <c r="F242" s="33">
        <v>45234</v>
      </c>
      <c r="G242" s="13" t="s">
        <v>19</v>
      </c>
      <c r="H242" s="13">
        <v>145</v>
      </c>
      <c r="I242" s="13" t="str">
        <f>VLOOKUP(B242,товар!$A$1:$C$433,2,FALSE)</f>
        <v>Печенье</v>
      </c>
      <c r="J242" s="24">
        <f t="shared" si="15"/>
        <v>283.468085106383</v>
      </c>
      <c r="K242" s="25">
        <f t="shared" si="16"/>
        <v>7.5958868122795176E-2</v>
      </c>
      <c r="L242" s="13" t="str">
        <f>VLOOKUP(B242,товар!$A$1:$C$433,3,FALSE)</f>
        <v>КДВ</v>
      </c>
      <c r="M242" s="50">
        <f t="shared" si="17"/>
        <v>323.07692307692309</v>
      </c>
      <c r="N242" s="13">
        <f t="shared" si="18"/>
        <v>610</v>
      </c>
      <c r="O242" s="33">
        <f>VLOOKUP(H242,клиенты!$A$1:$G$435,5,FALSE)</f>
        <v>44653</v>
      </c>
      <c r="P242" s="13">
        <f t="shared" si="19"/>
        <v>581</v>
      </c>
      <c r="Q242" s="14" t="str">
        <f>VLOOKUP(H242,клиенты!$A$2:$M$435,7,FALSE)</f>
        <v>Таджикистан</v>
      </c>
    </row>
    <row r="243" spans="1:17" x14ac:dyDescent="0.2">
      <c r="A243" s="12">
        <v>209</v>
      </c>
      <c r="B243" s="13">
        <v>111</v>
      </c>
      <c r="C243" s="13">
        <v>452</v>
      </c>
      <c r="D243" s="13">
        <v>4</v>
      </c>
      <c r="E243" s="13">
        <v>1808</v>
      </c>
      <c r="F243" s="33">
        <v>44927</v>
      </c>
      <c r="G243" s="13" t="s">
        <v>15</v>
      </c>
      <c r="H243" s="13">
        <v>329</v>
      </c>
      <c r="I243" s="13" t="str">
        <f>VLOOKUP(B243,товар!$A$1:$C$433,2,FALSE)</f>
        <v>Сахар</v>
      </c>
      <c r="J243" s="24">
        <f t="shared" si="15"/>
        <v>252.76271186440678</v>
      </c>
      <c r="K243" s="25">
        <f t="shared" si="16"/>
        <v>0.78823844967478029</v>
      </c>
      <c r="L243" s="13" t="str">
        <f>VLOOKUP(B243,товар!$A$1:$C$433,3,FALSE)</f>
        <v>Сладов</v>
      </c>
      <c r="M243" s="50">
        <f t="shared" si="17"/>
        <v>240.26666666666668</v>
      </c>
      <c r="N243" s="13">
        <f t="shared" si="18"/>
        <v>1808</v>
      </c>
      <c r="O243" s="33">
        <f>VLOOKUP(H243,клиенты!$A$1:$G$435,5,FALSE)</f>
        <v>44653</v>
      </c>
      <c r="P243" s="13">
        <f t="shared" si="19"/>
        <v>274</v>
      </c>
      <c r="Q243" s="14" t="str">
        <f>VLOOKUP(H243,клиенты!$A$2:$M$435,7,FALSE)</f>
        <v>Казахстан</v>
      </c>
    </row>
    <row r="244" spans="1:17" x14ac:dyDescent="0.2">
      <c r="A244" s="12">
        <v>340</v>
      </c>
      <c r="B244" s="13">
        <v>60</v>
      </c>
      <c r="C244" s="13">
        <v>500</v>
      </c>
      <c r="D244" s="13">
        <v>2</v>
      </c>
      <c r="E244" s="13">
        <v>1000</v>
      </c>
      <c r="F244" s="33">
        <v>45125</v>
      </c>
      <c r="G244" s="13" t="s">
        <v>27</v>
      </c>
      <c r="H244" s="13">
        <v>145</v>
      </c>
      <c r="I244" s="13" t="str">
        <f>VLOOKUP(B244,товар!$A$1:$C$433,2,FALSE)</f>
        <v>Кофе</v>
      </c>
      <c r="J244" s="24">
        <f t="shared" si="15"/>
        <v>249.02380952380952</v>
      </c>
      <c r="K244" s="25">
        <f t="shared" si="16"/>
        <v>1.0078401376804664</v>
      </c>
      <c r="L244" s="13" t="str">
        <f>VLOOKUP(B244,товар!$A$1:$C$433,3,FALSE)</f>
        <v>Jacobs</v>
      </c>
      <c r="M244" s="50">
        <f t="shared" si="17"/>
        <v>276.21052631578948</v>
      </c>
      <c r="N244" s="13">
        <f t="shared" si="18"/>
        <v>1000</v>
      </c>
      <c r="O244" s="33">
        <f>VLOOKUP(H244,клиенты!$A$1:$G$435,5,FALSE)</f>
        <v>44653</v>
      </c>
      <c r="P244" s="13">
        <f t="shared" si="19"/>
        <v>472</v>
      </c>
      <c r="Q244" s="14" t="str">
        <f>VLOOKUP(H244,клиенты!$A$2:$M$435,7,FALSE)</f>
        <v>Таджикистан</v>
      </c>
    </row>
    <row r="245" spans="1:17" x14ac:dyDescent="0.2">
      <c r="A245" s="12">
        <v>483</v>
      </c>
      <c r="B245" s="13">
        <v>334</v>
      </c>
      <c r="C245" s="13">
        <v>309</v>
      </c>
      <c r="D245" s="13">
        <v>5</v>
      </c>
      <c r="E245" s="13">
        <v>1545</v>
      </c>
      <c r="F245" s="33">
        <v>45003</v>
      </c>
      <c r="G245" s="13" t="s">
        <v>15</v>
      </c>
      <c r="H245" s="13">
        <v>39</v>
      </c>
      <c r="I245" s="13" t="str">
        <f>VLOOKUP(B245,товар!$A$1:$C$433,2,FALSE)</f>
        <v>Молоко</v>
      </c>
      <c r="J245" s="24">
        <f t="shared" si="15"/>
        <v>294.95238095238096</v>
      </c>
      <c r="K245" s="25">
        <f t="shared" si="16"/>
        <v>4.7626735550532651E-2</v>
      </c>
      <c r="L245" s="13" t="str">
        <f>VLOOKUP(B245,товар!$A$1:$C$433,3,FALSE)</f>
        <v>Домик в деревне</v>
      </c>
      <c r="M245" s="50">
        <f t="shared" si="17"/>
        <v>274.77777777777777</v>
      </c>
      <c r="N245" s="13">
        <f t="shared" si="18"/>
        <v>1545</v>
      </c>
      <c r="O245" s="33">
        <f>VLOOKUP(H245,клиенты!$A$1:$G$435,5,FALSE)</f>
        <v>44653</v>
      </c>
      <c r="P245" s="13">
        <f t="shared" si="19"/>
        <v>350</v>
      </c>
      <c r="Q245" s="14" t="str">
        <f>VLOOKUP(H245,клиенты!$A$2:$M$435,7,FALSE)</f>
        <v>Казахстан</v>
      </c>
    </row>
    <row r="246" spans="1:17" x14ac:dyDescent="0.2">
      <c r="A246" s="12">
        <v>644</v>
      </c>
      <c r="B246" s="13">
        <v>99</v>
      </c>
      <c r="C246" s="13">
        <v>281</v>
      </c>
      <c r="D246" s="13">
        <v>5</v>
      </c>
      <c r="E246" s="13">
        <v>1405</v>
      </c>
      <c r="F246" s="33">
        <v>45139</v>
      </c>
      <c r="G246" s="13" t="s">
        <v>15</v>
      </c>
      <c r="H246" s="13">
        <v>329</v>
      </c>
      <c r="I246" s="13" t="str">
        <f>VLOOKUP(B246,товар!$A$1:$C$433,2,FALSE)</f>
        <v>Овощи</v>
      </c>
      <c r="J246" s="24">
        <f t="shared" si="15"/>
        <v>250.48780487804879</v>
      </c>
      <c r="K246" s="25">
        <f t="shared" si="16"/>
        <v>0.12181110029211295</v>
      </c>
      <c r="L246" s="13" t="str">
        <f>VLOOKUP(B246,товар!$A$1:$C$433,3,FALSE)</f>
        <v>Семко</v>
      </c>
      <c r="M246" s="50">
        <f t="shared" si="17"/>
        <v>208</v>
      </c>
      <c r="N246" s="13">
        <f t="shared" si="18"/>
        <v>1405</v>
      </c>
      <c r="O246" s="33">
        <f>VLOOKUP(H246,клиенты!$A$1:$G$435,5,FALSE)</f>
        <v>44653</v>
      </c>
      <c r="P246" s="13">
        <f t="shared" si="19"/>
        <v>486</v>
      </c>
      <c r="Q246" s="14" t="str">
        <f>VLOOKUP(H246,клиенты!$A$2:$M$435,7,FALSE)</f>
        <v>Казахстан</v>
      </c>
    </row>
    <row r="247" spans="1:17" x14ac:dyDescent="0.2">
      <c r="A247" s="12">
        <v>11</v>
      </c>
      <c r="B247" s="13">
        <v>217</v>
      </c>
      <c r="C247" s="13">
        <v>296</v>
      </c>
      <c r="D247" s="13">
        <v>2</v>
      </c>
      <c r="E247" s="13">
        <v>592</v>
      </c>
      <c r="F247" s="33">
        <v>45136</v>
      </c>
      <c r="G247" s="13" t="s">
        <v>13</v>
      </c>
      <c r="H247" s="13">
        <v>495</v>
      </c>
      <c r="I247" s="13" t="str">
        <f>VLOOKUP(B247,товар!$A$1:$C$433,2,FALSE)</f>
        <v>Мясо</v>
      </c>
      <c r="J247" s="24">
        <f t="shared" si="15"/>
        <v>271.74545454545455</v>
      </c>
      <c r="K247" s="25">
        <f t="shared" si="16"/>
        <v>8.925465007359823E-2</v>
      </c>
      <c r="L247" s="13" t="str">
        <f>VLOOKUP(B247,товар!$A$1:$C$433,3,FALSE)</f>
        <v>Агрокомплекс</v>
      </c>
      <c r="M247" s="50">
        <f t="shared" si="17"/>
        <v>311.2</v>
      </c>
      <c r="N247" s="13">
        <f t="shared" si="18"/>
        <v>592</v>
      </c>
      <c r="O247" s="33">
        <f>VLOOKUP(H247,клиенты!$A$1:$G$435,5,FALSE)</f>
        <v>44654</v>
      </c>
      <c r="P247" s="13">
        <f t="shared" si="19"/>
        <v>482</v>
      </c>
      <c r="Q247" s="14" t="str">
        <f>VLOOKUP(H247,клиенты!$A$2:$M$435,7,FALSE)</f>
        <v>Беларусь</v>
      </c>
    </row>
    <row r="248" spans="1:17" x14ac:dyDescent="0.2">
      <c r="A248" s="12">
        <v>54</v>
      </c>
      <c r="B248" s="13">
        <v>167</v>
      </c>
      <c r="C248" s="13">
        <v>143</v>
      </c>
      <c r="D248" s="13">
        <v>3</v>
      </c>
      <c r="E248" s="13">
        <v>429</v>
      </c>
      <c r="F248" s="33">
        <v>45246</v>
      </c>
      <c r="G248" s="13" t="s">
        <v>22</v>
      </c>
      <c r="H248" s="13">
        <v>34</v>
      </c>
      <c r="I248" s="13" t="str">
        <f>VLOOKUP(B248,товар!$A$1:$C$433,2,FALSE)</f>
        <v>Мясо</v>
      </c>
      <c r="J248" s="24">
        <f t="shared" si="15"/>
        <v>271.74545454545455</v>
      </c>
      <c r="K248" s="25">
        <f t="shared" si="16"/>
        <v>-0.47377224675498464</v>
      </c>
      <c r="L248" s="13" t="str">
        <f>VLOOKUP(B248,товар!$A$1:$C$433,3,FALSE)</f>
        <v>Сава</v>
      </c>
      <c r="M248" s="50">
        <f t="shared" si="17"/>
        <v>212.8125</v>
      </c>
      <c r="N248" s="13">
        <f t="shared" si="18"/>
        <v>429</v>
      </c>
      <c r="O248" s="33">
        <f>VLOOKUP(H248,клиенты!$A$1:$G$435,5,FALSE)</f>
        <v>44654</v>
      </c>
      <c r="P248" s="13">
        <f t="shared" si="19"/>
        <v>592</v>
      </c>
      <c r="Q248" s="14" t="str">
        <f>VLOOKUP(H248,клиенты!$A$2:$M$435,7,FALSE)</f>
        <v>Узбекистан</v>
      </c>
    </row>
    <row r="249" spans="1:17" x14ac:dyDescent="0.2">
      <c r="A249" s="12">
        <v>237</v>
      </c>
      <c r="B249" s="13">
        <v>485</v>
      </c>
      <c r="C249" s="13">
        <v>243</v>
      </c>
      <c r="D249" s="13">
        <v>3</v>
      </c>
      <c r="E249" s="13">
        <v>729</v>
      </c>
      <c r="F249" s="33">
        <v>44987</v>
      </c>
      <c r="G249" s="13" t="s">
        <v>21</v>
      </c>
      <c r="H249" s="13">
        <v>34</v>
      </c>
      <c r="I249" s="13" t="str">
        <f>VLOOKUP(B249,товар!$A$1:$C$433,2,FALSE)</f>
        <v>Макароны</v>
      </c>
      <c r="J249" s="24">
        <f t="shared" si="15"/>
        <v>265.47674418604652</v>
      </c>
      <c r="K249" s="25">
        <f t="shared" si="16"/>
        <v>-8.4665586264289772E-2</v>
      </c>
      <c r="L249" s="13" t="str">
        <f>VLOOKUP(B249,товар!$A$1:$C$433,3,FALSE)</f>
        <v>Борилла</v>
      </c>
      <c r="M249" s="50">
        <f t="shared" si="17"/>
        <v>236.27586206896552</v>
      </c>
      <c r="N249" s="13">
        <f t="shared" si="18"/>
        <v>729</v>
      </c>
      <c r="O249" s="33">
        <f>VLOOKUP(H249,клиенты!$A$1:$G$435,5,FALSE)</f>
        <v>44654</v>
      </c>
      <c r="P249" s="13">
        <f t="shared" si="19"/>
        <v>333</v>
      </c>
      <c r="Q249" s="14" t="str">
        <f>VLOOKUP(H249,клиенты!$A$2:$M$435,7,FALSE)</f>
        <v>Узбекистан</v>
      </c>
    </row>
    <row r="250" spans="1:17" x14ac:dyDescent="0.2">
      <c r="A250" s="12">
        <v>389</v>
      </c>
      <c r="B250" s="13">
        <v>290</v>
      </c>
      <c r="C250" s="13">
        <v>50</v>
      </c>
      <c r="D250" s="13">
        <v>5</v>
      </c>
      <c r="E250" s="13">
        <v>250</v>
      </c>
      <c r="F250" s="33">
        <v>45052</v>
      </c>
      <c r="G250" s="13" t="s">
        <v>17</v>
      </c>
      <c r="H250" s="13">
        <v>495</v>
      </c>
      <c r="I250" s="13" t="str">
        <f>VLOOKUP(B250,товар!$A$1:$C$433,2,FALSE)</f>
        <v>Сахар</v>
      </c>
      <c r="J250" s="24">
        <f t="shared" si="15"/>
        <v>252.76271186440678</v>
      </c>
      <c r="K250" s="25">
        <f t="shared" si="16"/>
        <v>-0.80218601220411723</v>
      </c>
      <c r="L250" s="13" t="str">
        <f>VLOOKUP(B250,товар!$A$1:$C$433,3,FALSE)</f>
        <v>Продимекс</v>
      </c>
      <c r="M250" s="50">
        <f t="shared" si="17"/>
        <v>240.5</v>
      </c>
      <c r="N250" s="13">
        <f t="shared" si="18"/>
        <v>250</v>
      </c>
      <c r="O250" s="33">
        <f>VLOOKUP(H250,клиенты!$A$1:$G$435,5,FALSE)</f>
        <v>44654</v>
      </c>
      <c r="P250" s="13">
        <f t="shared" si="19"/>
        <v>398</v>
      </c>
      <c r="Q250" s="14" t="str">
        <f>VLOOKUP(H250,клиенты!$A$2:$M$435,7,FALSE)</f>
        <v>Беларусь</v>
      </c>
    </row>
    <row r="251" spans="1:17" x14ac:dyDescent="0.2">
      <c r="A251" s="12">
        <v>971</v>
      </c>
      <c r="B251" s="13">
        <v>236</v>
      </c>
      <c r="C251" s="13">
        <v>420</v>
      </c>
      <c r="D251" s="13">
        <v>5</v>
      </c>
      <c r="E251" s="13">
        <v>2100</v>
      </c>
      <c r="F251" s="33">
        <v>45260</v>
      </c>
      <c r="G251" s="13" t="s">
        <v>18</v>
      </c>
      <c r="H251" s="13">
        <v>34</v>
      </c>
      <c r="I251" s="13" t="str">
        <f>VLOOKUP(B251,товар!$A$1:$C$433,2,FALSE)</f>
        <v>Печенье</v>
      </c>
      <c r="J251" s="24">
        <f t="shared" si="15"/>
        <v>283.468085106383</v>
      </c>
      <c r="K251" s="25">
        <f t="shared" si="16"/>
        <v>0.48164827741499661</v>
      </c>
      <c r="L251" s="13" t="str">
        <f>VLOOKUP(B251,товар!$A$1:$C$433,3,FALSE)</f>
        <v>Посиделкино</v>
      </c>
      <c r="M251" s="50">
        <f t="shared" si="17"/>
        <v>321.63636363636363</v>
      </c>
      <c r="N251" s="13">
        <f t="shared" si="18"/>
        <v>2100</v>
      </c>
      <c r="O251" s="33">
        <f>VLOOKUP(H251,клиенты!$A$1:$G$435,5,FALSE)</f>
        <v>44654</v>
      </c>
      <c r="P251" s="13">
        <f t="shared" si="19"/>
        <v>606</v>
      </c>
      <c r="Q251" s="14" t="str">
        <f>VLOOKUP(H251,клиенты!$A$2:$M$435,7,FALSE)</f>
        <v>Узбекистан</v>
      </c>
    </row>
    <row r="252" spans="1:17" x14ac:dyDescent="0.2">
      <c r="A252" s="12">
        <v>267</v>
      </c>
      <c r="B252" s="13">
        <v>351</v>
      </c>
      <c r="C252" s="13">
        <v>155</v>
      </c>
      <c r="D252" s="13">
        <v>5</v>
      </c>
      <c r="E252" s="13">
        <v>775</v>
      </c>
      <c r="F252" s="33">
        <v>45189</v>
      </c>
      <c r="G252" s="13" t="s">
        <v>17</v>
      </c>
      <c r="H252" s="13">
        <v>216</v>
      </c>
      <c r="I252" s="13" t="str">
        <f>VLOOKUP(B252,товар!$A$1:$C$433,2,FALSE)</f>
        <v>Чипсы</v>
      </c>
      <c r="J252" s="24">
        <f t="shared" si="15"/>
        <v>273.72549019607845</v>
      </c>
      <c r="K252" s="25">
        <f t="shared" si="16"/>
        <v>-0.43373925501432664</v>
      </c>
      <c r="L252" s="13" t="str">
        <f>VLOOKUP(B252,товар!$A$1:$C$433,3,FALSE)</f>
        <v>Русская картошка</v>
      </c>
      <c r="M252" s="50">
        <f t="shared" si="17"/>
        <v>241.83333333333334</v>
      </c>
      <c r="N252" s="13">
        <f t="shared" si="18"/>
        <v>775</v>
      </c>
      <c r="O252" s="33">
        <f>VLOOKUP(H252,клиенты!$A$1:$G$435,5,FALSE)</f>
        <v>44655</v>
      </c>
      <c r="P252" s="13">
        <f t="shared" si="19"/>
        <v>534</v>
      </c>
      <c r="Q252" s="14" t="str">
        <f>VLOOKUP(H252,клиенты!$A$2:$M$435,7,FALSE)</f>
        <v>Узбекистан</v>
      </c>
    </row>
    <row r="253" spans="1:17" x14ac:dyDescent="0.2">
      <c r="A253" s="12">
        <v>447</v>
      </c>
      <c r="B253" s="13">
        <v>290</v>
      </c>
      <c r="C253" s="13">
        <v>97</v>
      </c>
      <c r="D253" s="13">
        <v>4</v>
      </c>
      <c r="E253" s="13">
        <v>388</v>
      </c>
      <c r="F253" s="33">
        <v>45256</v>
      </c>
      <c r="G253" s="13" t="s">
        <v>19</v>
      </c>
      <c r="H253" s="13">
        <v>326</v>
      </c>
      <c r="I253" s="13" t="str">
        <f>VLOOKUP(B253,товар!$A$1:$C$433,2,FALSE)</f>
        <v>Сахар</v>
      </c>
      <c r="J253" s="24">
        <f t="shared" si="15"/>
        <v>252.76271186440678</v>
      </c>
      <c r="K253" s="25">
        <f t="shared" si="16"/>
        <v>-0.6162408636759874</v>
      </c>
      <c r="L253" s="13" t="str">
        <f>VLOOKUP(B253,товар!$A$1:$C$433,3,FALSE)</f>
        <v>Продимекс</v>
      </c>
      <c r="M253" s="50">
        <f t="shared" si="17"/>
        <v>240.5</v>
      </c>
      <c r="N253" s="13">
        <f t="shared" si="18"/>
        <v>388</v>
      </c>
      <c r="O253" s="33">
        <f>VLOOKUP(H253,клиенты!$A$1:$G$435,5,FALSE)</f>
        <v>44655</v>
      </c>
      <c r="P253" s="13">
        <f t="shared" si="19"/>
        <v>601</v>
      </c>
      <c r="Q253" s="14" t="str">
        <f>VLOOKUP(H253,клиенты!$A$2:$M$435,7,FALSE)</f>
        <v>Россия</v>
      </c>
    </row>
    <row r="254" spans="1:17" x14ac:dyDescent="0.2">
      <c r="A254" s="12">
        <v>537</v>
      </c>
      <c r="B254" s="13">
        <v>169</v>
      </c>
      <c r="C254" s="13">
        <v>429</v>
      </c>
      <c r="D254" s="13">
        <v>2</v>
      </c>
      <c r="E254" s="13">
        <v>858</v>
      </c>
      <c r="F254" s="33">
        <v>45289</v>
      </c>
      <c r="G254" s="13" t="s">
        <v>26</v>
      </c>
      <c r="H254" s="13">
        <v>326</v>
      </c>
      <c r="I254" s="13" t="str">
        <f>VLOOKUP(B254,товар!$A$1:$C$433,2,FALSE)</f>
        <v>Фрукты</v>
      </c>
      <c r="J254" s="24">
        <f t="shared" si="15"/>
        <v>274.16279069767444</v>
      </c>
      <c r="K254" s="25">
        <f t="shared" si="16"/>
        <v>0.56476376282975638</v>
      </c>
      <c r="L254" s="13" t="str">
        <f>VLOOKUP(B254,товар!$A$1:$C$433,3,FALSE)</f>
        <v>Фруктовый Рай</v>
      </c>
      <c r="M254" s="50">
        <f t="shared" si="17"/>
        <v>258.30769230769232</v>
      </c>
      <c r="N254" s="13">
        <f t="shared" si="18"/>
        <v>858</v>
      </c>
      <c r="O254" s="33">
        <f>VLOOKUP(H254,клиенты!$A$1:$G$435,5,FALSE)</f>
        <v>44655</v>
      </c>
      <c r="P254" s="13">
        <f t="shared" si="19"/>
        <v>634</v>
      </c>
      <c r="Q254" s="14" t="str">
        <f>VLOOKUP(H254,клиенты!$A$2:$M$435,7,FALSE)</f>
        <v>Россия</v>
      </c>
    </row>
    <row r="255" spans="1:17" x14ac:dyDescent="0.2">
      <c r="A255" s="12">
        <v>839</v>
      </c>
      <c r="B255" s="13">
        <v>334</v>
      </c>
      <c r="C255" s="13">
        <v>223</v>
      </c>
      <c r="D255" s="13">
        <v>2</v>
      </c>
      <c r="E255" s="13">
        <v>446</v>
      </c>
      <c r="F255" s="33">
        <v>45234</v>
      </c>
      <c r="G255" s="13" t="s">
        <v>12</v>
      </c>
      <c r="H255" s="13">
        <v>216</v>
      </c>
      <c r="I255" s="13" t="str">
        <f>VLOOKUP(B255,товар!$A$1:$C$433,2,FALSE)</f>
        <v>Молоко</v>
      </c>
      <c r="J255" s="24">
        <f t="shared" si="15"/>
        <v>294.95238095238096</v>
      </c>
      <c r="K255" s="25">
        <f t="shared" si="16"/>
        <v>-0.24394575395544082</v>
      </c>
      <c r="L255" s="13" t="str">
        <f>VLOOKUP(B255,товар!$A$1:$C$433,3,FALSE)</f>
        <v>Домик в деревне</v>
      </c>
      <c r="M255" s="50">
        <f t="shared" si="17"/>
        <v>274.77777777777777</v>
      </c>
      <c r="N255" s="13">
        <f t="shared" si="18"/>
        <v>446</v>
      </c>
      <c r="O255" s="33">
        <f>VLOOKUP(H255,клиенты!$A$1:$G$435,5,FALSE)</f>
        <v>44655</v>
      </c>
      <c r="P255" s="13">
        <f t="shared" si="19"/>
        <v>579</v>
      </c>
      <c r="Q255" s="14" t="str">
        <f>VLOOKUP(H255,клиенты!$A$2:$M$435,7,FALSE)</f>
        <v>Узбекистан</v>
      </c>
    </row>
    <row r="256" spans="1:17" x14ac:dyDescent="0.2">
      <c r="A256" s="12">
        <v>900</v>
      </c>
      <c r="B256" s="13">
        <v>208</v>
      </c>
      <c r="C256" s="13">
        <v>476</v>
      </c>
      <c r="D256" s="13">
        <v>5</v>
      </c>
      <c r="E256" s="13">
        <v>2380</v>
      </c>
      <c r="F256" s="33">
        <v>45262</v>
      </c>
      <c r="G256" s="13" t="s">
        <v>26</v>
      </c>
      <c r="H256" s="13">
        <v>326</v>
      </c>
      <c r="I256" s="13" t="str">
        <f>VLOOKUP(B256,товар!$A$1:$C$433,2,FALSE)</f>
        <v>Конфеты</v>
      </c>
      <c r="J256" s="24">
        <f t="shared" si="15"/>
        <v>267.85483870967744</v>
      </c>
      <c r="K256" s="25">
        <f t="shared" si="16"/>
        <v>0.77708195339314745</v>
      </c>
      <c r="L256" s="13" t="str">
        <f>VLOOKUP(B256,товар!$A$1:$C$433,3,FALSE)</f>
        <v>Славянка</v>
      </c>
      <c r="M256" s="50">
        <f t="shared" si="17"/>
        <v>268</v>
      </c>
      <c r="N256" s="13">
        <f t="shared" si="18"/>
        <v>2380</v>
      </c>
      <c r="O256" s="33">
        <f>VLOOKUP(H256,клиенты!$A$1:$G$435,5,FALSE)</f>
        <v>44655</v>
      </c>
      <c r="P256" s="13">
        <f t="shared" si="19"/>
        <v>607</v>
      </c>
      <c r="Q256" s="14" t="str">
        <f>VLOOKUP(H256,клиенты!$A$2:$M$435,7,FALSE)</f>
        <v>Россия</v>
      </c>
    </row>
    <row r="257" spans="1:17" x14ac:dyDescent="0.2">
      <c r="A257" s="12">
        <v>12</v>
      </c>
      <c r="B257" s="13">
        <v>445</v>
      </c>
      <c r="C257" s="13">
        <v>109</v>
      </c>
      <c r="D257" s="13">
        <v>5</v>
      </c>
      <c r="E257" s="13">
        <v>545</v>
      </c>
      <c r="F257" s="33">
        <v>45394</v>
      </c>
      <c r="G257" s="13" t="s">
        <v>14</v>
      </c>
      <c r="H257" s="13">
        <v>353</v>
      </c>
      <c r="I257" s="13" t="str">
        <f>VLOOKUP(B257,товар!$A$1:$C$433,2,FALSE)</f>
        <v>Сахар</v>
      </c>
      <c r="J257" s="24">
        <f t="shared" si="15"/>
        <v>252.76271186440678</v>
      </c>
      <c r="K257" s="25">
        <f t="shared" si="16"/>
        <v>-0.56876550660497549</v>
      </c>
      <c r="L257" s="13" t="str">
        <f>VLOOKUP(B257,товар!$A$1:$C$433,3,FALSE)</f>
        <v>Сладов</v>
      </c>
      <c r="M257" s="50">
        <f t="shared" si="17"/>
        <v>240.26666666666668</v>
      </c>
      <c r="N257" s="13">
        <f t="shared" si="18"/>
        <v>545</v>
      </c>
      <c r="O257" s="33">
        <f>VLOOKUP(H257,клиенты!$A$1:$G$435,5,FALSE)</f>
        <v>44656</v>
      </c>
      <c r="P257" s="13">
        <f t="shared" si="19"/>
        <v>738</v>
      </c>
      <c r="Q257" s="14" t="str">
        <f>VLOOKUP(H257,клиенты!$A$2:$M$435,7,FALSE)</f>
        <v>Узбекистан</v>
      </c>
    </row>
    <row r="258" spans="1:17" x14ac:dyDescent="0.2">
      <c r="A258" s="12">
        <v>344</v>
      </c>
      <c r="B258" s="13">
        <v>210</v>
      </c>
      <c r="C258" s="13">
        <v>486</v>
      </c>
      <c r="D258" s="13">
        <v>5</v>
      </c>
      <c r="E258" s="13">
        <v>2430</v>
      </c>
      <c r="F258" s="33">
        <v>45350</v>
      </c>
      <c r="G258" s="13" t="s">
        <v>11</v>
      </c>
      <c r="H258" s="13">
        <v>78</v>
      </c>
      <c r="I258" s="13" t="str">
        <f>VLOOKUP(B258,товар!$A$1:$C$433,2,FALSE)</f>
        <v>Колбаса</v>
      </c>
      <c r="J258" s="24">
        <f t="shared" ref="J258:J321" si="20">AVERAGEIF($I$2:$I$1001,I258,$C$2:$C$1001)</f>
        <v>286.92307692307691</v>
      </c>
      <c r="K258" s="25">
        <f t="shared" ref="K258:K321" si="21">C258/J258-1</f>
        <v>0.69383378016085806</v>
      </c>
      <c r="L258" s="13" t="str">
        <f>VLOOKUP(B258,товар!$A$1:$C$433,3,FALSE)</f>
        <v>Окраина</v>
      </c>
      <c r="M258" s="50">
        <f t="shared" ref="M258:M321" si="22">AVERAGEIFS($C$2:$C$1001,$I$2:$I$1001,I258,$L$2:$L$1001,L258)</f>
        <v>273.58333333333331</v>
      </c>
      <c r="N258" s="13">
        <f t="shared" ref="N258:N321" si="23">C258*D258</f>
        <v>2430</v>
      </c>
      <c r="O258" s="33">
        <f>VLOOKUP(H258,клиенты!$A$1:$G$435,5,FALSE)</f>
        <v>44658</v>
      </c>
      <c r="P258" s="13">
        <f t="shared" ref="P258:P321" si="24">F258-O258</f>
        <v>692</v>
      </c>
      <c r="Q258" s="14" t="str">
        <f>VLOOKUP(H258,клиенты!$A$2:$M$435,7,FALSE)</f>
        <v>Таджикистан</v>
      </c>
    </row>
    <row r="259" spans="1:17" x14ac:dyDescent="0.2">
      <c r="A259" s="12">
        <v>941</v>
      </c>
      <c r="B259" s="13">
        <v>44</v>
      </c>
      <c r="C259" s="13">
        <v>439</v>
      </c>
      <c r="D259" s="13">
        <v>5</v>
      </c>
      <c r="E259" s="13">
        <v>2195</v>
      </c>
      <c r="F259" s="33">
        <v>45008</v>
      </c>
      <c r="G259" s="13" t="s">
        <v>14</v>
      </c>
      <c r="H259" s="13">
        <v>469</v>
      </c>
      <c r="I259" s="13" t="str">
        <f>VLOOKUP(B259,товар!$A$1:$C$433,2,FALSE)</f>
        <v>Молоко</v>
      </c>
      <c r="J259" s="24">
        <f t="shared" si="20"/>
        <v>294.95238095238096</v>
      </c>
      <c r="K259" s="25">
        <f t="shared" si="21"/>
        <v>0.48837584759444619</v>
      </c>
      <c r="L259" s="13" t="str">
        <f>VLOOKUP(B259,товар!$A$1:$C$433,3,FALSE)</f>
        <v>Беллакт</v>
      </c>
      <c r="M259" s="50">
        <f t="shared" si="22"/>
        <v>322.54545454545456</v>
      </c>
      <c r="N259" s="13">
        <f t="shared" si="23"/>
        <v>2195</v>
      </c>
      <c r="O259" s="33">
        <f>VLOOKUP(H259,клиенты!$A$1:$G$435,5,FALSE)</f>
        <v>44659</v>
      </c>
      <c r="P259" s="13">
        <f t="shared" si="24"/>
        <v>349</v>
      </c>
      <c r="Q259" s="14" t="str">
        <f>VLOOKUP(H259,клиенты!$A$2:$M$435,7,FALSE)</f>
        <v>Россия</v>
      </c>
    </row>
    <row r="260" spans="1:17" x14ac:dyDescent="0.2">
      <c r="A260" s="12">
        <v>68</v>
      </c>
      <c r="B260" s="13">
        <v>277</v>
      </c>
      <c r="C260" s="13">
        <v>324</v>
      </c>
      <c r="D260" s="13">
        <v>2</v>
      </c>
      <c r="E260" s="13">
        <v>648</v>
      </c>
      <c r="F260" s="33">
        <v>45287</v>
      </c>
      <c r="G260" s="13" t="s">
        <v>21</v>
      </c>
      <c r="H260" s="13">
        <v>415</v>
      </c>
      <c r="I260" s="13" t="str">
        <f>VLOOKUP(B260,товар!$A$1:$C$433,2,FALSE)</f>
        <v>Чай</v>
      </c>
      <c r="J260" s="24">
        <f t="shared" si="20"/>
        <v>271.18181818181819</v>
      </c>
      <c r="K260" s="25">
        <f t="shared" si="21"/>
        <v>0.19477036540395565</v>
      </c>
      <c r="L260" s="13" t="str">
        <f>VLOOKUP(B260,товар!$A$1:$C$433,3,FALSE)</f>
        <v>Greenfield</v>
      </c>
      <c r="M260" s="50">
        <f t="shared" si="22"/>
        <v>291.45454545454544</v>
      </c>
      <c r="N260" s="13">
        <f t="shared" si="23"/>
        <v>648</v>
      </c>
      <c r="O260" s="33">
        <f>VLOOKUP(H260,клиенты!$A$1:$G$435,5,FALSE)</f>
        <v>44661</v>
      </c>
      <c r="P260" s="13">
        <f t="shared" si="24"/>
        <v>626</v>
      </c>
      <c r="Q260" s="14" t="str">
        <f>VLOOKUP(H260,клиенты!$A$2:$M$435,7,FALSE)</f>
        <v>Таджикистан</v>
      </c>
    </row>
    <row r="261" spans="1:17" x14ac:dyDescent="0.2">
      <c r="A261" s="12">
        <v>304</v>
      </c>
      <c r="B261" s="13">
        <v>389</v>
      </c>
      <c r="C261" s="13">
        <v>76</v>
      </c>
      <c r="D261" s="13">
        <v>4</v>
      </c>
      <c r="E261" s="13">
        <v>304</v>
      </c>
      <c r="F261" s="33">
        <v>45067</v>
      </c>
      <c r="G261" s="13" t="s">
        <v>18</v>
      </c>
      <c r="H261" s="13">
        <v>415</v>
      </c>
      <c r="I261" s="13" t="str">
        <f>VLOOKUP(B261,товар!$A$1:$C$433,2,FALSE)</f>
        <v>Чай</v>
      </c>
      <c r="J261" s="24">
        <f t="shared" si="20"/>
        <v>271.18181818181819</v>
      </c>
      <c r="K261" s="25">
        <f t="shared" si="21"/>
        <v>-0.71974522292993637</v>
      </c>
      <c r="L261" s="13" t="str">
        <f>VLOOKUP(B261,товар!$A$1:$C$433,3,FALSE)</f>
        <v>Ахмад</v>
      </c>
      <c r="M261" s="50">
        <f t="shared" si="22"/>
        <v>243.3</v>
      </c>
      <c r="N261" s="13">
        <f t="shared" si="23"/>
        <v>304</v>
      </c>
      <c r="O261" s="33">
        <f>VLOOKUP(H261,клиенты!$A$1:$G$435,5,FALSE)</f>
        <v>44661</v>
      </c>
      <c r="P261" s="13">
        <f t="shared" si="24"/>
        <v>406</v>
      </c>
      <c r="Q261" s="14" t="str">
        <f>VLOOKUP(H261,клиенты!$A$2:$M$435,7,FALSE)</f>
        <v>Таджикистан</v>
      </c>
    </row>
    <row r="262" spans="1:17" x14ac:dyDescent="0.2">
      <c r="A262" s="12">
        <v>816</v>
      </c>
      <c r="B262" s="13">
        <v>242</v>
      </c>
      <c r="C262" s="13">
        <v>265</v>
      </c>
      <c r="D262" s="13">
        <v>4</v>
      </c>
      <c r="E262" s="13">
        <v>1060</v>
      </c>
      <c r="F262" s="33">
        <v>44931</v>
      </c>
      <c r="G262" s="13" t="s">
        <v>27</v>
      </c>
      <c r="H262" s="13">
        <v>415</v>
      </c>
      <c r="I262" s="13" t="str">
        <f>VLOOKUP(B262,товар!$A$1:$C$433,2,FALSE)</f>
        <v>Овощи</v>
      </c>
      <c r="J262" s="24">
        <f t="shared" si="20"/>
        <v>250.48780487804879</v>
      </c>
      <c r="K262" s="25">
        <f t="shared" si="21"/>
        <v>5.7935735150924872E-2</v>
      </c>
      <c r="L262" s="13" t="str">
        <f>VLOOKUP(B262,товар!$A$1:$C$433,3,FALSE)</f>
        <v>Овощной ряд</v>
      </c>
      <c r="M262" s="50">
        <f t="shared" si="22"/>
        <v>303.8235294117647</v>
      </c>
      <c r="N262" s="13">
        <f t="shared" si="23"/>
        <v>1060</v>
      </c>
      <c r="O262" s="33">
        <f>VLOOKUP(H262,клиенты!$A$1:$G$435,5,FALSE)</f>
        <v>44661</v>
      </c>
      <c r="P262" s="13">
        <f t="shared" si="24"/>
        <v>270</v>
      </c>
      <c r="Q262" s="14" t="str">
        <f>VLOOKUP(H262,клиенты!$A$2:$M$435,7,FALSE)</f>
        <v>Таджикистан</v>
      </c>
    </row>
    <row r="263" spans="1:17" x14ac:dyDescent="0.2">
      <c r="A263" s="12">
        <v>361</v>
      </c>
      <c r="B263" s="13">
        <v>350</v>
      </c>
      <c r="C263" s="13">
        <v>319</v>
      </c>
      <c r="D263" s="13">
        <v>3</v>
      </c>
      <c r="E263" s="13">
        <v>957</v>
      </c>
      <c r="F263" s="33">
        <v>45385</v>
      </c>
      <c r="G263" s="13" t="s">
        <v>8</v>
      </c>
      <c r="H263" s="13">
        <v>56</v>
      </c>
      <c r="I263" s="13" t="str">
        <f>VLOOKUP(B263,товар!$A$1:$C$433,2,FALSE)</f>
        <v>Фрукты</v>
      </c>
      <c r="J263" s="24">
        <f t="shared" si="20"/>
        <v>274.16279069767444</v>
      </c>
      <c r="K263" s="25">
        <f t="shared" si="21"/>
        <v>0.16354228518110103</v>
      </c>
      <c r="L263" s="13" t="str">
        <f>VLOOKUP(B263,товар!$A$1:$C$433,3,FALSE)</f>
        <v>Фрукты-Ягоды</v>
      </c>
      <c r="M263" s="50">
        <f t="shared" si="22"/>
        <v>280.66666666666669</v>
      </c>
      <c r="N263" s="13">
        <f t="shared" si="23"/>
        <v>957</v>
      </c>
      <c r="O263" s="33">
        <f>VLOOKUP(H263,клиенты!$A$1:$G$435,5,FALSE)</f>
        <v>44662</v>
      </c>
      <c r="P263" s="13">
        <f t="shared" si="24"/>
        <v>723</v>
      </c>
      <c r="Q263" s="14" t="str">
        <f>VLOOKUP(H263,клиенты!$A$2:$M$435,7,FALSE)</f>
        <v>Узбекистан</v>
      </c>
    </row>
    <row r="264" spans="1:17" x14ac:dyDescent="0.2">
      <c r="A264" s="12">
        <v>640</v>
      </c>
      <c r="B264" s="13">
        <v>47</v>
      </c>
      <c r="C264" s="13">
        <v>356</v>
      </c>
      <c r="D264" s="13">
        <v>3</v>
      </c>
      <c r="E264" s="13">
        <v>1068</v>
      </c>
      <c r="F264" s="33">
        <v>45288</v>
      </c>
      <c r="G264" s="13" t="s">
        <v>15</v>
      </c>
      <c r="H264" s="13">
        <v>45</v>
      </c>
      <c r="I264" s="13" t="str">
        <f>VLOOKUP(B264,товар!$A$1:$C$433,2,FALSE)</f>
        <v>Мясо</v>
      </c>
      <c r="J264" s="24">
        <f t="shared" si="20"/>
        <v>271.74545454545455</v>
      </c>
      <c r="K264" s="25">
        <f t="shared" si="21"/>
        <v>0.31004951157500327</v>
      </c>
      <c r="L264" s="13" t="str">
        <f>VLOOKUP(B264,товар!$A$1:$C$433,3,FALSE)</f>
        <v>Снежана</v>
      </c>
      <c r="M264" s="50">
        <f t="shared" si="22"/>
        <v>272.35294117647061</v>
      </c>
      <c r="N264" s="13">
        <f t="shared" si="23"/>
        <v>1068</v>
      </c>
      <c r="O264" s="33">
        <f>VLOOKUP(H264,клиенты!$A$1:$G$435,5,FALSE)</f>
        <v>44662</v>
      </c>
      <c r="P264" s="13">
        <f t="shared" si="24"/>
        <v>626</v>
      </c>
      <c r="Q264" s="14" t="str">
        <f>VLOOKUP(H264,клиенты!$A$2:$M$435,7,FALSE)</f>
        <v>Беларусь</v>
      </c>
    </row>
    <row r="265" spans="1:17" x14ac:dyDescent="0.2">
      <c r="A265" s="12">
        <v>787</v>
      </c>
      <c r="B265" s="13">
        <v>130</v>
      </c>
      <c r="C265" s="13">
        <v>319</v>
      </c>
      <c r="D265" s="13">
        <v>3</v>
      </c>
      <c r="E265" s="13">
        <v>957</v>
      </c>
      <c r="F265" s="33">
        <v>45145</v>
      </c>
      <c r="G265" s="13" t="s">
        <v>27</v>
      </c>
      <c r="H265" s="13">
        <v>56</v>
      </c>
      <c r="I265" s="13" t="str">
        <f>VLOOKUP(B265,товар!$A$1:$C$433,2,FALSE)</f>
        <v>Соль</v>
      </c>
      <c r="J265" s="24">
        <f t="shared" si="20"/>
        <v>264.8679245283019</v>
      </c>
      <c r="K265" s="25">
        <f t="shared" si="21"/>
        <v>0.20437384242769618</v>
      </c>
      <c r="L265" s="13" t="str">
        <f>VLOOKUP(B265,товар!$A$1:$C$433,3,FALSE)</f>
        <v>Илецкая</v>
      </c>
      <c r="M265" s="50">
        <f t="shared" si="22"/>
        <v>238.16666666666666</v>
      </c>
      <c r="N265" s="13">
        <f t="shared" si="23"/>
        <v>957</v>
      </c>
      <c r="O265" s="33">
        <f>VLOOKUP(H265,клиенты!$A$1:$G$435,5,FALSE)</f>
        <v>44662</v>
      </c>
      <c r="P265" s="13">
        <f t="shared" si="24"/>
        <v>483</v>
      </c>
      <c r="Q265" s="14" t="str">
        <f>VLOOKUP(H265,клиенты!$A$2:$M$435,7,FALSE)</f>
        <v>Узбекистан</v>
      </c>
    </row>
    <row r="266" spans="1:17" x14ac:dyDescent="0.2">
      <c r="A266" s="12">
        <v>910</v>
      </c>
      <c r="B266" s="13">
        <v>378</v>
      </c>
      <c r="C266" s="13">
        <v>397</v>
      </c>
      <c r="D266" s="13">
        <v>1</v>
      </c>
      <c r="E266" s="13">
        <v>397</v>
      </c>
      <c r="F266" s="33">
        <v>45000</v>
      </c>
      <c r="G266" s="13" t="s">
        <v>13</v>
      </c>
      <c r="H266" s="13">
        <v>56</v>
      </c>
      <c r="I266" s="13" t="str">
        <f>VLOOKUP(B266,товар!$A$1:$C$433,2,FALSE)</f>
        <v>Сок</v>
      </c>
      <c r="J266" s="24">
        <f t="shared" si="20"/>
        <v>268.60344827586209</v>
      </c>
      <c r="K266" s="25">
        <f t="shared" si="21"/>
        <v>0.47801527697541557</v>
      </c>
      <c r="L266" s="13" t="str">
        <f>VLOOKUP(B266,товар!$A$1:$C$433,3,FALSE)</f>
        <v>Фруктовый сад</v>
      </c>
      <c r="M266" s="50">
        <f t="shared" si="22"/>
        <v>281.96875</v>
      </c>
      <c r="N266" s="13">
        <f t="shared" si="23"/>
        <v>397</v>
      </c>
      <c r="O266" s="33">
        <f>VLOOKUP(H266,клиенты!$A$1:$G$435,5,FALSE)</f>
        <v>44662</v>
      </c>
      <c r="P266" s="13">
        <f t="shared" si="24"/>
        <v>338</v>
      </c>
      <c r="Q266" s="14" t="str">
        <f>VLOOKUP(H266,клиенты!$A$2:$M$435,7,FALSE)</f>
        <v>Узбекистан</v>
      </c>
    </row>
    <row r="267" spans="1:17" x14ac:dyDescent="0.2">
      <c r="A267" s="12">
        <v>981</v>
      </c>
      <c r="B267" s="13">
        <v>347</v>
      </c>
      <c r="C267" s="13">
        <v>139</v>
      </c>
      <c r="D267" s="13">
        <v>1</v>
      </c>
      <c r="E267" s="13">
        <v>139</v>
      </c>
      <c r="F267" s="33">
        <v>45318</v>
      </c>
      <c r="G267" s="13" t="s">
        <v>21</v>
      </c>
      <c r="H267" s="13">
        <v>56</v>
      </c>
      <c r="I267" s="13" t="str">
        <f>VLOOKUP(B267,товар!$A$1:$C$433,2,FALSE)</f>
        <v>Макароны</v>
      </c>
      <c r="J267" s="24">
        <f t="shared" si="20"/>
        <v>265.47674418604652</v>
      </c>
      <c r="K267" s="25">
        <f t="shared" si="21"/>
        <v>-0.47641364811002584</v>
      </c>
      <c r="L267" s="13" t="str">
        <f>VLOOKUP(B267,товар!$A$1:$C$433,3,FALSE)</f>
        <v>Паста Зара</v>
      </c>
      <c r="M267" s="50">
        <f t="shared" si="22"/>
        <v>276.67567567567568</v>
      </c>
      <c r="N267" s="13">
        <f t="shared" si="23"/>
        <v>139</v>
      </c>
      <c r="O267" s="33">
        <f>VLOOKUP(H267,клиенты!$A$1:$G$435,5,FALSE)</f>
        <v>44662</v>
      </c>
      <c r="P267" s="13">
        <f t="shared" si="24"/>
        <v>656</v>
      </c>
      <c r="Q267" s="14" t="str">
        <f>VLOOKUP(H267,клиенты!$A$2:$M$435,7,FALSE)</f>
        <v>Узбекистан</v>
      </c>
    </row>
    <row r="268" spans="1:17" x14ac:dyDescent="0.2">
      <c r="A268" s="12">
        <v>148</v>
      </c>
      <c r="B268" s="13">
        <v>180</v>
      </c>
      <c r="C268" s="13">
        <v>86</v>
      </c>
      <c r="D268" s="13">
        <v>4</v>
      </c>
      <c r="E268" s="13">
        <v>344</v>
      </c>
      <c r="F268" s="33">
        <v>45326</v>
      </c>
      <c r="G268" s="13" t="s">
        <v>17</v>
      </c>
      <c r="H268" s="13">
        <v>73</v>
      </c>
      <c r="I268" s="13" t="str">
        <f>VLOOKUP(B268,товар!$A$1:$C$433,2,FALSE)</f>
        <v>Чипсы</v>
      </c>
      <c r="J268" s="24">
        <f t="shared" si="20"/>
        <v>273.72549019607845</v>
      </c>
      <c r="K268" s="25">
        <f t="shared" si="21"/>
        <v>-0.68581661891117474</v>
      </c>
      <c r="L268" s="13" t="str">
        <f>VLOOKUP(B268,товар!$A$1:$C$433,3,FALSE)</f>
        <v>Русская картошка</v>
      </c>
      <c r="M268" s="50">
        <f t="shared" si="22"/>
        <v>241.83333333333334</v>
      </c>
      <c r="N268" s="13">
        <f t="shared" si="23"/>
        <v>344</v>
      </c>
      <c r="O268" s="33">
        <f>VLOOKUP(H268,клиенты!$A$1:$G$435,5,FALSE)</f>
        <v>44665</v>
      </c>
      <c r="P268" s="13">
        <f t="shared" si="24"/>
        <v>661</v>
      </c>
      <c r="Q268" s="14" t="str">
        <f>VLOOKUP(H268,клиенты!$A$2:$M$435,7,FALSE)</f>
        <v>Таджикистан</v>
      </c>
    </row>
    <row r="269" spans="1:17" x14ac:dyDescent="0.2">
      <c r="A269" s="12">
        <v>322</v>
      </c>
      <c r="B269" s="13">
        <v>115</v>
      </c>
      <c r="C269" s="13">
        <v>479</v>
      </c>
      <c r="D269" s="13">
        <v>1</v>
      </c>
      <c r="E269" s="13">
        <v>479</v>
      </c>
      <c r="F269" s="33">
        <v>45283</v>
      </c>
      <c r="G269" s="13" t="s">
        <v>20</v>
      </c>
      <c r="H269" s="13">
        <v>297</v>
      </c>
      <c r="I269" s="13" t="str">
        <f>VLOOKUP(B269,товар!$A$1:$C$433,2,FALSE)</f>
        <v>Сыр</v>
      </c>
      <c r="J269" s="24">
        <f t="shared" si="20"/>
        <v>262.63492063492066</v>
      </c>
      <c r="K269" s="25">
        <f t="shared" si="21"/>
        <v>0.82382448930255037</v>
      </c>
      <c r="L269" s="13" t="str">
        <f>VLOOKUP(B269,товар!$A$1:$C$433,3,FALSE)</f>
        <v>President</v>
      </c>
      <c r="M269" s="50">
        <f t="shared" si="22"/>
        <v>238.72222222222223</v>
      </c>
      <c r="N269" s="13">
        <f t="shared" si="23"/>
        <v>479</v>
      </c>
      <c r="O269" s="33">
        <f>VLOOKUP(H269,клиенты!$A$1:$G$435,5,FALSE)</f>
        <v>44666</v>
      </c>
      <c r="P269" s="13">
        <f t="shared" si="24"/>
        <v>617</v>
      </c>
      <c r="Q269" s="14" t="str">
        <f>VLOOKUP(H269,клиенты!$A$2:$M$435,7,FALSE)</f>
        <v>Таджикистан</v>
      </c>
    </row>
    <row r="270" spans="1:17" x14ac:dyDescent="0.2">
      <c r="A270" s="12">
        <v>527</v>
      </c>
      <c r="B270" s="13">
        <v>447</v>
      </c>
      <c r="C270" s="13">
        <v>316</v>
      </c>
      <c r="D270" s="13">
        <v>1</v>
      </c>
      <c r="E270" s="13">
        <v>316</v>
      </c>
      <c r="F270" s="33">
        <v>45121</v>
      </c>
      <c r="G270" s="13" t="s">
        <v>17</v>
      </c>
      <c r="H270" s="13">
        <v>297</v>
      </c>
      <c r="I270" s="13" t="str">
        <f>VLOOKUP(B270,товар!$A$1:$C$433,2,FALSE)</f>
        <v>Йогурт</v>
      </c>
      <c r="J270" s="24">
        <f t="shared" si="20"/>
        <v>263.25423728813558</v>
      </c>
      <c r="K270" s="25">
        <f t="shared" si="21"/>
        <v>0.20036054596961117</v>
      </c>
      <c r="L270" s="13" t="str">
        <f>VLOOKUP(B270,товар!$A$1:$C$433,3,FALSE)</f>
        <v>Эрманн</v>
      </c>
      <c r="M270" s="50">
        <f t="shared" si="22"/>
        <v>248.5</v>
      </c>
      <c r="N270" s="13">
        <f t="shared" si="23"/>
        <v>316</v>
      </c>
      <c r="O270" s="33">
        <f>VLOOKUP(H270,клиенты!$A$1:$G$435,5,FALSE)</f>
        <v>44666</v>
      </c>
      <c r="P270" s="13">
        <f t="shared" si="24"/>
        <v>455</v>
      </c>
      <c r="Q270" s="14" t="str">
        <f>VLOOKUP(H270,клиенты!$A$2:$M$435,7,FALSE)</f>
        <v>Таджикистан</v>
      </c>
    </row>
    <row r="271" spans="1:17" x14ac:dyDescent="0.2">
      <c r="A271" s="12">
        <v>755</v>
      </c>
      <c r="B271" s="13">
        <v>322</v>
      </c>
      <c r="C271" s="13">
        <v>417</v>
      </c>
      <c r="D271" s="13">
        <v>2</v>
      </c>
      <c r="E271" s="13">
        <v>834</v>
      </c>
      <c r="F271" s="33">
        <v>45376</v>
      </c>
      <c r="G271" s="13" t="s">
        <v>24</v>
      </c>
      <c r="H271" s="13">
        <v>3</v>
      </c>
      <c r="I271" s="13" t="str">
        <f>VLOOKUP(B271,товар!$A$1:$C$433,2,FALSE)</f>
        <v>Крупа</v>
      </c>
      <c r="J271" s="24">
        <f t="shared" si="20"/>
        <v>255.11627906976744</v>
      </c>
      <c r="K271" s="25">
        <f t="shared" si="21"/>
        <v>0.6345487693710119</v>
      </c>
      <c r="L271" s="13" t="str">
        <f>VLOOKUP(B271,товар!$A$1:$C$433,3,FALSE)</f>
        <v>Увелка</v>
      </c>
      <c r="M271" s="50">
        <f t="shared" si="22"/>
        <v>251.91666666666666</v>
      </c>
      <c r="N271" s="13">
        <f t="shared" si="23"/>
        <v>834</v>
      </c>
      <c r="O271" s="33">
        <f>VLOOKUP(H271,клиенты!$A$1:$G$435,5,FALSE)</f>
        <v>44666</v>
      </c>
      <c r="P271" s="13">
        <f t="shared" si="24"/>
        <v>710</v>
      </c>
      <c r="Q271" s="14" t="str">
        <f>VLOOKUP(H271,клиенты!$A$2:$M$435,7,FALSE)</f>
        <v>Таджикистан</v>
      </c>
    </row>
    <row r="272" spans="1:17" x14ac:dyDescent="0.2">
      <c r="A272" s="12">
        <v>791</v>
      </c>
      <c r="B272" s="13">
        <v>241</v>
      </c>
      <c r="C272" s="13">
        <v>490</v>
      </c>
      <c r="D272" s="13">
        <v>1</v>
      </c>
      <c r="E272" s="13">
        <v>490</v>
      </c>
      <c r="F272" s="33">
        <v>45271</v>
      </c>
      <c r="G272" s="13" t="s">
        <v>15</v>
      </c>
      <c r="H272" s="13">
        <v>299</v>
      </c>
      <c r="I272" s="13" t="str">
        <f>VLOOKUP(B272,товар!$A$1:$C$433,2,FALSE)</f>
        <v>Колбаса</v>
      </c>
      <c r="J272" s="24">
        <f t="shared" si="20"/>
        <v>286.92307692307691</v>
      </c>
      <c r="K272" s="25">
        <f t="shared" si="21"/>
        <v>0.70777479892761397</v>
      </c>
      <c r="L272" s="13" t="str">
        <f>VLOOKUP(B272,товар!$A$1:$C$433,3,FALSE)</f>
        <v>Окраина</v>
      </c>
      <c r="M272" s="50">
        <f t="shared" si="22"/>
        <v>273.58333333333331</v>
      </c>
      <c r="N272" s="13">
        <f t="shared" si="23"/>
        <v>490</v>
      </c>
      <c r="O272" s="33">
        <f>VLOOKUP(H272,клиенты!$A$1:$G$435,5,FALSE)</f>
        <v>44666</v>
      </c>
      <c r="P272" s="13">
        <f t="shared" si="24"/>
        <v>605</v>
      </c>
      <c r="Q272" s="14" t="str">
        <f>VLOOKUP(H272,клиенты!$A$2:$M$435,7,FALSE)</f>
        <v>Таджикистан</v>
      </c>
    </row>
    <row r="273" spans="1:17" x14ac:dyDescent="0.2">
      <c r="A273" s="12">
        <v>858</v>
      </c>
      <c r="B273" s="13">
        <v>309</v>
      </c>
      <c r="C273" s="13">
        <v>244</v>
      </c>
      <c r="D273" s="13">
        <v>3</v>
      </c>
      <c r="E273" s="13">
        <v>732</v>
      </c>
      <c r="F273" s="33">
        <v>45374</v>
      </c>
      <c r="G273" s="13" t="s">
        <v>27</v>
      </c>
      <c r="H273" s="13">
        <v>299</v>
      </c>
      <c r="I273" s="13" t="str">
        <f>VLOOKUP(B273,товар!$A$1:$C$433,2,FALSE)</f>
        <v>Конфеты</v>
      </c>
      <c r="J273" s="24">
        <f t="shared" si="20"/>
        <v>267.85483870967744</v>
      </c>
      <c r="K273" s="25">
        <f t="shared" si="21"/>
        <v>-8.9058830613596762E-2</v>
      </c>
      <c r="L273" s="13" t="str">
        <f>VLOOKUP(B273,товар!$A$1:$C$433,3,FALSE)</f>
        <v>Рот Фронт</v>
      </c>
      <c r="M273" s="50">
        <f t="shared" si="22"/>
        <v>288.23809523809524</v>
      </c>
      <c r="N273" s="13">
        <f t="shared" si="23"/>
        <v>732</v>
      </c>
      <c r="O273" s="33">
        <f>VLOOKUP(H273,клиенты!$A$1:$G$435,5,FALSE)</f>
        <v>44666</v>
      </c>
      <c r="P273" s="13">
        <f t="shared" si="24"/>
        <v>708</v>
      </c>
      <c r="Q273" s="14" t="str">
        <f>VLOOKUP(H273,клиенты!$A$2:$M$435,7,FALSE)</f>
        <v>Таджикистан</v>
      </c>
    </row>
    <row r="274" spans="1:17" x14ac:dyDescent="0.2">
      <c r="A274" s="12">
        <v>385</v>
      </c>
      <c r="B274" s="13">
        <v>409</v>
      </c>
      <c r="C274" s="13">
        <v>386</v>
      </c>
      <c r="D274" s="13">
        <v>1</v>
      </c>
      <c r="E274" s="13">
        <v>386</v>
      </c>
      <c r="F274" s="33">
        <v>45192</v>
      </c>
      <c r="G274" s="13" t="s">
        <v>13</v>
      </c>
      <c r="H274" s="13">
        <v>461</v>
      </c>
      <c r="I274" s="13" t="str">
        <f>VLOOKUP(B274,товар!$A$1:$C$433,2,FALSE)</f>
        <v>Фрукты</v>
      </c>
      <c r="J274" s="24">
        <f t="shared" si="20"/>
        <v>274.16279069767444</v>
      </c>
      <c r="K274" s="25">
        <f t="shared" si="21"/>
        <v>0.4079226397489184</v>
      </c>
      <c r="L274" s="13" t="str">
        <f>VLOOKUP(B274,товар!$A$1:$C$433,3,FALSE)</f>
        <v>Фруктовый Рай</v>
      </c>
      <c r="M274" s="50">
        <f t="shared" si="22"/>
        <v>258.30769230769232</v>
      </c>
      <c r="N274" s="13">
        <f t="shared" si="23"/>
        <v>386</v>
      </c>
      <c r="O274" s="33">
        <f>VLOOKUP(H274,клиенты!$A$1:$G$435,5,FALSE)</f>
        <v>44667</v>
      </c>
      <c r="P274" s="13">
        <f t="shared" si="24"/>
        <v>525</v>
      </c>
      <c r="Q274" s="14" t="str">
        <f>VLOOKUP(H274,клиенты!$A$2:$M$435,7,FALSE)</f>
        <v>Беларусь</v>
      </c>
    </row>
    <row r="275" spans="1:17" x14ac:dyDescent="0.2">
      <c r="A275" s="12">
        <v>564</v>
      </c>
      <c r="B275" s="13">
        <v>274</v>
      </c>
      <c r="C275" s="13">
        <v>472</v>
      </c>
      <c r="D275" s="13">
        <v>3</v>
      </c>
      <c r="E275" s="13">
        <v>1416</v>
      </c>
      <c r="F275" s="33">
        <v>45408</v>
      </c>
      <c r="G275" s="13" t="s">
        <v>9</v>
      </c>
      <c r="H275" s="13">
        <v>272</v>
      </c>
      <c r="I275" s="13" t="str">
        <f>VLOOKUP(B275,товар!$A$1:$C$433,2,FALSE)</f>
        <v>Молоко</v>
      </c>
      <c r="J275" s="24">
        <f t="shared" si="20"/>
        <v>294.95238095238096</v>
      </c>
      <c r="K275" s="25">
        <f t="shared" si="21"/>
        <v>0.60025831449790124</v>
      </c>
      <c r="L275" s="13" t="str">
        <f>VLOOKUP(B275,товар!$A$1:$C$433,3,FALSE)</f>
        <v>Простоквашино</v>
      </c>
      <c r="M275" s="50">
        <f t="shared" si="22"/>
        <v>318.81818181818181</v>
      </c>
      <c r="N275" s="13">
        <f t="shared" si="23"/>
        <v>1416</v>
      </c>
      <c r="O275" s="33">
        <f>VLOOKUP(H275,клиенты!$A$1:$G$435,5,FALSE)</f>
        <v>44668</v>
      </c>
      <c r="P275" s="13">
        <f t="shared" si="24"/>
        <v>740</v>
      </c>
      <c r="Q275" s="14" t="str">
        <f>VLOOKUP(H275,клиенты!$A$2:$M$435,7,FALSE)</f>
        <v>Узбекистан</v>
      </c>
    </row>
    <row r="276" spans="1:17" x14ac:dyDescent="0.2">
      <c r="A276" s="12">
        <v>582</v>
      </c>
      <c r="B276" s="13">
        <v>198</v>
      </c>
      <c r="C276" s="13">
        <v>383</v>
      </c>
      <c r="D276" s="13">
        <v>2</v>
      </c>
      <c r="E276" s="13">
        <v>766</v>
      </c>
      <c r="F276" s="33">
        <v>45393</v>
      </c>
      <c r="G276" s="13" t="s">
        <v>13</v>
      </c>
      <c r="H276" s="13">
        <v>272</v>
      </c>
      <c r="I276" s="13" t="str">
        <f>VLOOKUP(B276,товар!$A$1:$C$433,2,FALSE)</f>
        <v>Мясо</v>
      </c>
      <c r="J276" s="24">
        <f t="shared" si="20"/>
        <v>271.74545454545455</v>
      </c>
      <c r="K276" s="25">
        <f t="shared" si="21"/>
        <v>0.40940719925063562</v>
      </c>
      <c r="L276" s="13" t="str">
        <f>VLOOKUP(B276,товар!$A$1:$C$433,3,FALSE)</f>
        <v>Мираторг</v>
      </c>
      <c r="M276" s="50">
        <f t="shared" si="22"/>
        <v>316.58333333333331</v>
      </c>
      <c r="N276" s="13">
        <f t="shared" si="23"/>
        <v>766</v>
      </c>
      <c r="O276" s="33">
        <f>VLOOKUP(H276,клиенты!$A$1:$G$435,5,FALSE)</f>
        <v>44668</v>
      </c>
      <c r="P276" s="13">
        <f t="shared" si="24"/>
        <v>725</v>
      </c>
      <c r="Q276" s="14" t="str">
        <f>VLOOKUP(H276,клиенты!$A$2:$M$435,7,FALSE)</f>
        <v>Узбекистан</v>
      </c>
    </row>
    <row r="277" spans="1:17" x14ac:dyDescent="0.2">
      <c r="A277" s="12">
        <v>703</v>
      </c>
      <c r="B277" s="13">
        <v>46</v>
      </c>
      <c r="C277" s="13">
        <v>228</v>
      </c>
      <c r="D277" s="13">
        <v>5</v>
      </c>
      <c r="E277" s="13">
        <v>1140</v>
      </c>
      <c r="F277" s="33">
        <v>45017</v>
      </c>
      <c r="G277" s="13" t="s">
        <v>11</v>
      </c>
      <c r="H277" s="13">
        <v>272</v>
      </c>
      <c r="I277" s="13" t="str">
        <f>VLOOKUP(B277,товар!$A$1:$C$433,2,FALSE)</f>
        <v>Йогурт</v>
      </c>
      <c r="J277" s="24">
        <f t="shared" si="20"/>
        <v>263.25423728813558</v>
      </c>
      <c r="K277" s="25">
        <f t="shared" si="21"/>
        <v>-0.13391707442698941</v>
      </c>
      <c r="L277" s="13" t="str">
        <f>VLOOKUP(B277,товар!$A$1:$C$433,3,FALSE)</f>
        <v>Активиа</v>
      </c>
      <c r="M277" s="50">
        <f t="shared" si="22"/>
        <v>293.66666666666669</v>
      </c>
      <c r="N277" s="13">
        <f t="shared" si="23"/>
        <v>1140</v>
      </c>
      <c r="O277" s="33">
        <f>VLOOKUP(H277,клиенты!$A$1:$G$435,5,FALSE)</f>
        <v>44668</v>
      </c>
      <c r="P277" s="13">
        <f t="shared" si="24"/>
        <v>349</v>
      </c>
      <c r="Q277" s="14" t="str">
        <f>VLOOKUP(H277,клиенты!$A$2:$M$435,7,FALSE)</f>
        <v>Узбекистан</v>
      </c>
    </row>
    <row r="278" spans="1:17" x14ac:dyDescent="0.2">
      <c r="A278" s="12">
        <v>793</v>
      </c>
      <c r="B278" s="13">
        <v>376</v>
      </c>
      <c r="C278" s="13">
        <v>441</v>
      </c>
      <c r="D278" s="13">
        <v>2</v>
      </c>
      <c r="E278" s="13">
        <v>882</v>
      </c>
      <c r="F278" s="33">
        <v>45364</v>
      </c>
      <c r="G278" s="13" t="s">
        <v>25</v>
      </c>
      <c r="H278" s="13">
        <v>272</v>
      </c>
      <c r="I278" s="13" t="str">
        <f>VLOOKUP(B278,товар!$A$1:$C$433,2,FALSE)</f>
        <v>Конфеты</v>
      </c>
      <c r="J278" s="24">
        <f t="shared" si="20"/>
        <v>267.85483870967744</v>
      </c>
      <c r="K278" s="25">
        <f t="shared" si="21"/>
        <v>0.64641416270247465</v>
      </c>
      <c r="L278" s="13" t="str">
        <f>VLOOKUP(B278,товар!$A$1:$C$433,3,FALSE)</f>
        <v>Красный Октябрь</v>
      </c>
      <c r="M278" s="50">
        <f t="shared" si="22"/>
        <v>273.625</v>
      </c>
      <c r="N278" s="13">
        <f t="shared" si="23"/>
        <v>882</v>
      </c>
      <c r="O278" s="33">
        <f>VLOOKUP(H278,клиенты!$A$1:$G$435,5,FALSE)</f>
        <v>44668</v>
      </c>
      <c r="P278" s="13">
        <f t="shared" si="24"/>
        <v>696</v>
      </c>
      <c r="Q278" s="14" t="str">
        <f>VLOOKUP(H278,клиенты!$A$2:$M$435,7,FALSE)</f>
        <v>Узбекистан</v>
      </c>
    </row>
    <row r="279" spans="1:17" x14ac:dyDescent="0.2">
      <c r="A279" s="12">
        <v>356</v>
      </c>
      <c r="B279" s="13">
        <v>485</v>
      </c>
      <c r="C279" s="13">
        <v>193</v>
      </c>
      <c r="D279" s="13">
        <v>1</v>
      </c>
      <c r="E279" s="13">
        <v>193</v>
      </c>
      <c r="F279" s="33">
        <v>45105</v>
      </c>
      <c r="G279" s="13" t="s">
        <v>20</v>
      </c>
      <c r="H279" s="13">
        <v>57</v>
      </c>
      <c r="I279" s="13" t="str">
        <f>VLOOKUP(B279,товар!$A$1:$C$433,2,FALSE)</f>
        <v>Макароны</v>
      </c>
      <c r="J279" s="24">
        <f t="shared" si="20"/>
        <v>265.47674418604652</v>
      </c>
      <c r="K279" s="25">
        <f t="shared" si="21"/>
        <v>-0.27300600061320135</v>
      </c>
      <c r="L279" s="13" t="str">
        <f>VLOOKUP(B279,товар!$A$1:$C$433,3,FALSE)</f>
        <v>Борилла</v>
      </c>
      <c r="M279" s="50">
        <f t="shared" si="22"/>
        <v>236.27586206896552</v>
      </c>
      <c r="N279" s="13">
        <f t="shared" si="23"/>
        <v>193</v>
      </c>
      <c r="O279" s="33">
        <f>VLOOKUP(H279,клиенты!$A$1:$G$435,5,FALSE)</f>
        <v>44669</v>
      </c>
      <c r="P279" s="13">
        <f t="shared" si="24"/>
        <v>436</v>
      </c>
      <c r="Q279" s="14" t="str">
        <f>VLOOKUP(H279,клиенты!$A$2:$M$435,7,FALSE)</f>
        <v>Россия</v>
      </c>
    </row>
    <row r="280" spans="1:17" x14ac:dyDescent="0.2">
      <c r="A280" s="12">
        <v>829</v>
      </c>
      <c r="B280" s="13">
        <v>380</v>
      </c>
      <c r="C280" s="13">
        <v>100</v>
      </c>
      <c r="D280" s="13">
        <v>2</v>
      </c>
      <c r="E280" s="13">
        <v>200</v>
      </c>
      <c r="F280" s="33">
        <v>45082</v>
      </c>
      <c r="G280" s="13" t="s">
        <v>17</v>
      </c>
      <c r="H280" s="13">
        <v>57</v>
      </c>
      <c r="I280" s="13" t="str">
        <f>VLOOKUP(B280,товар!$A$1:$C$433,2,FALSE)</f>
        <v>Конфеты</v>
      </c>
      <c r="J280" s="24">
        <f t="shared" si="20"/>
        <v>267.85483870967744</v>
      </c>
      <c r="K280" s="25">
        <f t="shared" si="21"/>
        <v>-0.62666345516950683</v>
      </c>
      <c r="L280" s="13" t="str">
        <f>VLOOKUP(B280,товар!$A$1:$C$433,3,FALSE)</f>
        <v>Бабаевский</v>
      </c>
      <c r="M280" s="50">
        <f t="shared" si="22"/>
        <v>250.25925925925927</v>
      </c>
      <c r="N280" s="13">
        <f t="shared" si="23"/>
        <v>200</v>
      </c>
      <c r="O280" s="33">
        <f>VLOOKUP(H280,клиенты!$A$1:$G$435,5,FALSE)</f>
        <v>44669</v>
      </c>
      <c r="P280" s="13">
        <f t="shared" si="24"/>
        <v>413</v>
      </c>
      <c r="Q280" s="14" t="str">
        <f>VLOOKUP(H280,клиенты!$A$2:$M$435,7,FALSE)</f>
        <v>Россия</v>
      </c>
    </row>
    <row r="281" spans="1:17" x14ac:dyDescent="0.2">
      <c r="A281" s="12">
        <v>218</v>
      </c>
      <c r="B281" s="13">
        <v>392</v>
      </c>
      <c r="C281" s="13">
        <v>125</v>
      </c>
      <c r="D281" s="13">
        <v>5</v>
      </c>
      <c r="E281" s="13">
        <v>625</v>
      </c>
      <c r="F281" s="33">
        <v>45282</v>
      </c>
      <c r="G281" s="13" t="s">
        <v>9</v>
      </c>
      <c r="H281" s="13">
        <v>62</v>
      </c>
      <c r="I281" s="13" t="str">
        <f>VLOOKUP(B281,товар!$A$1:$C$433,2,FALSE)</f>
        <v>Кофе</v>
      </c>
      <c r="J281" s="24">
        <f t="shared" si="20"/>
        <v>249.02380952380952</v>
      </c>
      <c r="K281" s="25">
        <f t="shared" si="21"/>
        <v>-0.49803996557988339</v>
      </c>
      <c r="L281" s="13" t="str">
        <f>VLOOKUP(B281,товар!$A$1:$C$433,3,FALSE)</f>
        <v>Черная Карта</v>
      </c>
      <c r="M281" s="50">
        <f t="shared" si="22"/>
        <v>222.2</v>
      </c>
      <c r="N281" s="13">
        <f t="shared" si="23"/>
        <v>625</v>
      </c>
      <c r="O281" s="33">
        <f>VLOOKUP(H281,клиенты!$A$1:$G$435,5,FALSE)</f>
        <v>44671</v>
      </c>
      <c r="P281" s="13">
        <f t="shared" si="24"/>
        <v>611</v>
      </c>
      <c r="Q281" s="14" t="str">
        <f>VLOOKUP(H281,клиенты!$A$2:$M$435,7,FALSE)</f>
        <v>Россия</v>
      </c>
    </row>
    <row r="282" spans="1:17" x14ac:dyDescent="0.2">
      <c r="A282" s="12">
        <v>288</v>
      </c>
      <c r="B282" s="13">
        <v>404</v>
      </c>
      <c r="C282" s="13">
        <v>136</v>
      </c>
      <c r="D282" s="13">
        <v>2</v>
      </c>
      <c r="E282" s="13">
        <v>272</v>
      </c>
      <c r="F282" s="33">
        <v>45287</v>
      </c>
      <c r="G282" s="13" t="s">
        <v>11</v>
      </c>
      <c r="H282" s="13">
        <v>62</v>
      </c>
      <c r="I282" s="13" t="str">
        <f>VLOOKUP(B282,товар!$A$1:$C$433,2,FALSE)</f>
        <v>Йогурт</v>
      </c>
      <c r="J282" s="24">
        <f t="shared" si="20"/>
        <v>263.25423728813558</v>
      </c>
      <c r="K282" s="25">
        <f t="shared" si="21"/>
        <v>-0.48338913211434453</v>
      </c>
      <c r="L282" s="13" t="str">
        <f>VLOOKUP(B282,товар!$A$1:$C$433,3,FALSE)</f>
        <v>Ростагроэкспорт</v>
      </c>
      <c r="M282" s="50">
        <f t="shared" si="22"/>
        <v>257.78260869565219</v>
      </c>
      <c r="N282" s="13">
        <f t="shared" si="23"/>
        <v>272</v>
      </c>
      <c r="O282" s="33">
        <f>VLOOKUP(H282,клиенты!$A$1:$G$435,5,FALSE)</f>
        <v>44671</v>
      </c>
      <c r="P282" s="13">
        <f t="shared" si="24"/>
        <v>616</v>
      </c>
      <c r="Q282" s="14" t="str">
        <f>VLOOKUP(H282,клиенты!$A$2:$M$435,7,FALSE)</f>
        <v>Россия</v>
      </c>
    </row>
    <row r="283" spans="1:17" x14ac:dyDescent="0.2">
      <c r="A283" s="12">
        <v>327</v>
      </c>
      <c r="B283" s="13">
        <v>353</v>
      </c>
      <c r="C283" s="13">
        <v>115</v>
      </c>
      <c r="D283" s="13">
        <v>2</v>
      </c>
      <c r="E283" s="13">
        <v>230</v>
      </c>
      <c r="F283" s="33">
        <v>45087</v>
      </c>
      <c r="G283" s="13" t="s">
        <v>21</v>
      </c>
      <c r="H283" s="13">
        <v>446</v>
      </c>
      <c r="I283" s="13" t="str">
        <f>VLOOKUP(B283,товар!$A$1:$C$433,2,FALSE)</f>
        <v>Макароны</v>
      </c>
      <c r="J283" s="24">
        <f t="shared" si="20"/>
        <v>265.47674418604652</v>
      </c>
      <c r="K283" s="25">
        <f t="shared" si="21"/>
        <v>-0.56681704699750335</v>
      </c>
      <c r="L283" s="13" t="str">
        <f>VLOOKUP(B283,товар!$A$1:$C$433,3,FALSE)</f>
        <v>Паста Зара</v>
      </c>
      <c r="M283" s="50">
        <f t="shared" si="22"/>
        <v>276.67567567567568</v>
      </c>
      <c r="N283" s="13">
        <f t="shared" si="23"/>
        <v>230</v>
      </c>
      <c r="O283" s="33">
        <f>VLOOKUP(H283,клиенты!$A$1:$G$435,5,FALSE)</f>
        <v>44671</v>
      </c>
      <c r="P283" s="13">
        <f t="shared" si="24"/>
        <v>416</v>
      </c>
      <c r="Q283" s="14" t="str">
        <f>VLOOKUP(H283,клиенты!$A$2:$M$435,7,FALSE)</f>
        <v>Узбекистан</v>
      </c>
    </row>
    <row r="284" spans="1:17" x14ac:dyDescent="0.2">
      <c r="A284" s="12">
        <v>374</v>
      </c>
      <c r="B284" s="13">
        <v>441</v>
      </c>
      <c r="C284" s="13">
        <v>173</v>
      </c>
      <c r="D284" s="13">
        <v>3</v>
      </c>
      <c r="E284" s="13">
        <v>519</v>
      </c>
      <c r="F284" s="33">
        <v>45349</v>
      </c>
      <c r="G284" s="13" t="s">
        <v>14</v>
      </c>
      <c r="H284" s="13">
        <v>62</v>
      </c>
      <c r="I284" s="13" t="str">
        <f>VLOOKUP(B284,товар!$A$1:$C$433,2,FALSE)</f>
        <v>Чай</v>
      </c>
      <c r="J284" s="24">
        <f t="shared" si="20"/>
        <v>271.18181818181819</v>
      </c>
      <c r="K284" s="25">
        <f t="shared" si="21"/>
        <v>-0.36205162587998663</v>
      </c>
      <c r="L284" s="13" t="str">
        <f>VLOOKUP(B284,товар!$A$1:$C$433,3,FALSE)</f>
        <v>Lipton</v>
      </c>
      <c r="M284" s="50">
        <f t="shared" si="22"/>
        <v>260.15789473684208</v>
      </c>
      <c r="N284" s="13">
        <f t="shared" si="23"/>
        <v>519</v>
      </c>
      <c r="O284" s="33">
        <f>VLOOKUP(H284,клиенты!$A$1:$G$435,5,FALSE)</f>
        <v>44671</v>
      </c>
      <c r="P284" s="13">
        <f t="shared" si="24"/>
        <v>678</v>
      </c>
      <c r="Q284" s="14" t="str">
        <f>VLOOKUP(H284,клиенты!$A$2:$M$435,7,FALSE)</f>
        <v>Россия</v>
      </c>
    </row>
    <row r="285" spans="1:17" x14ac:dyDescent="0.2">
      <c r="A285" s="12">
        <v>460</v>
      </c>
      <c r="B285" s="13">
        <v>362</v>
      </c>
      <c r="C285" s="13">
        <v>358</v>
      </c>
      <c r="D285" s="13">
        <v>4</v>
      </c>
      <c r="E285" s="13">
        <v>1432</v>
      </c>
      <c r="F285" s="33">
        <v>44972</v>
      </c>
      <c r="G285" s="13" t="s">
        <v>11</v>
      </c>
      <c r="H285" s="13">
        <v>465</v>
      </c>
      <c r="I285" s="13" t="str">
        <f>VLOOKUP(B285,товар!$A$1:$C$433,2,FALSE)</f>
        <v>Хлеб</v>
      </c>
      <c r="J285" s="24">
        <f t="shared" si="20"/>
        <v>300.31818181818181</v>
      </c>
      <c r="K285" s="25">
        <f t="shared" si="21"/>
        <v>0.19206901770849094</v>
      </c>
      <c r="L285" s="13" t="str">
        <f>VLOOKUP(B285,товар!$A$1:$C$433,3,FALSE)</f>
        <v>Русский Хлеб</v>
      </c>
      <c r="M285" s="50">
        <f t="shared" si="22"/>
        <v>316.60000000000002</v>
      </c>
      <c r="N285" s="13">
        <f t="shared" si="23"/>
        <v>1432</v>
      </c>
      <c r="O285" s="33">
        <f>VLOOKUP(H285,клиенты!$A$1:$G$435,5,FALSE)</f>
        <v>44671</v>
      </c>
      <c r="P285" s="13">
        <f t="shared" si="24"/>
        <v>301</v>
      </c>
      <c r="Q285" s="14" t="str">
        <f>VLOOKUP(H285,клиенты!$A$2:$M$435,7,FALSE)</f>
        <v>Беларусь</v>
      </c>
    </row>
    <row r="286" spans="1:17" x14ac:dyDescent="0.2">
      <c r="A286" s="12">
        <v>584</v>
      </c>
      <c r="B286" s="13">
        <v>355</v>
      </c>
      <c r="C286" s="13">
        <v>210</v>
      </c>
      <c r="D286" s="13">
        <v>1</v>
      </c>
      <c r="E286" s="13">
        <v>210</v>
      </c>
      <c r="F286" s="33">
        <v>45213</v>
      </c>
      <c r="G286" s="13" t="s">
        <v>14</v>
      </c>
      <c r="H286" s="13">
        <v>446</v>
      </c>
      <c r="I286" s="13" t="str">
        <f>VLOOKUP(B286,товар!$A$1:$C$433,2,FALSE)</f>
        <v>Кофе</v>
      </c>
      <c r="J286" s="24">
        <f t="shared" si="20"/>
        <v>249.02380952380952</v>
      </c>
      <c r="K286" s="25">
        <f t="shared" si="21"/>
        <v>-0.15670714217420401</v>
      </c>
      <c r="L286" s="13" t="str">
        <f>VLOOKUP(B286,товар!$A$1:$C$433,3,FALSE)</f>
        <v>Jacobs</v>
      </c>
      <c r="M286" s="50">
        <f t="shared" si="22"/>
        <v>276.21052631578948</v>
      </c>
      <c r="N286" s="13">
        <f t="shared" si="23"/>
        <v>210</v>
      </c>
      <c r="O286" s="33">
        <f>VLOOKUP(H286,клиенты!$A$1:$G$435,5,FALSE)</f>
        <v>44671</v>
      </c>
      <c r="P286" s="13">
        <f t="shared" si="24"/>
        <v>542</v>
      </c>
      <c r="Q286" s="14" t="str">
        <f>VLOOKUP(H286,клиенты!$A$2:$M$435,7,FALSE)</f>
        <v>Узбекистан</v>
      </c>
    </row>
    <row r="287" spans="1:17" x14ac:dyDescent="0.2">
      <c r="A287" s="12">
        <v>633</v>
      </c>
      <c r="B287" s="13">
        <v>258</v>
      </c>
      <c r="C287" s="13">
        <v>333</v>
      </c>
      <c r="D287" s="13">
        <v>4</v>
      </c>
      <c r="E287" s="13">
        <v>1332</v>
      </c>
      <c r="F287" s="33">
        <v>45018</v>
      </c>
      <c r="G287" s="13" t="s">
        <v>11</v>
      </c>
      <c r="H287" s="13">
        <v>62</v>
      </c>
      <c r="I287" s="13" t="str">
        <f>VLOOKUP(B287,товар!$A$1:$C$433,2,FALSE)</f>
        <v>Рыба</v>
      </c>
      <c r="J287" s="24">
        <f t="shared" si="20"/>
        <v>258.5128205128205</v>
      </c>
      <c r="K287" s="25">
        <f t="shared" si="21"/>
        <v>0.28813727435032743</v>
      </c>
      <c r="L287" s="13" t="str">
        <f>VLOOKUP(B287,товар!$A$1:$C$433,3,FALSE)</f>
        <v>Санта Бремор</v>
      </c>
      <c r="M287" s="50">
        <f t="shared" si="22"/>
        <v>216.4</v>
      </c>
      <c r="N287" s="13">
        <f t="shared" si="23"/>
        <v>1332</v>
      </c>
      <c r="O287" s="33">
        <f>VLOOKUP(H287,клиенты!$A$1:$G$435,5,FALSE)</f>
        <v>44671</v>
      </c>
      <c r="P287" s="13">
        <f t="shared" si="24"/>
        <v>347</v>
      </c>
      <c r="Q287" s="14" t="str">
        <f>VLOOKUP(H287,клиенты!$A$2:$M$435,7,FALSE)</f>
        <v>Россия</v>
      </c>
    </row>
    <row r="288" spans="1:17" x14ac:dyDescent="0.2">
      <c r="A288" s="12">
        <v>672</v>
      </c>
      <c r="B288" s="13">
        <v>381</v>
      </c>
      <c r="C288" s="13">
        <v>296</v>
      </c>
      <c r="D288" s="13">
        <v>4</v>
      </c>
      <c r="E288" s="13">
        <v>1184</v>
      </c>
      <c r="F288" s="33">
        <v>45106</v>
      </c>
      <c r="G288" s="13" t="s">
        <v>20</v>
      </c>
      <c r="H288" s="13">
        <v>465</v>
      </c>
      <c r="I288" s="13" t="str">
        <f>VLOOKUP(B288,товар!$A$1:$C$433,2,FALSE)</f>
        <v>Рыба</v>
      </c>
      <c r="J288" s="24">
        <f t="shared" si="20"/>
        <v>258.5128205128205</v>
      </c>
      <c r="K288" s="25">
        <f t="shared" si="21"/>
        <v>0.14501091053362436</v>
      </c>
      <c r="L288" s="13" t="str">
        <f>VLOOKUP(B288,товар!$A$1:$C$433,3,FALSE)</f>
        <v>Русское море</v>
      </c>
      <c r="M288" s="50">
        <f t="shared" si="22"/>
        <v>292.66666666666669</v>
      </c>
      <c r="N288" s="13">
        <f t="shared" si="23"/>
        <v>1184</v>
      </c>
      <c r="O288" s="33">
        <f>VLOOKUP(H288,клиенты!$A$1:$G$435,5,FALSE)</f>
        <v>44671</v>
      </c>
      <c r="P288" s="13">
        <f t="shared" si="24"/>
        <v>435</v>
      </c>
      <c r="Q288" s="14" t="str">
        <f>VLOOKUP(H288,клиенты!$A$2:$M$435,7,FALSE)</f>
        <v>Беларусь</v>
      </c>
    </row>
    <row r="289" spans="1:17" x14ac:dyDescent="0.2">
      <c r="A289" s="12">
        <v>712</v>
      </c>
      <c r="B289" s="13">
        <v>456</v>
      </c>
      <c r="C289" s="13">
        <v>196</v>
      </c>
      <c r="D289" s="13">
        <v>4</v>
      </c>
      <c r="E289" s="13">
        <v>784</v>
      </c>
      <c r="F289" s="33">
        <v>45006</v>
      </c>
      <c r="G289" s="13" t="s">
        <v>12</v>
      </c>
      <c r="H289" s="13">
        <v>446</v>
      </c>
      <c r="I289" s="13" t="str">
        <f>VLOOKUP(B289,товар!$A$1:$C$433,2,FALSE)</f>
        <v>Колбаса</v>
      </c>
      <c r="J289" s="24">
        <f t="shared" si="20"/>
        <v>286.92307692307691</v>
      </c>
      <c r="K289" s="25">
        <f t="shared" si="21"/>
        <v>-0.31689008042895439</v>
      </c>
      <c r="L289" s="13" t="str">
        <f>VLOOKUP(B289,товар!$A$1:$C$433,3,FALSE)</f>
        <v>Окраина</v>
      </c>
      <c r="M289" s="50">
        <f t="shared" si="22"/>
        <v>273.58333333333331</v>
      </c>
      <c r="N289" s="13">
        <f t="shared" si="23"/>
        <v>784</v>
      </c>
      <c r="O289" s="33">
        <f>VLOOKUP(H289,клиенты!$A$1:$G$435,5,FALSE)</f>
        <v>44671</v>
      </c>
      <c r="P289" s="13">
        <f t="shared" si="24"/>
        <v>335</v>
      </c>
      <c r="Q289" s="14" t="str">
        <f>VLOOKUP(H289,клиенты!$A$2:$M$435,7,FALSE)</f>
        <v>Узбекистан</v>
      </c>
    </row>
    <row r="290" spans="1:17" x14ac:dyDescent="0.2">
      <c r="A290" s="12">
        <v>870</v>
      </c>
      <c r="B290" s="13">
        <v>194</v>
      </c>
      <c r="C290" s="13">
        <v>325</v>
      </c>
      <c r="D290" s="13">
        <v>4</v>
      </c>
      <c r="E290" s="13">
        <v>1300</v>
      </c>
      <c r="F290" s="33">
        <v>45319</v>
      </c>
      <c r="G290" s="13" t="s">
        <v>20</v>
      </c>
      <c r="H290" s="13">
        <v>62</v>
      </c>
      <c r="I290" s="13" t="str">
        <f>VLOOKUP(B290,товар!$A$1:$C$433,2,FALSE)</f>
        <v>Соль</v>
      </c>
      <c r="J290" s="24">
        <f t="shared" si="20"/>
        <v>264.8679245283019</v>
      </c>
      <c r="K290" s="25">
        <f t="shared" si="21"/>
        <v>0.22702664197179079</v>
      </c>
      <c r="L290" s="13" t="str">
        <f>VLOOKUP(B290,товар!$A$1:$C$433,3,FALSE)</f>
        <v>Салта</v>
      </c>
      <c r="M290" s="50">
        <f t="shared" si="22"/>
        <v>273.7</v>
      </c>
      <c r="N290" s="13">
        <f t="shared" si="23"/>
        <v>1300</v>
      </c>
      <c r="O290" s="33">
        <f>VLOOKUP(H290,клиенты!$A$1:$G$435,5,FALSE)</f>
        <v>44671</v>
      </c>
      <c r="P290" s="13">
        <f t="shared" si="24"/>
        <v>648</v>
      </c>
      <c r="Q290" s="14" t="str">
        <f>VLOOKUP(H290,клиенты!$A$2:$M$435,7,FALSE)</f>
        <v>Россия</v>
      </c>
    </row>
    <row r="291" spans="1:17" x14ac:dyDescent="0.2">
      <c r="A291" s="12">
        <v>163</v>
      </c>
      <c r="B291" s="13">
        <v>280</v>
      </c>
      <c r="C291" s="13">
        <v>192</v>
      </c>
      <c r="D291" s="13">
        <v>2</v>
      </c>
      <c r="E291" s="13">
        <v>384</v>
      </c>
      <c r="F291" s="33">
        <v>45283</v>
      </c>
      <c r="G291" s="13" t="s">
        <v>8</v>
      </c>
      <c r="H291" s="13">
        <v>49</v>
      </c>
      <c r="I291" s="13" t="str">
        <f>VLOOKUP(B291,товар!$A$1:$C$433,2,FALSE)</f>
        <v>Сыр</v>
      </c>
      <c r="J291" s="24">
        <f t="shared" si="20"/>
        <v>262.63492063492066</v>
      </c>
      <c r="K291" s="25">
        <f t="shared" si="21"/>
        <v>-0.26894717756557485</v>
      </c>
      <c r="L291" s="13" t="str">
        <f>VLOOKUP(B291,товар!$A$1:$C$433,3,FALSE)</f>
        <v>President</v>
      </c>
      <c r="M291" s="50">
        <f t="shared" si="22"/>
        <v>238.72222222222223</v>
      </c>
      <c r="N291" s="13">
        <f t="shared" si="23"/>
        <v>384</v>
      </c>
      <c r="O291" s="33">
        <f>VLOOKUP(H291,клиенты!$A$1:$G$435,5,FALSE)</f>
        <v>44672</v>
      </c>
      <c r="P291" s="13">
        <f t="shared" si="24"/>
        <v>611</v>
      </c>
      <c r="Q291" s="14" t="str">
        <f>VLOOKUP(H291,клиенты!$A$2:$M$435,7,FALSE)</f>
        <v>Узбекистан</v>
      </c>
    </row>
    <row r="292" spans="1:17" x14ac:dyDescent="0.2">
      <c r="A292" s="12">
        <v>929</v>
      </c>
      <c r="B292" s="13">
        <v>498</v>
      </c>
      <c r="C292" s="13">
        <v>244</v>
      </c>
      <c r="D292" s="13">
        <v>2</v>
      </c>
      <c r="E292" s="13">
        <v>488</v>
      </c>
      <c r="F292" s="33">
        <v>45238</v>
      </c>
      <c r="G292" s="13" t="s">
        <v>11</v>
      </c>
      <c r="H292" s="13">
        <v>49</v>
      </c>
      <c r="I292" s="13" t="str">
        <f>VLOOKUP(B292,товар!$A$1:$C$433,2,FALSE)</f>
        <v>Молоко</v>
      </c>
      <c r="J292" s="24">
        <f t="shared" si="20"/>
        <v>294.95238095238096</v>
      </c>
      <c r="K292" s="25">
        <f t="shared" si="21"/>
        <v>-0.17274782047142401</v>
      </c>
      <c r="L292" s="13" t="str">
        <f>VLOOKUP(B292,товар!$A$1:$C$433,3,FALSE)</f>
        <v>Домик в деревне</v>
      </c>
      <c r="M292" s="50">
        <f t="shared" si="22"/>
        <v>274.77777777777777</v>
      </c>
      <c r="N292" s="13">
        <f t="shared" si="23"/>
        <v>488</v>
      </c>
      <c r="O292" s="33">
        <f>VLOOKUP(H292,клиенты!$A$1:$G$435,5,FALSE)</f>
        <v>44672</v>
      </c>
      <c r="P292" s="13">
        <f t="shared" si="24"/>
        <v>566</v>
      </c>
      <c r="Q292" s="14" t="str">
        <f>VLOOKUP(H292,клиенты!$A$2:$M$435,7,FALSE)</f>
        <v>Узбекистан</v>
      </c>
    </row>
    <row r="293" spans="1:17" x14ac:dyDescent="0.2">
      <c r="A293" s="12">
        <v>153</v>
      </c>
      <c r="B293" s="13">
        <v>204</v>
      </c>
      <c r="C293" s="13">
        <v>88</v>
      </c>
      <c r="D293" s="13">
        <v>4</v>
      </c>
      <c r="E293" s="13">
        <v>352</v>
      </c>
      <c r="F293" s="33">
        <v>44990</v>
      </c>
      <c r="G293" s="13" t="s">
        <v>24</v>
      </c>
      <c r="H293" s="13">
        <v>349</v>
      </c>
      <c r="I293" s="13" t="str">
        <f>VLOOKUP(B293,товар!$A$1:$C$433,2,FALSE)</f>
        <v>Печенье</v>
      </c>
      <c r="J293" s="24">
        <f t="shared" si="20"/>
        <v>283.468085106383</v>
      </c>
      <c r="K293" s="25">
        <f t="shared" si="21"/>
        <v>-0.68955940854161979</v>
      </c>
      <c r="L293" s="13" t="str">
        <f>VLOOKUP(B293,товар!$A$1:$C$433,3,FALSE)</f>
        <v>Юбилейное</v>
      </c>
      <c r="M293" s="50">
        <f t="shared" si="22"/>
        <v>232.44444444444446</v>
      </c>
      <c r="N293" s="13">
        <f t="shared" si="23"/>
        <v>352</v>
      </c>
      <c r="O293" s="33">
        <f>VLOOKUP(H293,клиенты!$A$1:$G$435,5,FALSE)</f>
        <v>44673</v>
      </c>
      <c r="P293" s="13">
        <f t="shared" si="24"/>
        <v>317</v>
      </c>
      <c r="Q293" s="14" t="str">
        <f>VLOOKUP(H293,клиенты!$A$2:$M$435,7,FALSE)</f>
        <v>Россия</v>
      </c>
    </row>
    <row r="294" spans="1:17" x14ac:dyDescent="0.2">
      <c r="A294" s="12">
        <v>203</v>
      </c>
      <c r="B294" s="13">
        <v>369</v>
      </c>
      <c r="C294" s="13">
        <v>74</v>
      </c>
      <c r="D294" s="13">
        <v>1</v>
      </c>
      <c r="E294" s="13">
        <v>74</v>
      </c>
      <c r="F294" s="33">
        <v>45208</v>
      </c>
      <c r="G294" s="13" t="s">
        <v>18</v>
      </c>
      <c r="H294" s="13">
        <v>411</v>
      </c>
      <c r="I294" s="13" t="str">
        <f>VLOOKUP(B294,товар!$A$1:$C$433,2,FALSE)</f>
        <v>Молоко</v>
      </c>
      <c r="J294" s="24">
        <f t="shared" si="20"/>
        <v>294.95238095238096</v>
      </c>
      <c r="K294" s="25">
        <f t="shared" si="21"/>
        <v>-0.74911204391346464</v>
      </c>
      <c r="L294" s="13" t="str">
        <f>VLOOKUP(B294,товар!$A$1:$C$433,3,FALSE)</f>
        <v>Домик в деревне</v>
      </c>
      <c r="M294" s="50">
        <f t="shared" si="22"/>
        <v>274.77777777777777</v>
      </c>
      <c r="N294" s="13">
        <f t="shared" si="23"/>
        <v>74</v>
      </c>
      <c r="O294" s="33">
        <f>VLOOKUP(H294,клиенты!$A$1:$G$435,5,FALSE)</f>
        <v>44673</v>
      </c>
      <c r="P294" s="13">
        <f t="shared" si="24"/>
        <v>535</v>
      </c>
      <c r="Q294" s="14" t="str">
        <f>VLOOKUP(H294,клиенты!$A$2:$M$435,7,FALSE)</f>
        <v>Узбекистан</v>
      </c>
    </row>
    <row r="295" spans="1:17" x14ac:dyDescent="0.2">
      <c r="A295" s="12">
        <v>246</v>
      </c>
      <c r="B295" s="13">
        <v>452</v>
      </c>
      <c r="C295" s="13">
        <v>220</v>
      </c>
      <c r="D295" s="13">
        <v>5</v>
      </c>
      <c r="E295" s="13">
        <v>1100</v>
      </c>
      <c r="F295" s="33">
        <v>44951</v>
      </c>
      <c r="G295" s="13" t="s">
        <v>12</v>
      </c>
      <c r="H295" s="13">
        <v>411</v>
      </c>
      <c r="I295" s="13" t="str">
        <f>VLOOKUP(B295,товар!$A$1:$C$433,2,FALSE)</f>
        <v>Фрукты</v>
      </c>
      <c r="J295" s="24">
        <f t="shared" si="20"/>
        <v>274.16279069767444</v>
      </c>
      <c r="K295" s="25">
        <f t="shared" si="21"/>
        <v>-0.19755704470268898</v>
      </c>
      <c r="L295" s="13" t="str">
        <f>VLOOKUP(B295,товар!$A$1:$C$433,3,FALSE)</f>
        <v>Экзотик</v>
      </c>
      <c r="M295" s="50">
        <f t="shared" si="22"/>
        <v>253.6875</v>
      </c>
      <c r="N295" s="13">
        <f t="shared" si="23"/>
        <v>1100</v>
      </c>
      <c r="O295" s="33">
        <f>VLOOKUP(H295,клиенты!$A$1:$G$435,5,FALSE)</f>
        <v>44673</v>
      </c>
      <c r="P295" s="13">
        <f t="shared" si="24"/>
        <v>278</v>
      </c>
      <c r="Q295" s="14" t="str">
        <f>VLOOKUP(H295,клиенты!$A$2:$M$435,7,FALSE)</f>
        <v>Узбекистан</v>
      </c>
    </row>
    <row r="296" spans="1:17" x14ac:dyDescent="0.2">
      <c r="A296" s="12">
        <v>262</v>
      </c>
      <c r="B296" s="13">
        <v>409</v>
      </c>
      <c r="C296" s="13">
        <v>299</v>
      </c>
      <c r="D296" s="13">
        <v>1</v>
      </c>
      <c r="E296" s="13">
        <v>299</v>
      </c>
      <c r="F296" s="33">
        <v>45361</v>
      </c>
      <c r="G296" s="13" t="s">
        <v>10</v>
      </c>
      <c r="H296" s="13">
        <v>411</v>
      </c>
      <c r="I296" s="13" t="str">
        <f>VLOOKUP(B296,товар!$A$1:$C$433,2,FALSE)</f>
        <v>Фрукты</v>
      </c>
      <c r="J296" s="24">
        <f t="shared" si="20"/>
        <v>274.16279069767444</v>
      </c>
      <c r="K296" s="25">
        <f t="shared" si="21"/>
        <v>9.0592925608618202E-2</v>
      </c>
      <c r="L296" s="13" t="str">
        <f>VLOOKUP(B296,товар!$A$1:$C$433,3,FALSE)</f>
        <v>Фруктовый Рай</v>
      </c>
      <c r="M296" s="50">
        <f t="shared" si="22"/>
        <v>258.30769230769232</v>
      </c>
      <c r="N296" s="13">
        <f t="shared" si="23"/>
        <v>299</v>
      </c>
      <c r="O296" s="33">
        <f>VLOOKUP(H296,клиенты!$A$1:$G$435,5,FALSE)</f>
        <v>44673</v>
      </c>
      <c r="P296" s="13">
        <f t="shared" si="24"/>
        <v>688</v>
      </c>
      <c r="Q296" s="14" t="str">
        <f>VLOOKUP(H296,клиенты!$A$2:$M$435,7,FALSE)</f>
        <v>Узбекистан</v>
      </c>
    </row>
    <row r="297" spans="1:17" x14ac:dyDescent="0.2">
      <c r="A297" s="12">
        <v>612</v>
      </c>
      <c r="B297" s="13">
        <v>207</v>
      </c>
      <c r="C297" s="13">
        <v>152</v>
      </c>
      <c r="D297" s="13">
        <v>3</v>
      </c>
      <c r="E297" s="13">
        <v>456</v>
      </c>
      <c r="F297" s="33">
        <v>45222</v>
      </c>
      <c r="G297" s="13" t="s">
        <v>11</v>
      </c>
      <c r="H297" s="13">
        <v>173</v>
      </c>
      <c r="I297" s="13" t="str">
        <f>VLOOKUP(B297,товар!$A$1:$C$433,2,FALSE)</f>
        <v>Сахар</v>
      </c>
      <c r="J297" s="24">
        <f t="shared" si="20"/>
        <v>252.76271186440678</v>
      </c>
      <c r="K297" s="25">
        <f t="shared" si="21"/>
        <v>-0.39864547710051634</v>
      </c>
      <c r="L297" s="13" t="str">
        <f>VLOOKUP(B297,товар!$A$1:$C$433,3,FALSE)</f>
        <v>Агросахар</v>
      </c>
      <c r="M297" s="50">
        <f t="shared" si="22"/>
        <v>215.85714285714286</v>
      </c>
      <c r="N297" s="13">
        <f t="shared" si="23"/>
        <v>456</v>
      </c>
      <c r="O297" s="33">
        <f>VLOOKUP(H297,клиенты!$A$1:$G$435,5,FALSE)</f>
        <v>44673</v>
      </c>
      <c r="P297" s="13">
        <f t="shared" si="24"/>
        <v>549</v>
      </c>
      <c r="Q297" s="14" t="str">
        <f>VLOOKUP(H297,клиенты!$A$2:$M$435,7,FALSE)</f>
        <v>Россия</v>
      </c>
    </row>
    <row r="298" spans="1:17" x14ac:dyDescent="0.2">
      <c r="A298" s="12">
        <v>294</v>
      </c>
      <c r="B298" s="13">
        <v>86</v>
      </c>
      <c r="C298" s="13">
        <v>261</v>
      </c>
      <c r="D298" s="13">
        <v>5</v>
      </c>
      <c r="E298" s="13">
        <v>1305</v>
      </c>
      <c r="F298" s="33">
        <v>45001</v>
      </c>
      <c r="G298" s="13" t="s">
        <v>10</v>
      </c>
      <c r="H298" s="13">
        <v>319</v>
      </c>
      <c r="I298" s="13" t="str">
        <f>VLOOKUP(B298,товар!$A$1:$C$433,2,FALSE)</f>
        <v>Сахар</v>
      </c>
      <c r="J298" s="24">
        <f t="shared" si="20"/>
        <v>252.76271186440678</v>
      </c>
      <c r="K298" s="25">
        <f t="shared" si="21"/>
        <v>3.2589016294508166E-2</v>
      </c>
      <c r="L298" s="13" t="str">
        <f>VLOOKUP(B298,товар!$A$1:$C$433,3,FALSE)</f>
        <v>Русский сахар</v>
      </c>
      <c r="M298" s="50">
        <f t="shared" si="22"/>
        <v>293.41176470588238</v>
      </c>
      <c r="N298" s="13">
        <f t="shared" si="23"/>
        <v>1305</v>
      </c>
      <c r="O298" s="33">
        <f>VLOOKUP(H298,клиенты!$A$1:$G$435,5,FALSE)</f>
        <v>44674</v>
      </c>
      <c r="P298" s="13">
        <f t="shared" si="24"/>
        <v>327</v>
      </c>
      <c r="Q298" s="14" t="str">
        <f>VLOOKUP(H298,клиенты!$A$2:$M$435,7,FALSE)</f>
        <v>Беларусь</v>
      </c>
    </row>
    <row r="299" spans="1:17" x14ac:dyDescent="0.2">
      <c r="A299" s="12">
        <v>400</v>
      </c>
      <c r="B299" s="13">
        <v>321</v>
      </c>
      <c r="C299" s="13">
        <v>61</v>
      </c>
      <c r="D299" s="13">
        <v>5</v>
      </c>
      <c r="E299" s="13">
        <v>305</v>
      </c>
      <c r="F299" s="33">
        <v>45104</v>
      </c>
      <c r="G299" s="13" t="s">
        <v>20</v>
      </c>
      <c r="H299" s="13">
        <v>375</v>
      </c>
      <c r="I299" s="13" t="str">
        <f>VLOOKUP(B299,товар!$A$1:$C$433,2,FALSE)</f>
        <v>Мясо</v>
      </c>
      <c r="J299" s="24">
        <f t="shared" si="20"/>
        <v>271.74545454545455</v>
      </c>
      <c r="K299" s="25">
        <f t="shared" si="21"/>
        <v>-0.77552522414023817</v>
      </c>
      <c r="L299" s="13" t="str">
        <f>VLOOKUP(B299,товар!$A$1:$C$433,3,FALSE)</f>
        <v>Сава</v>
      </c>
      <c r="M299" s="50">
        <f t="shared" si="22"/>
        <v>212.8125</v>
      </c>
      <c r="N299" s="13">
        <f t="shared" si="23"/>
        <v>305</v>
      </c>
      <c r="O299" s="33">
        <f>VLOOKUP(H299,клиенты!$A$1:$G$435,5,FALSE)</f>
        <v>44674</v>
      </c>
      <c r="P299" s="13">
        <f t="shared" si="24"/>
        <v>430</v>
      </c>
      <c r="Q299" s="14" t="str">
        <f>VLOOKUP(H299,клиенты!$A$2:$M$435,7,FALSE)</f>
        <v>Россия</v>
      </c>
    </row>
    <row r="300" spans="1:17" x14ac:dyDescent="0.2">
      <c r="A300" s="12">
        <v>426</v>
      </c>
      <c r="B300" s="13">
        <v>74</v>
      </c>
      <c r="C300" s="13">
        <v>210</v>
      </c>
      <c r="D300" s="13">
        <v>3</v>
      </c>
      <c r="E300" s="13">
        <v>630</v>
      </c>
      <c r="F300" s="33">
        <v>45335</v>
      </c>
      <c r="G300" s="13" t="s">
        <v>17</v>
      </c>
      <c r="H300" s="13">
        <v>319</v>
      </c>
      <c r="I300" s="13" t="str">
        <f>VLOOKUP(B300,товар!$A$1:$C$433,2,FALSE)</f>
        <v>Колбаса</v>
      </c>
      <c r="J300" s="24">
        <f t="shared" si="20"/>
        <v>286.92307692307691</v>
      </c>
      <c r="K300" s="25">
        <f t="shared" si="21"/>
        <v>-0.26809651474530827</v>
      </c>
      <c r="L300" s="13" t="str">
        <f>VLOOKUP(B300,товар!$A$1:$C$433,3,FALSE)</f>
        <v>Черкизово</v>
      </c>
      <c r="M300" s="50">
        <f t="shared" si="22"/>
        <v>320.25</v>
      </c>
      <c r="N300" s="13">
        <f t="shared" si="23"/>
        <v>630</v>
      </c>
      <c r="O300" s="33">
        <f>VLOOKUP(H300,клиенты!$A$1:$G$435,5,FALSE)</f>
        <v>44674</v>
      </c>
      <c r="P300" s="13">
        <f t="shared" si="24"/>
        <v>661</v>
      </c>
      <c r="Q300" s="14" t="str">
        <f>VLOOKUP(H300,клиенты!$A$2:$M$435,7,FALSE)</f>
        <v>Беларусь</v>
      </c>
    </row>
    <row r="301" spans="1:17" x14ac:dyDescent="0.2">
      <c r="A301" s="12">
        <v>869</v>
      </c>
      <c r="B301" s="13">
        <v>137</v>
      </c>
      <c r="C301" s="13">
        <v>295</v>
      </c>
      <c r="D301" s="13">
        <v>2</v>
      </c>
      <c r="E301" s="13">
        <v>590</v>
      </c>
      <c r="F301" s="33">
        <v>45111</v>
      </c>
      <c r="G301" s="13" t="s">
        <v>21</v>
      </c>
      <c r="H301" s="13">
        <v>375</v>
      </c>
      <c r="I301" s="13" t="str">
        <f>VLOOKUP(B301,товар!$A$1:$C$433,2,FALSE)</f>
        <v>Фрукты</v>
      </c>
      <c r="J301" s="24">
        <f t="shared" si="20"/>
        <v>274.16279069767444</v>
      </c>
      <c r="K301" s="25">
        <f t="shared" si="21"/>
        <v>7.6003053694121636E-2</v>
      </c>
      <c r="L301" s="13" t="str">
        <f>VLOOKUP(B301,товар!$A$1:$C$433,3,FALSE)</f>
        <v>Экзотик</v>
      </c>
      <c r="M301" s="50">
        <f t="shared" si="22"/>
        <v>253.6875</v>
      </c>
      <c r="N301" s="13">
        <f t="shared" si="23"/>
        <v>590</v>
      </c>
      <c r="O301" s="33">
        <f>VLOOKUP(H301,клиенты!$A$1:$G$435,5,FALSE)</f>
        <v>44674</v>
      </c>
      <c r="P301" s="13">
        <f t="shared" si="24"/>
        <v>437</v>
      </c>
      <c r="Q301" s="14" t="str">
        <f>VLOOKUP(H301,клиенты!$A$2:$M$435,7,FALSE)</f>
        <v>Россия</v>
      </c>
    </row>
    <row r="302" spans="1:17" x14ac:dyDescent="0.2">
      <c r="A302" s="12">
        <v>21</v>
      </c>
      <c r="B302" s="13">
        <v>137</v>
      </c>
      <c r="C302" s="13">
        <v>152</v>
      </c>
      <c r="D302" s="13">
        <v>2</v>
      </c>
      <c r="E302" s="13">
        <v>304</v>
      </c>
      <c r="F302" s="33">
        <v>45244</v>
      </c>
      <c r="G302" s="13" t="s">
        <v>8</v>
      </c>
      <c r="H302" s="13">
        <v>363</v>
      </c>
      <c r="I302" s="13" t="str">
        <f>VLOOKUP(B302,товар!$A$1:$C$433,2,FALSE)</f>
        <v>Фрукты</v>
      </c>
      <c r="J302" s="24">
        <f t="shared" si="20"/>
        <v>274.16279069767444</v>
      </c>
      <c r="K302" s="25">
        <f t="shared" si="21"/>
        <v>-0.4455848672491306</v>
      </c>
      <c r="L302" s="13" t="str">
        <f>VLOOKUP(B302,товар!$A$1:$C$433,3,FALSE)</f>
        <v>Экзотик</v>
      </c>
      <c r="M302" s="50">
        <f t="shared" si="22"/>
        <v>253.6875</v>
      </c>
      <c r="N302" s="13">
        <f t="shared" si="23"/>
        <v>304</v>
      </c>
      <c r="O302" s="33">
        <f>VLOOKUP(H302,клиенты!$A$1:$G$435,5,FALSE)</f>
        <v>44675</v>
      </c>
      <c r="P302" s="13">
        <f t="shared" si="24"/>
        <v>569</v>
      </c>
      <c r="Q302" s="14" t="str">
        <f>VLOOKUP(H302,клиенты!$A$2:$M$435,7,FALSE)</f>
        <v>Беларусь</v>
      </c>
    </row>
    <row r="303" spans="1:17" x14ac:dyDescent="0.2">
      <c r="A303" s="12">
        <v>337</v>
      </c>
      <c r="B303" s="13">
        <v>328</v>
      </c>
      <c r="C303" s="13">
        <v>100</v>
      </c>
      <c r="D303" s="13">
        <v>1</v>
      </c>
      <c r="E303" s="13">
        <v>100</v>
      </c>
      <c r="F303" s="33">
        <v>45077</v>
      </c>
      <c r="G303" s="13" t="s">
        <v>13</v>
      </c>
      <c r="H303" s="13">
        <v>391</v>
      </c>
      <c r="I303" s="13" t="str">
        <f>VLOOKUP(B303,товар!$A$1:$C$433,2,FALSE)</f>
        <v>Чипсы</v>
      </c>
      <c r="J303" s="24">
        <f t="shared" si="20"/>
        <v>273.72549019607845</v>
      </c>
      <c r="K303" s="25">
        <f t="shared" si="21"/>
        <v>-0.63467048710601714</v>
      </c>
      <c r="L303" s="13" t="str">
        <f>VLOOKUP(B303,товар!$A$1:$C$433,3,FALSE)</f>
        <v>Русская картошка</v>
      </c>
      <c r="M303" s="50">
        <f t="shared" si="22"/>
        <v>241.83333333333334</v>
      </c>
      <c r="N303" s="13">
        <f t="shared" si="23"/>
        <v>100</v>
      </c>
      <c r="O303" s="33">
        <f>VLOOKUP(H303,клиенты!$A$1:$G$435,5,FALSE)</f>
        <v>44675</v>
      </c>
      <c r="P303" s="13">
        <f t="shared" si="24"/>
        <v>402</v>
      </c>
      <c r="Q303" s="14" t="str">
        <f>VLOOKUP(H303,клиенты!$A$2:$M$435,7,FALSE)</f>
        <v>Узбекистан</v>
      </c>
    </row>
    <row r="304" spans="1:17" x14ac:dyDescent="0.2">
      <c r="A304" s="12">
        <v>485</v>
      </c>
      <c r="B304" s="13">
        <v>163</v>
      </c>
      <c r="C304" s="13">
        <v>344</v>
      </c>
      <c r="D304" s="13">
        <v>1</v>
      </c>
      <c r="E304" s="13">
        <v>344</v>
      </c>
      <c r="F304" s="33">
        <v>45188</v>
      </c>
      <c r="G304" s="13" t="s">
        <v>10</v>
      </c>
      <c r="H304" s="13">
        <v>363</v>
      </c>
      <c r="I304" s="13" t="str">
        <f>VLOOKUP(B304,товар!$A$1:$C$433,2,FALSE)</f>
        <v>Соль</v>
      </c>
      <c r="J304" s="24">
        <f t="shared" si="20"/>
        <v>264.8679245283019</v>
      </c>
      <c r="K304" s="25">
        <f t="shared" si="21"/>
        <v>0.298760507194757</v>
      </c>
      <c r="L304" s="13" t="str">
        <f>VLOOKUP(B304,товар!$A$1:$C$433,3,FALSE)</f>
        <v>Экстра</v>
      </c>
      <c r="M304" s="50">
        <f t="shared" si="22"/>
        <v>320.84615384615387</v>
      </c>
      <c r="N304" s="13">
        <f t="shared" si="23"/>
        <v>344</v>
      </c>
      <c r="O304" s="33">
        <f>VLOOKUP(H304,клиенты!$A$1:$G$435,5,FALSE)</f>
        <v>44675</v>
      </c>
      <c r="P304" s="13">
        <f t="shared" si="24"/>
        <v>513</v>
      </c>
      <c r="Q304" s="14" t="str">
        <f>VLOOKUP(H304,клиенты!$A$2:$M$435,7,FALSE)</f>
        <v>Беларусь</v>
      </c>
    </row>
    <row r="305" spans="1:17" x14ac:dyDescent="0.2">
      <c r="A305" s="12">
        <v>556</v>
      </c>
      <c r="B305" s="13">
        <v>66</v>
      </c>
      <c r="C305" s="13">
        <v>230</v>
      </c>
      <c r="D305" s="13">
        <v>2</v>
      </c>
      <c r="E305" s="13">
        <v>460</v>
      </c>
      <c r="F305" s="33">
        <v>45074</v>
      </c>
      <c r="G305" s="13" t="s">
        <v>21</v>
      </c>
      <c r="H305" s="13">
        <v>391</v>
      </c>
      <c r="I305" s="13" t="str">
        <f>VLOOKUP(B305,товар!$A$1:$C$433,2,FALSE)</f>
        <v>Кофе</v>
      </c>
      <c r="J305" s="24">
        <f t="shared" si="20"/>
        <v>249.02380952380952</v>
      </c>
      <c r="K305" s="25">
        <f t="shared" si="21"/>
        <v>-7.639353666698534E-2</v>
      </c>
      <c r="L305" s="13" t="str">
        <f>VLOOKUP(B305,товар!$A$1:$C$433,3,FALSE)</f>
        <v>Черная Карта</v>
      </c>
      <c r="M305" s="50">
        <f t="shared" si="22"/>
        <v>222.2</v>
      </c>
      <c r="N305" s="13">
        <f t="shared" si="23"/>
        <v>460</v>
      </c>
      <c r="O305" s="33">
        <f>VLOOKUP(H305,клиенты!$A$1:$G$435,5,FALSE)</f>
        <v>44675</v>
      </c>
      <c r="P305" s="13">
        <f t="shared" si="24"/>
        <v>399</v>
      </c>
      <c r="Q305" s="14" t="str">
        <f>VLOOKUP(H305,клиенты!$A$2:$M$435,7,FALSE)</f>
        <v>Узбекистан</v>
      </c>
    </row>
    <row r="306" spans="1:17" x14ac:dyDescent="0.2">
      <c r="A306" s="12">
        <v>778</v>
      </c>
      <c r="B306" s="13">
        <v>468</v>
      </c>
      <c r="C306" s="13">
        <v>182</v>
      </c>
      <c r="D306" s="13">
        <v>5</v>
      </c>
      <c r="E306" s="13">
        <v>910</v>
      </c>
      <c r="F306" s="33">
        <v>45005</v>
      </c>
      <c r="G306" s="13" t="s">
        <v>24</v>
      </c>
      <c r="H306" s="13">
        <v>445</v>
      </c>
      <c r="I306" s="13" t="str">
        <f>VLOOKUP(B306,товар!$A$1:$C$433,2,FALSE)</f>
        <v>Йогурт</v>
      </c>
      <c r="J306" s="24">
        <f t="shared" si="20"/>
        <v>263.25423728813558</v>
      </c>
      <c r="K306" s="25">
        <f t="shared" si="21"/>
        <v>-0.30865310327066697</v>
      </c>
      <c r="L306" s="13" t="str">
        <f>VLOOKUP(B306,товар!$A$1:$C$433,3,FALSE)</f>
        <v>Чудо</v>
      </c>
      <c r="M306" s="50">
        <f t="shared" si="22"/>
        <v>287.10000000000002</v>
      </c>
      <c r="N306" s="13">
        <f t="shared" si="23"/>
        <v>910</v>
      </c>
      <c r="O306" s="33">
        <f>VLOOKUP(H306,клиенты!$A$1:$G$435,5,FALSE)</f>
        <v>44676</v>
      </c>
      <c r="P306" s="13">
        <f t="shared" si="24"/>
        <v>329</v>
      </c>
      <c r="Q306" s="14" t="str">
        <f>VLOOKUP(H306,клиенты!$A$2:$M$435,7,FALSE)</f>
        <v>Россия</v>
      </c>
    </row>
    <row r="307" spans="1:17" x14ac:dyDescent="0.2">
      <c r="A307" s="12">
        <v>814</v>
      </c>
      <c r="B307" s="13">
        <v>319</v>
      </c>
      <c r="C307" s="13">
        <v>148</v>
      </c>
      <c r="D307" s="13">
        <v>1</v>
      </c>
      <c r="E307" s="13">
        <v>148</v>
      </c>
      <c r="F307" s="33">
        <v>45143</v>
      </c>
      <c r="G307" s="13" t="s">
        <v>14</v>
      </c>
      <c r="H307" s="13">
        <v>445</v>
      </c>
      <c r="I307" s="13" t="str">
        <f>VLOOKUP(B307,товар!$A$1:$C$433,2,FALSE)</f>
        <v>Йогурт</v>
      </c>
      <c r="J307" s="24">
        <f t="shared" si="20"/>
        <v>263.25423728813558</v>
      </c>
      <c r="K307" s="25">
        <f t="shared" si="21"/>
        <v>-0.43780582024208081</v>
      </c>
      <c r="L307" s="13" t="str">
        <f>VLOOKUP(B307,товар!$A$1:$C$433,3,FALSE)</f>
        <v>Эрманн</v>
      </c>
      <c r="M307" s="50">
        <f t="shared" si="22"/>
        <v>248.5</v>
      </c>
      <c r="N307" s="13">
        <f t="shared" si="23"/>
        <v>148</v>
      </c>
      <c r="O307" s="33">
        <f>VLOOKUP(H307,клиенты!$A$1:$G$435,5,FALSE)</f>
        <v>44676</v>
      </c>
      <c r="P307" s="13">
        <f t="shared" si="24"/>
        <v>467</v>
      </c>
      <c r="Q307" s="14" t="str">
        <f>VLOOKUP(H307,клиенты!$A$2:$M$435,7,FALSE)</f>
        <v>Россия</v>
      </c>
    </row>
    <row r="308" spans="1:17" x14ac:dyDescent="0.2">
      <c r="A308" s="12">
        <v>932</v>
      </c>
      <c r="B308" s="13">
        <v>188</v>
      </c>
      <c r="C308" s="13">
        <v>233</v>
      </c>
      <c r="D308" s="13">
        <v>2</v>
      </c>
      <c r="E308" s="13">
        <v>466</v>
      </c>
      <c r="F308" s="33">
        <v>45214</v>
      </c>
      <c r="G308" s="13" t="s">
        <v>18</v>
      </c>
      <c r="H308" s="13">
        <v>445</v>
      </c>
      <c r="I308" s="13" t="str">
        <f>VLOOKUP(B308,товар!$A$1:$C$433,2,FALSE)</f>
        <v>Молоко</v>
      </c>
      <c r="J308" s="24">
        <f t="shared" si="20"/>
        <v>294.95238095238096</v>
      </c>
      <c r="K308" s="25">
        <f t="shared" si="21"/>
        <v>-0.21004197610590902</v>
      </c>
      <c r="L308" s="13" t="str">
        <f>VLOOKUP(B308,товар!$A$1:$C$433,3,FALSE)</f>
        <v>Вимм-Билль-Данн</v>
      </c>
      <c r="M308" s="50">
        <f t="shared" si="22"/>
        <v>193.5</v>
      </c>
      <c r="N308" s="13">
        <f t="shared" si="23"/>
        <v>466</v>
      </c>
      <c r="O308" s="33">
        <f>VLOOKUP(H308,клиенты!$A$1:$G$435,5,FALSE)</f>
        <v>44676</v>
      </c>
      <c r="P308" s="13">
        <f t="shared" si="24"/>
        <v>538</v>
      </c>
      <c r="Q308" s="14" t="str">
        <f>VLOOKUP(H308,клиенты!$A$2:$M$435,7,FALSE)</f>
        <v>Россия</v>
      </c>
    </row>
    <row r="309" spans="1:17" x14ac:dyDescent="0.2">
      <c r="A309" s="12">
        <v>16</v>
      </c>
      <c r="B309" s="13">
        <v>299</v>
      </c>
      <c r="C309" s="13">
        <v>178</v>
      </c>
      <c r="D309" s="13">
        <v>3</v>
      </c>
      <c r="E309" s="13">
        <v>534</v>
      </c>
      <c r="F309" s="33">
        <v>44980</v>
      </c>
      <c r="G309" s="13" t="s">
        <v>14</v>
      </c>
      <c r="H309" s="13">
        <v>164</v>
      </c>
      <c r="I309" s="13" t="str">
        <f>VLOOKUP(B309,товар!$A$1:$C$433,2,FALSE)</f>
        <v>Чай</v>
      </c>
      <c r="J309" s="24">
        <f t="shared" si="20"/>
        <v>271.18181818181819</v>
      </c>
      <c r="K309" s="25">
        <f t="shared" si="21"/>
        <v>-0.34361381159906135</v>
      </c>
      <c r="L309" s="13" t="str">
        <f>VLOOKUP(B309,товар!$A$1:$C$433,3,FALSE)</f>
        <v>Lipton</v>
      </c>
      <c r="M309" s="50">
        <f t="shared" si="22"/>
        <v>260.15789473684208</v>
      </c>
      <c r="N309" s="13">
        <f t="shared" si="23"/>
        <v>534</v>
      </c>
      <c r="O309" s="33">
        <f>VLOOKUP(H309,клиенты!$A$1:$G$435,5,FALSE)</f>
        <v>44678</v>
      </c>
      <c r="P309" s="13">
        <f t="shared" si="24"/>
        <v>302</v>
      </c>
      <c r="Q309" s="14" t="str">
        <f>VLOOKUP(H309,клиенты!$A$2:$M$435,7,FALSE)</f>
        <v>Россия</v>
      </c>
    </row>
    <row r="310" spans="1:17" x14ac:dyDescent="0.2">
      <c r="A310" s="12">
        <v>343</v>
      </c>
      <c r="B310" s="13">
        <v>462</v>
      </c>
      <c r="C310" s="13">
        <v>209</v>
      </c>
      <c r="D310" s="13">
        <v>4</v>
      </c>
      <c r="E310" s="13">
        <v>836</v>
      </c>
      <c r="F310" s="33">
        <v>45116</v>
      </c>
      <c r="G310" s="13" t="s">
        <v>22</v>
      </c>
      <c r="H310" s="13">
        <v>369</v>
      </c>
      <c r="I310" s="13" t="str">
        <f>VLOOKUP(B310,товар!$A$1:$C$433,2,FALSE)</f>
        <v>Рис</v>
      </c>
      <c r="J310" s="24">
        <f t="shared" si="20"/>
        <v>258.375</v>
      </c>
      <c r="K310" s="25">
        <f t="shared" si="21"/>
        <v>-0.19109820996613447</v>
      </c>
      <c r="L310" s="13" t="str">
        <f>VLOOKUP(B310,товар!$A$1:$C$433,3,FALSE)</f>
        <v>Белый Злат</v>
      </c>
      <c r="M310" s="50">
        <f t="shared" si="22"/>
        <v>269.70588235294116</v>
      </c>
      <c r="N310" s="13">
        <f t="shared" si="23"/>
        <v>836</v>
      </c>
      <c r="O310" s="33">
        <f>VLOOKUP(H310,клиенты!$A$1:$G$435,5,FALSE)</f>
        <v>44678</v>
      </c>
      <c r="P310" s="13">
        <f t="shared" si="24"/>
        <v>438</v>
      </c>
      <c r="Q310" s="14" t="str">
        <f>VLOOKUP(H310,клиенты!$A$2:$M$435,7,FALSE)</f>
        <v>Россия</v>
      </c>
    </row>
    <row r="311" spans="1:17" x14ac:dyDescent="0.2">
      <c r="A311" s="12">
        <v>414</v>
      </c>
      <c r="B311" s="13">
        <v>398</v>
      </c>
      <c r="C311" s="13">
        <v>419</v>
      </c>
      <c r="D311" s="13">
        <v>2</v>
      </c>
      <c r="E311" s="13">
        <v>838</v>
      </c>
      <c r="F311" s="33">
        <v>45335</v>
      </c>
      <c r="G311" s="13" t="s">
        <v>24</v>
      </c>
      <c r="H311" s="13">
        <v>164</v>
      </c>
      <c r="I311" s="13" t="str">
        <f>VLOOKUP(B311,товар!$A$1:$C$433,2,FALSE)</f>
        <v>Сок</v>
      </c>
      <c r="J311" s="24">
        <f t="shared" si="20"/>
        <v>268.60344827586209</v>
      </c>
      <c r="K311" s="25">
        <f t="shared" si="21"/>
        <v>0.55992040567430501</v>
      </c>
      <c r="L311" s="13" t="str">
        <f>VLOOKUP(B311,товар!$A$1:$C$433,3,FALSE)</f>
        <v>Фруктовый сад</v>
      </c>
      <c r="M311" s="50">
        <f t="shared" si="22"/>
        <v>281.96875</v>
      </c>
      <c r="N311" s="13">
        <f t="shared" si="23"/>
        <v>838</v>
      </c>
      <c r="O311" s="33">
        <f>VLOOKUP(H311,клиенты!$A$1:$G$435,5,FALSE)</f>
        <v>44678</v>
      </c>
      <c r="P311" s="13">
        <f t="shared" si="24"/>
        <v>657</v>
      </c>
      <c r="Q311" s="14" t="str">
        <f>VLOOKUP(H311,клиенты!$A$2:$M$435,7,FALSE)</f>
        <v>Россия</v>
      </c>
    </row>
    <row r="312" spans="1:17" x14ac:dyDescent="0.2">
      <c r="A312" s="12">
        <v>501</v>
      </c>
      <c r="B312" s="13">
        <v>451</v>
      </c>
      <c r="C312" s="13">
        <v>187</v>
      </c>
      <c r="D312" s="13">
        <v>4</v>
      </c>
      <c r="E312" s="13">
        <v>748</v>
      </c>
      <c r="F312" s="33">
        <v>45160</v>
      </c>
      <c r="G312" s="13" t="s">
        <v>19</v>
      </c>
      <c r="H312" s="13">
        <v>164</v>
      </c>
      <c r="I312" s="13" t="str">
        <f>VLOOKUP(B312,товар!$A$1:$C$433,2,FALSE)</f>
        <v>Рис</v>
      </c>
      <c r="J312" s="24">
        <f t="shared" si="20"/>
        <v>258.375</v>
      </c>
      <c r="K312" s="25">
        <f t="shared" si="21"/>
        <v>-0.27624576681180457</v>
      </c>
      <c r="L312" s="13" t="str">
        <f>VLOOKUP(B312,товар!$A$1:$C$433,3,FALSE)</f>
        <v>Белый Злат</v>
      </c>
      <c r="M312" s="50">
        <f t="shared" si="22"/>
        <v>269.70588235294116</v>
      </c>
      <c r="N312" s="13">
        <f t="shared" si="23"/>
        <v>748</v>
      </c>
      <c r="O312" s="33">
        <f>VLOOKUP(H312,клиенты!$A$1:$G$435,5,FALSE)</f>
        <v>44678</v>
      </c>
      <c r="P312" s="13">
        <f t="shared" si="24"/>
        <v>482</v>
      </c>
      <c r="Q312" s="14" t="str">
        <f>VLOOKUP(H312,клиенты!$A$2:$M$435,7,FALSE)</f>
        <v>Россия</v>
      </c>
    </row>
    <row r="313" spans="1:17" x14ac:dyDescent="0.2">
      <c r="A313" s="12">
        <v>521</v>
      </c>
      <c r="B313" s="13">
        <v>479</v>
      </c>
      <c r="C313" s="13">
        <v>131</v>
      </c>
      <c r="D313" s="13">
        <v>5</v>
      </c>
      <c r="E313" s="13">
        <v>655</v>
      </c>
      <c r="F313" s="33">
        <v>44965</v>
      </c>
      <c r="G313" s="13" t="s">
        <v>12</v>
      </c>
      <c r="H313" s="13">
        <v>164</v>
      </c>
      <c r="I313" s="13" t="str">
        <f>VLOOKUP(B313,товар!$A$1:$C$433,2,FALSE)</f>
        <v>Овощи</v>
      </c>
      <c r="J313" s="24">
        <f t="shared" si="20"/>
        <v>250.48780487804879</v>
      </c>
      <c r="K313" s="25">
        <f t="shared" si="21"/>
        <v>-0.47702044790652387</v>
      </c>
      <c r="L313" s="13" t="str">
        <f>VLOOKUP(B313,товар!$A$1:$C$433,3,FALSE)</f>
        <v>Гавриш</v>
      </c>
      <c r="M313" s="50">
        <f t="shared" si="22"/>
        <v>247.66666666666666</v>
      </c>
      <c r="N313" s="13">
        <f t="shared" si="23"/>
        <v>655</v>
      </c>
      <c r="O313" s="33">
        <f>VLOOKUP(H313,клиенты!$A$1:$G$435,5,FALSE)</f>
        <v>44678</v>
      </c>
      <c r="P313" s="13">
        <f t="shared" si="24"/>
        <v>287</v>
      </c>
      <c r="Q313" s="14" t="str">
        <f>VLOOKUP(H313,клиенты!$A$2:$M$435,7,FALSE)</f>
        <v>Россия</v>
      </c>
    </row>
    <row r="314" spans="1:17" x14ac:dyDescent="0.2">
      <c r="A314" s="12">
        <v>968</v>
      </c>
      <c r="B314" s="13">
        <v>375</v>
      </c>
      <c r="C314" s="13">
        <v>212</v>
      </c>
      <c r="D314" s="13">
        <v>3</v>
      </c>
      <c r="E314" s="13">
        <v>636</v>
      </c>
      <c r="F314" s="33">
        <v>45009</v>
      </c>
      <c r="G314" s="13" t="s">
        <v>27</v>
      </c>
      <c r="H314" s="13">
        <v>369</v>
      </c>
      <c r="I314" s="13" t="str">
        <f>VLOOKUP(B314,товар!$A$1:$C$433,2,FALSE)</f>
        <v>Макароны</v>
      </c>
      <c r="J314" s="24">
        <f t="shared" si="20"/>
        <v>265.47674418604652</v>
      </c>
      <c r="K314" s="25">
        <f t="shared" si="21"/>
        <v>-0.20143664316061494</v>
      </c>
      <c r="L314" s="13" t="str">
        <f>VLOOKUP(B314,товар!$A$1:$C$433,3,FALSE)</f>
        <v>Борилла</v>
      </c>
      <c r="M314" s="50">
        <f t="shared" si="22"/>
        <v>236.27586206896552</v>
      </c>
      <c r="N314" s="13">
        <f t="shared" si="23"/>
        <v>636</v>
      </c>
      <c r="O314" s="33">
        <f>VLOOKUP(H314,клиенты!$A$1:$G$435,5,FALSE)</f>
        <v>44678</v>
      </c>
      <c r="P314" s="13">
        <f t="shared" si="24"/>
        <v>331</v>
      </c>
      <c r="Q314" s="14" t="str">
        <f>VLOOKUP(H314,клиенты!$A$2:$M$435,7,FALSE)</f>
        <v>Россия</v>
      </c>
    </row>
    <row r="315" spans="1:17" x14ac:dyDescent="0.2">
      <c r="A315" s="12">
        <v>825</v>
      </c>
      <c r="B315" s="13">
        <v>240</v>
      </c>
      <c r="C315" s="13">
        <v>306</v>
      </c>
      <c r="D315" s="13">
        <v>5</v>
      </c>
      <c r="E315" s="13">
        <v>1530</v>
      </c>
      <c r="F315" s="33">
        <v>45319</v>
      </c>
      <c r="G315" s="13" t="s">
        <v>27</v>
      </c>
      <c r="H315" s="13">
        <v>482</v>
      </c>
      <c r="I315" s="13" t="str">
        <f>VLOOKUP(B315,товар!$A$1:$C$433,2,FALSE)</f>
        <v>Макароны</v>
      </c>
      <c r="J315" s="24">
        <f t="shared" si="20"/>
        <v>265.47674418604652</v>
      </c>
      <c r="K315" s="25">
        <f t="shared" si="21"/>
        <v>0.15264333581533873</v>
      </c>
      <c r="L315" s="13" t="str">
        <f>VLOOKUP(B315,товар!$A$1:$C$433,3,FALSE)</f>
        <v>Борилла</v>
      </c>
      <c r="M315" s="50">
        <f t="shared" si="22"/>
        <v>236.27586206896552</v>
      </c>
      <c r="N315" s="13">
        <f t="shared" si="23"/>
        <v>1530</v>
      </c>
      <c r="O315" s="33">
        <f>VLOOKUP(H315,клиенты!$A$1:$G$435,5,FALSE)</f>
        <v>44679</v>
      </c>
      <c r="P315" s="13">
        <f t="shared" si="24"/>
        <v>640</v>
      </c>
      <c r="Q315" s="14" t="str">
        <f>VLOOKUP(H315,клиенты!$A$2:$M$435,7,FALSE)</f>
        <v>Таджикистан</v>
      </c>
    </row>
    <row r="316" spans="1:17" x14ac:dyDescent="0.2">
      <c r="A316" s="12">
        <v>638</v>
      </c>
      <c r="B316" s="13">
        <v>475</v>
      </c>
      <c r="C316" s="13">
        <v>206</v>
      </c>
      <c r="D316" s="13">
        <v>3</v>
      </c>
      <c r="E316" s="13">
        <v>618</v>
      </c>
      <c r="F316" s="33">
        <v>45424</v>
      </c>
      <c r="G316" s="13" t="s">
        <v>19</v>
      </c>
      <c r="H316" s="13">
        <v>243</v>
      </c>
      <c r="I316" s="13" t="str">
        <f>VLOOKUP(B316,товар!$A$1:$C$433,2,FALSE)</f>
        <v>Хлеб</v>
      </c>
      <c r="J316" s="24">
        <f t="shared" si="20"/>
        <v>300.31818181818181</v>
      </c>
      <c r="K316" s="25">
        <f t="shared" si="21"/>
        <v>-0.31406084455880123</v>
      </c>
      <c r="L316" s="13" t="str">
        <f>VLOOKUP(B316,товар!$A$1:$C$433,3,FALSE)</f>
        <v>Русский Хлеб</v>
      </c>
      <c r="M316" s="50">
        <f t="shared" si="22"/>
        <v>316.60000000000002</v>
      </c>
      <c r="N316" s="13">
        <f t="shared" si="23"/>
        <v>618</v>
      </c>
      <c r="O316" s="33">
        <f>VLOOKUP(H316,клиенты!$A$1:$G$435,5,FALSE)</f>
        <v>44681</v>
      </c>
      <c r="P316" s="13">
        <f t="shared" si="24"/>
        <v>743</v>
      </c>
      <c r="Q316" s="14" t="str">
        <f>VLOOKUP(H316,клиенты!$A$2:$M$435,7,FALSE)</f>
        <v>Россия</v>
      </c>
    </row>
    <row r="317" spans="1:17" x14ac:dyDescent="0.2">
      <c r="A317" s="12">
        <v>961</v>
      </c>
      <c r="B317" s="13">
        <v>141</v>
      </c>
      <c r="C317" s="13">
        <v>279</v>
      </c>
      <c r="D317" s="13">
        <v>1</v>
      </c>
      <c r="E317" s="13">
        <v>279</v>
      </c>
      <c r="F317" s="33">
        <v>45324</v>
      </c>
      <c r="G317" s="13" t="s">
        <v>10</v>
      </c>
      <c r="H317" s="13">
        <v>243</v>
      </c>
      <c r="I317" s="13" t="str">
        <f>VLOOKUP(B317,товар!$A$1:$C$433,2,FALSE)</f>
        <v>Фрукты</v>
      </c>
      <c r="J317" s="24">
        <f t="shared" si="20"/>
        <v>274.16279069767444</v>
      </c>
      <c r="K317" s="25">
        <f t="shared" si="21"/>
        <v>1.7643566036135372E-2</v>
      </c>
      <c r="L317" s="13" t="str">
        <f>VLOOKUP(B317,товар!$A$1:$C$433,3,FALSE)</f>
        <v>Фруктовый Рай</v>
      </c>
      <c r="M317" s="50">
        <f t="shared" si="22"/>
        <v>258.30769230769232</v>
      </c>
      <c r="N317" s="13">
        <f t="shared" si="23"/>
        <v>279</v>
      </c>
      <c r="O317" s="33">
        <f>VLOOKUP(H317,клиенты!$A$1:$G$435,5,FALSE)</f>
        <v>44681</v>
      </c>
      <c r="P317" s="13">
        <f t="shared" si="24"/>
        <v>643</v>
      </c>
      <c r="Q317" s="14" t="str">
        <f>VLOOKUP(H317,клиенты!$A$2:$M$435,7,FALSE)</f>
        <v>Россия</v>
      </c>
    </row>
    <row r="318" spans="1:17" x14ac:dyDescent="0.2">
      <c r="A318" s="12">
        <v>59</v>
      </c>
      <c r="B318" s="13">
        <v>158</v>
      </c>
      <c r="C318" s="13">
        <v>87</v>
      </c>
      <c r="D318" s="13">
        <v>4</v>
      </c>
      <c r="E318" s="13">
        <v>348</v>
      </c>
      <c r="F318" s="33">
        <v>45423</v>
      </c>
      <c r="G318" s="13" t="s">
        <v>16</v>
      </c>
      <c r="H318" s="13">
        <v>142</v>
      </c>
      <c r="I318" s="13" t="str">
        <f>VLOOKUP(B318,товар!$A$1:$C$433,2,FALSE)</f>
        <v>Сахар</v>
      </c>
      <c r="J318" s="24">
        <f t="shared" si="20"/>
        <v>252.76271186440678</v>
      </c>
      <c r="K318" s="25">
        <f t="shared" si="21"/>
        <v>-0.65580366123516398</v>
      </c>
      <c r="L318" s="13" t="str">
        <f>VLOOKUP(B318,товар!$A$1:$C$433,3,FALSE)</f>
        <v>Сладов</v>
      </c>
      <c r="M318" s="50">
        <f t="shared" si="22"/>
        <v>240.26666666666668</v>
      </c>
      <c r="N318" s="13">
        <f t="shared" si="23"/>
        <v>348</v>
      </c>
      <c r="O318" s="33">
        <f>VLOOKUP(H318,клиенты!$A$1:$G$435,5,FALSE)</f>
        <v>44683</v>
      </c>
      <c r="P318" s="13">
        <f t="shared" si="24"/>
        <v>740</v>
      </c>
      <c r="Q318" s="14" t="str">
        <f>VLOOKUP(H318,клиенты!$A$2:$M$435,7,FALSE)</f>
        <v>Россия</v>
      </c>
    </row>
    <row r="319" spans="1:17" x14ac:dyDescent="0.2">
      <c r="A319" s="12">
        <v>195</v>
      </c>
      <c r="B319" s="13">
        <v>321</v>
      </c>
      <c r="C319" s="13">
        <v>368</v>
      </c>
      <c r="D319" s="13">
        <v>1</v>
      </c>
      <c r="E319" s="13">
        <v>368</v>
      </c>
      <c r="F319" s="33">
        <v>45193</v>
      </c>
      <c r="G319" s="13" t="s">
        <v>25</v>
      </c>
      <c r="H319" s="13">
        <v>436</v>
      </c>
      <c r="I319" s="13" t="str">
        <f>VLOOKUP(B319,товар!$A$1:$C$433,2,FALSE)</f>
        <v>Мясо</v>
      </c>
      <c r="J319" s="24">
        <f t="shared" si="20"/>
        <v>271.74545454545455</v>
      </c>
      <c r="K319" s="25">
        <f t="shared" si="21"/>
        <v>0.35420848387528436</v>
      </c>
      <c r="L319" s="13" t="str">
        <f>VLOOKUP(B319,товар!$A$1:$C$433,3,FALSE)</f>
        <v>Сава</v>
      </c>
      <c r="M319" s="50">
        <f t="shared" si="22"/>
        <v>212.8125</v>
      </c>
      <c r="N319" s="13">
        <f t="shared" si="23"/>
        <v>368</v>
      </c>
      <c r="O319" s="33">
        <f>VLOOKUP(H319,клиенты!$A$1:$G$435,5,FALSE)</f>
        <v>44683</v>
      </c>
      <c r="P319" s="13">
        <f t="shared" si="24"/>
        <v>510</v>
      </c>
      <c r="Q319" s="14" t="str">
        <f>VLOOKUP(H319,клиенты!$A$2:$M$435,7,FALSE)</f>
        <v>Россия</v>
      </c>
    </row>
    <row r="320" spans="1:17" x14ac:dyDescent="0.2">
      <c r="A320" s="12">
        <v>397</v>
      </c>
      <c r="B320" s="13">
        <v>491</v>
      </c>
      <c r="C320" s="13">
        <v>193</v>
      </c>
      <c r="D320" s="13">
        <v>1</v>
      </c>
      <c r="E320" s="13">
        <v>193</v>
      </c>
      <c r="F320" s="33">
        <v>45332</v>
      </c>
      <c r="G320" s="13" t="s">
        <v>14</v>
      </c>
      <c r="H320" s="13">
        <v>185</v>
      </c>
      <c r="I320" s="13" t="str">
        <f>VLOOKUP(B320,товар!$A$1:$C$433,2,FALSE)</f>
        <v>Овощи</v>
      </c>
      <c r="J320" s="24">
        <f t="shared" si="20"/>
        <v>250.48780487804879</v>
      </c>
      <c r="K320" s="25">
        <f t="shared" si="21"/>
        <v>-0.2295034079844207</v>
      </c>
      <c r="L320" s="13" t="str">
        <f>VLOOKUP(B320,товар!$A$1:$C$433,3,FALSE)</f>
        <v>Зеленая грядка</v>
      </c>
      <c r="M320" s="50">
        <f t="shared" si="22"/>
        <v>159.19999999999999</v>
      </c>
      <c r="N320" s="13">
        <f t="shared" si="23"/>
        <v>193</v>
      </c>
      <c r="O320" s="33">
        <f>VLOOKUP(H320,клиенты!$A$1:$G$435,5,FALSE)</f>
        <v>44683</v>
      </c>
      <c r="P320" s="13">
        <f t="shared" si="24"/>
        <v>649</v>
      </c>
      <c r="Q320" s="14" t="str">
        <f>VLOOKUP(H320,клиенты!$A$2:$M$435,7,FALSE)</f>
        <v>Беларусь</v>
      </c>
    </row>
    <row r="321" spans="1:17" x14ac:dyDescent="0.2">
      <c r="A321" s="12">
        <v>509</v>
      </c>
      <c r="B321" s="13">
        <v>137</v>
      </c>
      <c r="C321" s="13">
        <v>432</v>
      </c>
      <c r="D321" s="13">
        <v>5</v>
      </c>
      <c r="E321" s="13">
        <v>2160</v>
      </c>
      <c r="F321" s="33">
        <v>45131</v>
      </c>
      <c r="G321" s="13" t="s">
        <v>22</v>
      </c>
      <c r="H321" s="13">
        <v>185</v>
      </c>
      <c r="I321" s="13" t="str">
        <f>VLOOKUP(B321,товар!$A$1:$C$433,2,FALSE)</f>
        <v>Фрукты</v>
      </c>
      <c r="J321" s="24">
        <f t="shared" si="20"/>
        <v>274.16279069767444</v>
      </c>
      <c r="K321" s="25">
        <f t="shared" si="21"/>
        <v>0.57570616676562891</v>
      </c>
      <c r="L321" s="13" t="str">
        <f>VLOOKUP(B321,товар!$A$1:$C$433,3,FALSE)</f>
        <v>Экзотик</v>
      </c>
      <c r="M321" s="50">
        <f t="shared" si="22"/>
        <v>253.6875</v>
      </c>
      <c r="N321" s="13">
        <f t="shared" si="23"/>
        <v>2160</v>
      </c>
      <c r="O321" s="33">
        <f>VLOOKUP(H321,клиенты!$A$1:$G$435,5,FALSE)</f>
        <v>44683</v>
      </c>
      <c r="P321" s="13">
        <f t="shared" si="24"/>
        <v>448</v>
      </c>
      <c r="Q321" s="14" t="str">
        <f>VLOOKUP(H321,клиенты!$A$2:$M$435,7,FALSE)</f>
        <v>Беларусь</v>
      </c>
    </row>
    <row r="322" spans="1:17" x14ac:dyDescent="0.2">
      <c r="A322" s="12">
        <v>599</v>
      </c>
      <c r="B322" s="13">
        <v>359</v>
      </c>
      <c r="C322" s="13">
        <v>302</v>
      </c>
      <c r="D322" s="13">
        <v>4</v>
      </c>
      <c r="E322" s="13">
        <v>1208</v>
      </c>
      <c r="F322" s="33">
        <v>45195</v>
      </c>
      <c r="G322" s="13" t="s">
        <v>22</v>
      </c>
      <c r="H322" s="13">
        <v>122</v>
      </c>
      <c r="I322" s="13" t="str">
        <f>VLOOKUP(B322,товар!$A$1:$C$433,2,FALSE)</f>
        <v>Мясо</v>
      </c>
      <c r="J322" s="24">
        <f t="shared" ref="J322:J385" si="25">AVERAGEIF($I$2:$I$1001,I322,$C$2:$C$1001)</f>
        <v>271.74545454545455</v>
      </c>
      <c r="K322" s="25">
        <f t="shared" ref="K322:K385" si="26">C322/J322-1</f>
        <v>0.11133413622373878</v>
      </c>
      <c r="L322" s="13" t="str">
        <f>VLOOKUP(B322,товар!$A$1:$C$433,3,FALSE)</f>
        <v>Мираторг</v>
      </c>
      <c r="M322" s="50">
        <f t="shared" ref="M322:M385" si="27">AVERAGEIFS($C$2:$C$1001,$I$2:$I$1001,I322,$L$2:$L$1001,L322)</f>
        <v>316.58333333333331</v>
      </c>
      <c r="N322" s="13">
        <f t="shared" ref="N322:N385" si="28">C322*D322</f>
        <v>1208</v>
      </c>
      <c r="O322" s="33">
        <f>VLOOKUP(H322,клиенты!$A$1:$G$435,5,FALSE)</f>
        <v>44683</v>
      </c>
      <c r="P322" s="13">
        <f t="shared" ref="P322:P385" si="29">F322-O322</f>
        <v>512</v>
      </c>
      <c r="Q322" s="14" t="str">
        <f>VLOOKUP(H322,клиенты!$A$2:$M$435,7,FALSE)</f>
        <v>Казахстан</v>
      </c>
    </row>
    <row r="323" spans="1:17" x14ac:dyDescent="0.2">
      <c r="A323" s="12">
        <v>663</v>
      </c>
      <c r="B323" s="13">
        <v>151</v>
      </c>
      <c r="C323" s="13">
        <v>496</v>
      </c>
      <c r="D323" s="13">
        <v>3</v>
      </c>
      <c r="E323" s="13">
        <v>1488</v>
      </c>
      <c r="F323" s="33">
        <v>45181</v>
      </c>
      <c r="G323" s="13" t="s">
        <v>22</v>
      </c>
      <c r="H323" s="13">
        <v>436</v>
      </c>
      <c r="I323" s="13" t="str">
        <f>VLOOKUP(B323,товар!$A$1:$C$433,2,FALSE)</f>
        <v>Молоко</v>
      </c>
      <c r="J323" s="24">
        <f t="shared" si="25"/>
        <v>294.95238095238096</v>
      </c>
      <c r="K323" s="25">
        <f t="shared" si="26"/>
        <v>0.68162738133677747</v>
      </c>
      <c r="L323" s="13" t="str">
        <f>VLOOKUP(B323,товар!$A$1:$C$433,3,FALSE)</f>
        <v>Беллакт</v>
      </c>
      <c r="M323" s="50">
        <f t="shared" si="27"/>
        <v>322.54545454545456</v>
      </c>
      <c r="N323" s="13">
        <f t="shared" si="28"/>
        <v>1488</v>
      </c>
      <c r="O323" s="33">
        <f>VLOOKUP(H323,клиенты!$A$1:$G$435,5,FALSE)</f>
        <v>44683</v>
      </c>
      <c r="P323" s="13">
        <f t="shared" si="29"/>
        <v>498</v>
      </c>
      <c r="Q323" s="14" t="str">
        <f>VLOOKUP(H323,клиенты!$A$2:$M$435,7,FALSE)</f>
        <v>Россия</v>
      </c>
    </row>
    <row r="324" spans="1:17" x14ac:dyDescent="0.2">
      <c r="A324" s="12">
        <v>741</v>
      </c>
      <c r="B324" s="13">
        <v>263</v>
      </c>
      <c r="C324" s="13">
        <v>173</v>
      </c>
      <c r="D324" s="13">
        <v>3</v>
      </c>
      <c r="E324" s="13">
        <v>519</v>
      </c>
      <c r="F324" s="33">
        <v>45390</v>
      </c>
      <c r="G324" s="13" t="s">
        <v>22</v>
      </c>
      <c r="H324" s="13">
        <v>142</v>
      </c>
      <c r="I324" s="13" t="str">
        <f>VLOOKUP(B324,товар!$A$1:$C$433,2,FALSE)</f>
        <v>Йогурт</v>
      </c>
      <c r="J324" s="24">
        <f t="shared" si="25"/>
        <v>263.25423728813558</v>
      </c>
      <c r="K324" s="25">
        <f t="shared" si="26"/>
        <v>-0.34284058717486476</v>
      </c>
      <c r="L324" s="13" t="str">
        <f>VLOOKUP(B324,товар!$A$1:$C$433,3,FALSE)</f>
        <v>Активиа</v>
      </c>
      <c r="M324" s="50">
        <f t="shared" si="27"/>
        <v>293.66666666666669</v>
      </c>
      <c r="N324" s="13">
        <f t="shared" si="28"/>
        <v>519</v>
      </c>
      <c r="O324" s="33">
        <f>VLOOKUP(H324,клиенты!$A$1:$G$435,5,FALSE)</f>
        <v>44683</v>
      </c>
      <c r="P324" s="13">
        <f t="shared" si="29"/>
        <v>707</v>
      </c>
      <c r="Q324" s="14" t="str">
        <f>VLOOKUP(H324,клиенты!$A$2:$M$435,7,FALSE)</f>
        <v>Россия</v>
      </c>
    </row>
    <row r="325" spans="1:17" x14ac:dyDescent="0.2">
      <c r="A325" s="12">
        <v>771</v>
      </c>
      <c r="B325" s="13">
        <v>413</v>
      </c>
      <c r="C325" s="13">
        <v>210</v>
      </c>
      <c r="D325" s="13">
        <v>5</v>
      </c>
      <c r="E325" s="13">
        <v>1050</v>
      </c>
      <c r="F325" s="33">
        <v>45422</v>
      </c>
      <c r="G325" s="13" t="s">
        <v>19</v>
      </c>
      <c r="H325" s="13">
        <v>436</v>
      </c>
      <c r="I325" s="13" t="str">
        <f>VLOOKUP(B325,товар!$A$1:$C$433,2,FALSE)</f>
        <v>Кофе</v>
      </c>
      <c r="J325" s="24">
        <f t="shared" si="25"/>
        <v>249.02380952380952</v>
      </c>
      <c r="K325" s="25">
        <f t="shared" si="26"/>
        <v>-0.15670714217420401</v>
      </c>
      <c r="L325" s="13" t="str">
        <f>VLOOKUP(B325,товар!$A$1:$C$433,3,FALSE)</f>
        <v>Jacobs</v>
      </c>
      <c r="M325" s="50">
        <f t="shared" si="27"/>
        <v>276.21052631578948</v>
      </c>
      <c r="N325" s="13">
        <f t="shared" si="28"/>
        <v>1050</v>
      </c>
      <c r="O325" s="33">
        <f>VLOOKUP(H325,клиенты!$A$1:$G$435,5,FALSE)</f>
        <v>44683</v>
      </c>
      <c r="P325" s="13">
        <f t="shared" si="29"/>
        <v>739</v>
      </c>
      <c r="Q325" s="14" t="str">
        <f>VLOOKUP(H325,клиенты!$A$2:$M$435,7,FALSE)</f>
        <v>Россия</v>
      </c>
    </row>
    <row r="326" spans="1:17" x14ac:dyDescent="0.2">
      <c r="A326" s="12">
        <v>9</v>
      </c>
      <c r="B326" s="13">
        <v>401</v>
      </c>
      <c r="C326" s="13">
        <v>416</v>
      </c>
      <c r="D326" s="13">
        <v>5</v>
      </c>
      <c r="E326" s="13">
        <v>2080</v>
      </c>
      <c r="F326" s="33">
        <v>45376</v>
      </c>
      <c r="G326" s="13" t="s">
        <v>15</v>
      </c>
      <c r="H326" s="13">
        <v>350</v>
      </c>
      <c r="I326" s="13" t="str">
        <f>VLOOKUP(B326,товар!$A$1:$C$433,2,FALSE)</f>
        <v>Чай</v>
      </c>
      <c r="J326" s="24">
        <f t="shared" si="25"/>
        <v>271.18181818181819</v>
      </c>
      <c r="K326" s="25">
        <f t="shared" si="26"/>
        <v>0.53402614817298022</v>
      </c>
      <c r="L326" s="13" t="str">
        <f>VLOOKUP(B326,товар!$A$1:$C$433,3,FALSE)</f>
        <v>Greenfield</v>
      </c>
      <c r="M326" s="50">
        <f t="shared" si="27"/>
        <v>291.45454545454544</v>
      </c>
      <c r="N326" s="13">
        <f t="shared" si="28"/>
        <v>2080</v>
      </c>
      <c r="O326" s="33">
        <f>VLOOKUP(H326,клиенты!$A$1:$G$435,5,FALSE)</f>
        <v>44684</v>
      </c>
      <c r="P326" s="13">
        <f t="shared" si="29"/>
        <v>692</v>
      </c>
      <c r="Q326" s="14" t="str">
        <f>VLOOKUP(H326,клиенты!$A$2:$M$435,7,FALSE)</f>
        <v>Таджикистан</v>
      </c>
    </row>
    <row r="327" spans="1:17" x14ac:dyDescent="0.2">
      <c r="A327" s="12">
        <v>717</v>
      </c>
      <c r="B327" s="13">
        <v>448</v>
      </c>
      <c r="C327" s="13">
        <v>72</v>
      </c>
      <c r="D327" s="13">
        <v>5</v>
      </c>
      <c r="E327" s="13">
        <v>360</v>
      </c>
      <c r="F327" s="33">
        <v>45409</v>
      </c>
      <c r="G327" s="13" t="s">
        <v>18</v>
      </c>
      <c r="H327" s="13">
        <v>63</v>
      </c>
      <c r="I327" s="13" t="str">
        <f>VLOOKUP(B327,товар!$A$1:$C$433,2,FALSE)</f>
        <v>Йогурт</v>
      </c>
      <c r="J327" s="24">
        <f t="shared" si="25"/>
        <v>263.25423728813558</v>
      </c>
      <c r="K327" s="25">
        <f t="shared" si="26"/>
        <v>-0.72650012876641767</v>
      </c>
      <c r="L327" s="13" t="str">
        <f>VLOOKUP(B327,товар!$A$1:$C$433,3,FALSE)</f>
        <v>Ростагроэкспорт</v>
      </c>
      <c r="M327" s="50">
        <f t="shared" si="27"/>
        <v>257.78260869565219</v>
      </c>
      <c r="N327" s="13">
        <f t="shared" si="28"/>
        <v>360</v>
      </c>
      <c r="O327" s="33">
        <f>VLOOKUP(H327,клиенты!$A$1:$G$435,5,FALSE)</f>
        <v>44684</v>
      </c>
      <c r="P327" s="13">
        <f t="shared" si="29"/>
        <v>725</v>
      </c>
      <c r="Q327" s="14" t="str">
        <f>VLOOKUP(H327,клиенты!$A$2:$M$435,7,FALSE)</f>
        <v>Таджикистан</v>
      </c>
    </row>
    <row r="328" spans="1:17" x14ac:dyDescent="0.2">
      <c r="A328" s="12">
        <v>725</v>
      </c>
      <c r="B328" s="13">
        <v>28</v>
      </c>
      <c r="C328" s="13">
        <v>459</v>
      </c>
      <c r="D328" s="13">
        <v>1</v>
      </c>
      <c r="E328" s="13">
        <v>459</v>
      </c>
      <c r="F328" s="33">
        <v>45377</v>
      </c>
      <c r="G328" s="13" t="s">
        <v>8</v>
      </c>
      <c r="H328" s="13">
        <v>63</v>
      </c>
      <c r="I328" s="13" t="str">
        <f>VLOOKUP(B328,товар!$A$1:$C$433,2,FALSE)</f>
        <v>Крупа</v>
      </c>
      <c r="J328" s="24">
        <f t="shared" si="25"/>
        <v>255.11627906976744</v>
      </c>
      <c r="K328" s="25">
        <f t="shared" si="26"/>
        <v>0.79917958067456696</v>
      </c>
      <c r="L328" s="13" t="str">
        <f>VLOOKUP(B328,товар!$A$1:$C$433,3,FALSE)</f>
        <v>Националь</v>
      </c>
      <c r="M328" s="50">
        <f t="shared" si="27"/>
        <v>274.28571428571428</v>
      </c>
      <c r="N328" s="13">
        <f t="shared" si="28"/>
        <v>459</v>
      </c>
      <c r="O328" s="33">
        <f>VLOOKUP(H328,клиенты!$A$1:$G$435,5,FALSE)</f>
        <v>44684</v>
      </c>
      <c r="P328" s="13">
        <f t="shared" si="29"/>
        <v>693</v>
      </c>
      <c r="Q328" s="14" t="str">
        <f>VLOOKUP(H328,клиенты!$A$2:$M$435,7,FALSE)</f>
        <v>Таджикистан</v>
      </c>
    </row>
    <row r="329" spans="1:17" x14ac:dyDescent="0.2">
      <c r="A329" s="12">
        <v>278</v>
      </c>
      <c r="B329" s="13">
        <v>428</v>
      </c>
      <c r="C329" s="13">
        <v>428</v>
      </c>
      <c r="D329" s="13">
        <v>4</v>
      </c>
      <c r="E329" s="13">
        <v>1712</v>
      </c>
      <c r="F329" s="33">
        <v>45123</v>
      </c>
      <c r="G329" s="13" t="s">
        <v>18</v>
      </c>
      <c r="H329" s="13">
        <v>203</v>
      </c>
      <c r="I329" s="13" t="str">
        <f>VLOOKUP(B329,товар!$A$1:$C$433,2,FALSE)</f>
        <v>Конфеты</v>
      </c>
      <c r="J329" s="24">
        <f t="shared" si="25"/>
        <v>267.85483870967744</v>
      </c>
      <c r="K329" s="25">
        <f t="shared" si="26"/>
        <v>0.59788041187451069</v>
      </c>
      <c r="L329" s="13" t="str">
        <f>VLOOKUP(B329,товар!$A$1:$C$433,3,FALSE)</f>
        <v>Бабаевский</v>
      </c>
      <c r="M329" s="50">
        <f t="shared" si="27"/>
        <v>250.25925925925927</v>
      </c>
      <c r="N329" s="13">
        <f t="shared" si="28"/>
        <v>1712</v>
      </c>
      <c r="O329" s="33">
        <f>VLOOKUP(H329,клиенты!$A$1:$G$435,5,FALSE)</f>
        <v>44685</v>
      </c>
      <c r="P329" s="13">
        <f t="shared" si="29"/>
        <v>438</v>
      </c>
      <c r="Q329" s="14" t="str">
        <f>VLOOKUP(H329,клиенты!$A$2:$M$435,7,FALSE)</f>
        <v>Россия</v>
      </c>
    </row>
    <row r="330" spans="1:17" x14ac:dyDescent="0.2">
      <c r="A330" s="12">
        <v>309</v>
      </c>
      <c r="B330" s="13">
        <v>276</v>
      </c>
      <c r="C330" s="13">
        <v>359</v>
      </c>
      <c r="D330" s="13">
        <v>2</v>
      </c>
      <c r="E330" s="13">
        <v>718</v>
      </c>
      <c r="F330" s="33">
        <v>45147</v>
      </c>
      <c r="G330" s="13" t="s">
        <v>13</v>
      </c>
      <c r="H330" s="13">
        <v>203</v>
      </c>
      <c r="I330" s="13" t="str">
        <f>VLOOKUP(B330,товар!$A$1:$C$433,2,FALSE)</f>
        <v>Колбаса</v>
      </c>
      <c r="J330" s="24">
        <f t="shared" si="25"/>
        <v>286.92307692307691</v>
      </c>
      <c r="K330" s="25">
        <f t="shared" si="26"/>
        <v>0.25120643431635403</v>
      </c>
      <c r="L330" s="13" t="str">
        <f>VLOOKUP(B330,товар!$A$1:$C$433,3,FALSE)</f>
        <v>Дымов</v>
      </c>
      <c r="M330" s="50">
        <f t="shared" si="27"/>
        <v>312.66666666666669</v>
      </c>
      <c r="N330" s="13">
        <f t="shared" si="28"/>
        <v>718</v>
      </c>
      <c r="O330" s="33">
        <f>VLOOKUP(H330,клиенты!$A$1:$G$435,5,FALSE)</f>
        <v>44685</v>
      </c>
      <c r="P330" s="13">
        <f t="shared" si="29"/>
        <v>462</v>
      </c>
      <c r="Q330" s="14" t="str">
        <f>VLOOKUP(H330,клиенты!$A$2:$M$435,7,FALSE)</f>
        <v>Россия</v>
      </c>
    </row>
    <row r="331" spans="1:17" x14ac:dyDescent="0.2">
      <c r="A331" s="12">
        <v>185</v>
      </c>
      <c r="B331" s="13">
        <v>158</v>
      </c>
      <c r="C331" s="13">
        <v>51</v>
      </c>
      <c r="D331" s="13">
        <v>2</v>
      </c>
      <c r="E331" s="13">
        <v>102</v>
      </c>
      <c r="F331" s="33">
        <v>45325</v>
      </c>
      <c r="G331" s="13" t="s">
        <v>11</v>
      </c>
      <c r="H331" s="13">
        <v>159</v>
      </c>
      <c r="I331" s="13" t="str">
        <f>VLOOKUP(B331,товар!$A$1:$C$433,2,FALSE)</f>
        <v>Сахар</v>
      </c>
      <c r="J331" s="24">
        <f t="shared" si="25"/>
        <v>252.76271186440678</v>
      </c>
      <c r="K331" s="25">
        <f t="shared" si="26"/>
        <v>-0.7982297324481995</v>
      </c>
      <c r="L331" s="13" t="str">
        <f>VLOOKUP(B331,товар!$A$1:$C$433,3,FALSE)</f>
        <v>Сладов</v>
      </c>
      <c r="M331" s="50">
        <f t="shared" si="27"/>
        <v>240.26666666666668</v>
      </c>
      <c r="N331" s="13">
        <f t="shared" si="28"/>
        <v>102</v>
      </c>
      <c r="O331" s="33">
        <f>VLOOKUP(H331,клиенты!$A$1:$G$435,5,FALSE)</f>
        <v>44686</v>
      </c>
      <c r="P331" s="13">
        <f t="shared" si="29"/>
        <v>639</v>
      </c>
      <c r="Q331" s="14" t="str">
        <f>VLOOKUP(H331,клиенты!$A$2:$M$435,7,FALSE)</f>
        <v>Беларусь</v>
      </c>
    </row>
    <row r="332" spans="1:17" x14ac:dyDescent="0.2">
      <c r="A332" s="12">
        <v>215</v>
      </c>
      <c r="B332" s="13">
        <v>317</v>
      </c>
      <c r="C332" s="13">
        <v>196</v>
      </c>
      <c r="D332" s="13">
        <v>3</v>
      </c>
      <c r="E332" s="13">
        <v>588</v>
      </c>
      <c r="F332" s="33">
        <v>45371</v>
      </c>
      <c r="G332" s="13" t="s">
        <v>16</v>
      </c>
      <c r="H332" s="13">
        <v>159</v>
      </c>
      <c r="I332" s="13" t="str">
        <f>VLOOKUP(B332,товар!$A$1:$C$433,2,FALSE)</f>
        <v>Сок</v>
      </c>
      <c r="J332" s="24">
        <f t="shared" si="25"/>
        <v>268.60344827586209</v>
      </c>
      <c r="K332" s="25">
        <f t="shared" si="26"/>
        <v>-0.27029976250080245</v>
      </c>
      <c r="L332" s="13" t="str">
        <f>VLOOKUP(B332,товар!$A$1:$C$433,3,FALSE)</f>
        <v>Фруктовый сад</v>
      </c>
      <c r="M332" s="50">
        <f t="shared" si="27"/>
        <v>281.96875</v>
      </c>
      <c r="N332" s="13">
        <f t="shared" si="28"/>
        <v>588</v>
      </c>
      <c r="O332" s="33">
        <f>VLOOKUP(H332,клиенты!$A$1:$G$435,5,FALSE)</f>
        <v>44686</v>
      </c>
      <c r="P332" s="13">
        <f t="shared" si="29"/>
        <v>685</v>
      </c>
      <c r="Q332" s="14" t="str">
        <f>VLOOKUP(H332,клиенты!$A$2:$M$435,7,FALSE)</f>
        <v>Беларусь</v>
      </c>
    </row>
    <row r="333" spans="1:17" x14ac:dyDescent="0.2">
      <c r="A333" s="12">
        <v>822</v>
      </c>
      <c r="B333" s="13">
        <v>402</v>
      </c>
      <c r="C333" s="13">
        <v>218</v>
      </c>
      <c r="D333" s="13">
        <v>1</v>
      </c>
      <c r="E333" s="13">
        <v>218</v>
      </c>
      <c r="F333" s="33">
        <v>45322</v>
      </c>
      <c r="G333" s="13" t="s">
        <v>14</v>
      </c>
      <c r="H333" s="13">
        <v>91</v>
      </c>
      <c r="I333" s="13" t="str">
        <f>VLOOKUP(B333,товар!$A$1:$C$433,2,FALSE)</f>
        <v>Хлеб</v>
      </c>
      <c r="J333" s="24">
        <f t="shared" si="25"/>
        <v>300.31818181818181</v>
      </c>
      <c r="K333" s="25">
        <f t="shared" si="26"/>
        <v>-0.27410322385348873</v>
      </c>
      <c r="L333" s="13" t="str">
        <f>VLOOKUP(B333,товар!$A$1:$C$433,3,FALSE)</f>
        <v>Каравай</v>
      </c>
      <c r="M333" s="50">
        <f t="shared" si="27"/>
        <v>331.16666666666669</v>
      </c>
      <c r="N333" s="13">
        <f t="shared" si="28"/>
        <v>218</v>
      </c>
      <c r="O333" s="33">
        <f>VLOOKUP(H333,клиенты!$A$1:$G$435,5,FALSE)</f>
        <v>44687</v>
      </c>
      <c r="P333" s="13">
        <f t="shared" si="29"/>
        <v>635</v>
      </c>
      <c r="Q333" s="14" t="str">
        <f>VLOOKUP(H333,клиенты!$A$2:$M$435,7,FALSE)</f>
        <v>Россия</v>
      </c>
    </row>
    <row r="334" spans="1:17" x14ac:dyDescent="0.2">
      <c r="A334" s="12">
        <v>939</v>
      </c>
      <c r="B334" s="13">
        <v>35</v>
      </c>
      <c r="C334" s="13">
        <v>345</v>
      </c>
      <c r="D334" s="13">
        <v>2</v>
      </c>
      <c r="E334" s="13">
        <v>690</v>
      </c>
      <c r="F334" s="33">
        <v>45078</v>
      </c>
      <c r="G334" s="13" t="s">
        <v>19</v>
      </c>
      <c r="H334" s="13">
        <v>91</v>
      </c>
      <c r="I334" s="13" t="str">
        <f>VLOOKUP(B334,товар!$A$1:$C$433,2,FALSE)</f>
        <v>Крупа</v>
      </c>
      <c r="J334" s="24">
        <f t="shared" si="25"/>
        <v>255.11627906976744</v>
      </c>
      <c r="K334" s="25">
        <f t="shared" si="26"/>
        <v>0.35232452142206006</v>
      </c>
      <c r="L334" s="13" t="str">
        <f>VLOOKUP(B334,товар!$A$1:$C$433,3,FALSE)</f>
        <v>Мистраль</v>
      </c>
      <c r="M334" s="50">
        <f t="shared" si="27"/>
        <v>250.30769230769232</v>
      </c>
      <c r="N334" s="13">
        <f t="shared" si="28"/>
        <v>690</v>
      </c>
      <c r="O334" s="33">
        <f>VLOOKUP(H334,клиенты!$A$1:$G$435,5,FALSE)</f>
        <v>44687</v>
      </c>
      <c r="P334" s="13">
        <f t="shared" si="29"/>
        <v>391</v>
      </c>
      <c r="Q334" s="14" t="str">
        <f>VLOOKUP(H334,клиенты!$A$2:$M$435,7,FALSE)</f>
        <v>Россия</v>
      </c>
    </row>
    <row r="335" spans="1:17" x14ac:dyDescent="0.2">
      <c r="A335" s="12">
        <v>541</v>
      </c>
      <c r="B335" s="13">
        <v>403</v>
      </c>
      <c r="C335" s="13">
        <v>184</v>
      </c>
      <c r="D335" s="13">
        <v>5</v>
      </c>
      <c r="E335" s="13">
        <v>920</v>
      </c>
      <c r="F335" s="33">
        <v>45378</v>
      </c>
      <c r="G335" s="13" t="s">
        <v>11</v>
      </c>
      <c r="H335" s="13">
        <v>444</v>
      </c>
      <c r="I335" s="13" t="str">
        <f>VLOOKUP(B335,товар!$A$1:$C$433,2,FALSE)</f>
        <v>Чай</v>
      </c>
      <c r="J335" s="24">
        <f t="shared" si="25"/>
        <v>271.18181818181819</v>
      </c>
      <c r="K335" s="25">
        <f t="shared" si="26"/>
        <v>-0.32148843446195108</v>
      </c>
      <c r="L335" s="13" t="str">
        <f>VLOOKUP(B335,товар!$A$1:$C$433,3,FALSE)</f>
        <v>Ахмад</v>
      </c>
      <c r="M335" s="50">
        <f t="shared" si="27"/>
        <v>243.3</v>
      </c>
      <c r="N335" s="13">
        <f t="shared" si="28"/>
        <v>920</v>
      </c>
      <c r="O335" s="33">
        <f>VLOOKUP(H335,клиенты!$A$1:$G$435,5,FALSE)</f>
        <v>44688</v>
      </c>
      <c r="P335" s="13">
        <f t="shared" si="29"/>
        <v>690</v>
      </c>
      <c r="Q335" s="14" t="str">
        <f>VLOOKUP(H335,клиенты!$A$2:$M$435,7,FALSE)</f>
        <v>Россия</v>
      </c>
    </row>
    <row r="336" spans="1:17" x14ac:dyDescent="0.2">
      <c r="A336" s="12">
        <v>842</v>
      </c>
      <c r="B336" s="13">
        <v>88</v>
      </c>
      <c r="C336" s="13">
        <v>206</v>
      </c>
      <c r="D336" s="13">
        <v>4</v>
      </c>
      <c r="E336" s="13">
        <v>824</v>
      </c>
      <c r="F336" s="33">
        <v>45237</v>
      </c>
      <c r="G336" s="13" t="s">
        <v>23</v>
      </c>
      <c r="H336" s="13">
        <v>492</v>
      </c>
      <c r="I336" s="13" t="str">
        <f>VLOOKUP(B336,товар!$A$1:$C$433,2,FALSE)</f>
        <v>Крупа</v>
      </c>
      <c r="J336" s="24">
        <f t="shared" si="25"/>
        <v>255.11627906976744</v>
      </c>
      <c r="K336" s="25">
        <f t="shared" si="26"/>
        <v>-0.1925250683682771</v>
      </c>
      <c r="L336" s="13" t="str">
        <f>VLOOKUP(B336,товар!$A$1:$C$433,3,FALSE)</f>
        <v>Мистраль</v>
      </c>
      <c r="M336" s="50">
        <f t="shared" si="27"/>
        <v>250.30769230769232</v>
      </c>
      <c r="N336" s="13">
        <f t="shared" si="28"/>
        <v>824</v>
      </c>
      <c r="O336" s="33">
        <f>VLOOKUP(H336,клиенты!$A$1:$G$435,5,FALSE)</f>
        <v>44688</v>
      </c>
      <c r="P336" s="13">
        <f t="shared" si="29"/>
        <v>549</v>
      </c>
      <c r="Q336" s="14" t="str">
        <f>VLOOKUP(H336,клиенты!$A$2:$M$435,7,FALSE)</f>
        <v>Таджикистан</v>
      </c>
    </row>
    <row r="337" spans="1:17" x14ac:dyDescent="0.2">
      <c r="A337" s="12">
        <v>25</v>
      </c>
      <c r="B337" s="13">
        <v>7</v>
      </c>
      <c r="C337" s="13">
        <v>362</v>
      </c>
      <c r="D337" s="13">
        <v>1</v>
      </c>
      <c r="E337" s="13">
        <v>362</v>
      </c>
      <c r="F337" s="33">
        <v>45326</v>
      </c>
      <c r="G337" s="13" t="s">
        <v>12</v>
      </c>
      <c r="H337" s="13">
        <v>303</v>
      </c>
      <c r="I337" s="13" t="str">
        <f>VLOOKUP(B337,товар!$A$1:$C$433,2,FALSE)</f>
        <v>Сыр</v>
      </c>
      <c r="J337" s="24">
        <f t="shared" si="25"/>
        <v>262.63492063492066</v>
      </c>
      <c r="K337" s="25">
        <f t="shared" si="26"/>
        <v>0.37833917563157238</v>
      </c>
      <c r="L337" s="13" t="str">
        <f>VLOOKUP(B337,товар!$A$1:$C$433,3,FALSE)</f>
        <v>President</v>
      </c>
      <c r="M337" s="50">
        <f t="shared" si="27"/>
        <v>238.72222222222223</v>
      </c>
      <c r="N337" s="13">
        <f t="shared" si="28"/>
        <v>362</v>
      </c>
      <c r="O337" s="33">
        <f>VLOOKUP(H337,клиенты!$A$1:$G$435,5,FALSE)</f>
        <v>44689</v>
      </c>
      <c r="P337" s="13">
        <f t="shared" si="29"/>
        <v>637</v>
      </c>
      <c r="Q337" s="14" t="str">
        <f>VLOOKUP(H337,клиенты!$A$2:$M$435,7,FALSE)</f>
        <v>Беларусь</v>
      </c>
    </row>
    <row r="338" spans="1:17" x14ac:dyDescent="0.2">
      <c r="A338" s="12">
        <v>55</v>
      </c>
      <c r="B338" s="13">
        <v>146</v>
      </c>
      <c r="C338" s="13">
        <v>402</v>
      </c>
      <c r="D338" s="13">
        <v>5</v>
      </c>
      <c r="E338" s="13">
        <v>2010</v>
      </c>
      <c r="F338" s="33">
        <v>45356</v>
      </c>
      <c r="G338" s="13" t="s">
        <v>13</v>
      </c>
      <c r="H338" s="13">
        <v>190</v>
      </c>
      <c r="I338" s="13" t="str">
        <f>VLOOKUP(B338,товар!$A$1:$C$433,2,FALSE)</f>
        <v>Сок</v>
      </c>
      <c r="J338" s="24">
        <f t="shared" si="25"/>
        <v>268.60344827586209</v>
      </c>
      <c r="K338" s="25">
        <f t="shared" si="26"/>
        <v>0.49663007895243583</v>
      </c>
      <c r="L338" s="13" t="str">
        <f>VLOOKUP(B338,товар!$A$1:$C$433,3,FALSE)</f>
        <v>Добрый</v>
      </c>
      <c r="M338" s="50">
        <f t="shared" si="27"/>
        <v>242.81818181818181</v>
      </c>
      <c r="N338" s="13">
        <f t="shared" si="28"/>
        <v>2010</v>
      </c>
      <c r="O338" s="33">
        <f>VLOOKUP(H338,клиенты!$A$1:$G$435,5,FALSE)</f>
        <v>44689</v>
      </c>
      <c r="P338" s="13">
        <f t="shared" si="29"/>
        <v>667</v>
      </c>
      <c r="Q338" s="14" t="str">
        <f>VLOOKUP(H338,клиенты!$A$2:$M$435,7,FALSE)</f>
        <v>Казахстан</v>
      </c>
    </row>
    <row r="339" spans="1:17" x14ac:dyDescent="0.2">
      <c r="A339" s="12">
        <v>350</v>
      </c>
      <c r="B339" s="13">
        <v>427</v>
      </c>
      <c r="C339" s="13">
        <v>273</v>
      </c>
      <c r="D339" s="13">
        <v>5</v>
      </c>
      <c r="E339" s="13">
        <v>1365</v>
      </c>
      <c r="F339" s="33">
        <v>45398</v>
      </c>
      <c r="G339" s="13" t="s">
        <v>22</v>
      </c>
      <c r="H339" s="13">
        <v>190</v>
      </c>
      <c r="I339" s="13" t="str">
        <f>VLOOKUP(B339,товар!$A$1:$C$433,2,FALSE)</f>
        <v>Хлеб</v>
      </c>
      <c r="J339" s="24">
        <f t="shared" si="25"/>
        <v>300.31818181818181</v>
      </c>
      <c r="K339" s="25">
        <f t="shared" si="26"/>
        <v>-9.0964128954139523E-2</v>
      </c>
      <c r="L339" s="13" t="str">
        <f>VLOOKUP(B339,товар!$A$1:$C$433,3,FALSE)</f>
        <v>Русский Хлеб</v>
      </c>
      <c r="M339" s="50">
        <f t="shared" si="27"/>
        <v>316.60000000000002</v>
      </c>
      <c r="N339" s="13">
        <f t="shared" si="28"/>
        <v>1365</v>
      </c>
      <c r="O339" s="33">
        <f>VLOOKUP(H339,клиенты!$A$1:$G$435,5,FALSE)</f>
        <v>44689</v>
      </c>
      <c r="P339" s="13">
        <f t="shared" si="29"/>
        <v>709</v>
      </c>
      <c r="Q339" s="14" t="str">
        <f>VLOOKUP(H339,клиенты!$A$2:$M$435,7,FALSE)</f>
        <v>Казахстан</v>
      </c>
    </row>
    <row r="340" spans="1:17" x14ac:dyDescent="0.2">
      <c r="A340" s="12">
        <v>662</v>
      </c>
      <c r="B340" s="13">
        <v>461</v>
      </c>
      <c r="C340" s="13">
        <v>388</v>
      </c>
      <c r="D340" s="13">
        <v>4</v>
      </c>
      <c r="E340" s="13">
        <v>1552</v>
      </c>
      <c r="F340" s="33">
        <v>45293</v>
      </c>
      <c r="G340" s="13" t="s">
        <v>21</v>
      </c>
      <c r="H340" s="13">
        <v>303</v>
      </c>
      <c r="I340" s="13" t="str">
        <f>VLOOKUP(B340,товар!$A$1:$C$433,2,FALSE)</f>
        <v>Фрукты</v>
      </c>
      <c r="J340" s="24">
        <f t="shared" si="25"/>
        <v>274.16279069767444</v>
      </c>
      <c r="K340" s="25">
        <f t="shared" si="26"/>
        <v>0.41521757570616669</v>
      </c>
      <c r="L340" s="13" t="str">
        <f>VLOOKUP(B340,товар!$A$1:$C$433,3,FALSE)</f>
        <v>Green Garden</v>
      </c>
      <c r="M340" s="50">
        <f t="shared" si="27"/>
        <v>369.2</v>
      </c>
      <c r="N340" s="13">
        <f t="shared" si="28"/>
        <v>1552</v>
      </c>
      <c r="O340" s="33">
        <f>VLOOKUP(H340,клиенты!$A$1:$G$435,5,FALSE)</f>
        <v>44689</v>
      </c>
      <c r="P340" s="13">
        <f t="shared" si="29"/>
        <v>604</v>
      </c>
      <c r="Q340" s="14" t="str">
        <f>VLOOKUP(H340,клиенты!$A$2:$M$435,7,FALSE)</f>
        <v>Беларусь</v>
      </c>
    </row>
    <row r="341" spans="1:17" x14ac:dyDescent="0.2">
      <c r="A341" s="12">
        <v>844</v>
      </c>
      <c r="B341" s="13">
        <v>342</v>
      </c>
      <c r="C341" s="13">
        <v>269</v>
      </c>
      <c r="D341" s="13">
        <v>4</v>
      </c>
      <c r="E341" s="13">
        <v>1076</v>
      </c>
      <c r="F341" s="33">
        <v>45093</v>
      </c>
      <c r="G341" s="13" t="s">
        <v>21</v>
      </c>
      <c r="H341" s="13">
        <v>190</v>
      </c>
      <c r="I341" s="13" t="str">
        <f>VLOOKUP(B341,товар!$A$1:$C$433,2,FALSE)</f>
        <v>Овощи</v>
      </c>
      <c r="J341" s="24">
        <f t="shared" si="25"/>
        <v>250.48780487804879</v>
      </c>
      <c r="K341" s="25">
        <f t="shared" si="26"/>
        <v>7.3904576436222058E-2</v>
      </c>
      <c r="L341" s="13" t="str">
        <f>VLOOKUP(B341,товар!$A$1:$C$433,3,FALSE)</f>
        <v>Овощной ряд</v>
      </c>
      <c r="M341" s="50">
        <f t="shared" si="27"/>
        <v>303.8235294117647</v>
      </c>
      <c r="N341" s="13">
        <f t="shared" si="28"/>
        <v>1076</v>
      </c>
      <c r="O341" s="33">
        <f>VLOOKUP(H341,клиенты!$A$1:$G$435,5,FALSE)</f>
        <v>44689</v>
      </c>
      <c r="P341" s="13">
        <f t="shared" si="29"/>
        <v>404</v>
      </c>
      <c r="Q341" s="14" t="str">
        <f>VLOOKUP(H341,клиенты!$A$2:$M$435,7,FALSE)</f>
        <v>Казахстан</v>
      </c>
    </row>
    <row r="342" spans="1:17" x14ac:dyDescent="0.2">
      <c r="A342" s="12">
        <v>84</v>
      </c>
      <c r="B342" s="13">
        <v>281</v>
      </c>
      <c r="C342" s="13">
        <v>371</v>
      </c>
      <c r="D342" s="13">
        <v>1</v>
      </c>
      <c r="E342" s="13">
        <v>371</v>
      </c>
      <c r="F342" s="33">
        <v>44993</v>
      </c>
      <c r="G342" s="13" t="s">
        <v>22</v>
      </c>
      <c r="H342" s="13">
        <v>11</v>
      </c>
      <c r="I342" s="13" t="str">
        <f>VLOOKUP(B342,товар!$A$1:$C$433,2,FALSE)</f>
        <v>Чай</v>
      </c>
      <c r="J342" s="24">
        <f t="shared" si="25"/>
        <v>271.18181818181819</v>
      </c>
      <c r="K342" s="25">
        <f t="shared" si="26"/>
        <v>0.36808581964465303</v>
      </c>
      <c r="L342" s="13" t="str">
        <f>VLOOKUP(B342,товар!$A$1:$C$433,3,FALSE)</f>
        <v>Lipton</v>
      </c>
      <c r="M342" s="50">
        <f t="shared" si="27"/>
        <v>260.15789473684208</v>
      </c>
      <c r="N342" s="13">
        <f t="shared" si="28"/>
        <v>371</v>
      </c>
      <c r="O342" s="33">
        <f>VLOOKUP(H342,клиенты!$A$1:$G$435,5,FALSE)</f>
        <v>44690</v>
      </c>
      <c r="P342" s="13">
        <f t="shared" si="29"/>
        <v>303</v>
      </c>
      <c r="Q342" s="14" t="str">
        <f>VLOOKUP(H342,клиенты!$A$2:$M$435,7,FALSE)</f>
        <v>Узбекистан</v>
      </c>
    </row>
    <row r="343" spans="1:17" x14ac:dyDescent="0.2">
      <c r="A343" s="12">
        <v>115</v>
      </c>
      <c r="B343" s="13">
        <v>490</v>
      </c>
      <c r="C343" s="13">
        <v>219</v>
      </c>
      <c r="D343" s="13">
        <v>1</v>
      </c>
      <c r="E343" s="13">
        <v>219</v>
      </c>
      <c r="F343" s="33">
        <v>44948</v>
      </c>
      <c r="G343" s="13" t="s">
        <v>20</v>
      </c>
      <c r="H343" s="13">
        <v>119</v>
      </c>
      <c r="I343" s="13" t="str">
        <f>VLOOKUP(B343,товар!$A$1:$C$433,2,FALSE)</f>
        <v>Сыр</v>
      </c>
      <c r="J343" s="24">
        <f t="shared" si="25"/>
        <v>262.63492063492066</v>
      </c>
      <c r="K343" s="25">
        <f t="shared" si="26"/>
        <v>-0.16614287441073383</v>
      </c>
      <c r="L343" s="13" t="str">
        <f>VLOOKUP(B343,товар!$A$1:$C$433,3,FALSE)</f>
        <v>Сырная долина</v>
      </c>
      <c r="M343" s="50">
        <f t="shared" si="27"/>
        <v>271</v>
      </c>
      <c r="N343" s="13">
        <f t="shared" si="28"/>
        <v>219</v>
      </c>
      <c r="O343" s="33">
        <f>VLOOKUP(H343,клиенты!$A$1:$G$435,5,FALSE)</f>
        <v>44690</v>
      </c>
      <c r="P343" s="13">
        <f t="shared" si="29"/>
        <v>258</v>
      </c>
      <c r="Q343" s="14" t="str">
        <f>VLOOKUP(H343,клиенты!$A$2:$M$435,7,FALSE)</f>
        <v>Россия</v>
      </c>
    </row>
    <row r="344" spans="1:17" x14ac:dyDescent="0.2">
      <c r="A344" s="12">
        <v>125</v>
      </c>
      <c r="B344" s="13">
        <v>83</v>
      </c>
      <c r="C344" s="13">
        <v>351</v>
      </c>
      <c r="D344" s="13">
        <v>1</v>
      </c>
      <c r="E344" s="13">
        <v>351</v>
      </c>
      <c r="F344" s="33">
        <v>45361</v>
      </c>
      <c r="G344" s="13" t="s">
        <v>15</v>
      </c>
      <c r="H344" s="13">
        <v>11</v>
      </c>
      <c r="I344" s="13" t="str">
        <f>VLOOKUP(B344,товар!$A$1:$C$433,2,FALSE)</f>
        <v>Сок</v>
      </c>
      <c r="J344" s="24">
        <f t="shared" si="25"/>
        <v>268.60344827586209</v>
      </c>
      <c r="K344" s="25">
        <f t="shared" si="26"/>
        <v>0.30675909878682828</v>
      </c>
      <c r="L344" s="13" t="str">
        <f>VLOOKUP(B344,товар!$A$1:$C$433,3,FALSE)</f>
        <v>Сады Придонья</v>
      </c>
      <c r="M344" s="50">
        <f t="shared" si="27"/>
        <v>254.18181818181819</v>
      </c>
      <c r="N344" s="13">
        <f t="shared" si="28"/>
        <v>351</v>
      </c>
      <c r="O344" s="33">
        <f>VLOOKUP(H344,клиенты!$A$1:$G$435,5,FALSE)</f>
        <v>44690</v>
      </c>
      <c r="P344" s="13">
        <f t="shared" si="29"/>
        <v>671</v>
      </c>
      <c r="Q344" s="14" t="str">
        <f>VLOOKUP(H344,клиенты!$A$2:$M$435,7,FALSE)</f>
        <v>Узбекистан</v>
      </c>
    </row>
    <row r="345" spans="1:17" x14ac:dyDescent="0.2">
      <c r="A345" s="12">
        <v>319</v>
      </c>
      <c r="B345" s="13">
        <v>325</v>
      </c>
      <c r="C345" s="13">
        <v>99</v>
      </c>
      <c r="D345" s="13">
        <v>2</v>
      </c>
      <c r="E345" s="13">
        <v>198</v>
      </c>
      <c r="F345" s="33">
        <v>45184</v>
      </c>
      <c r="G345" s="13" t="s">
        <v>16</v>
      </c>
      <c r="H345" s="13">
        <v>11</v>
      </c>
      <c r="I345" s="13" t="str">
        <f>VLOOKUP(B345,товар!$A$1:$C$433,2,FALSE)</f>
        <v>Сок</v>
      </c>
      <c r="J345" s="24">
        <f t="shared" si="25"/>
        <v>268.60344827586209</v>
      </c>
      <c r="K345" s="25">
        <f t="shared" si="26"/>
        <v>-0.63142692085499719</v>
      </c>
      <c r="L345" s="13" t="str">
        <f>VLOOKUP(B345,товар!$A$1:$C$433,3,FALSE)</f>
        <v>Добрый</v>
      </c>
      <c r="M345" s="50">
        <f t="shared" si="27"/>
        <v>242.81818181818181</v>
      </c>
      <c r="N345" s="13">
        <f t="shared" si="28"/>
        <v>198</v>
      </c>
      <c r="O345" s="33">
        <f>VLOOKUP(H345,клиенты!$A$1:$G$435,5,FALSE)</f>
        <v>44690</v>
      </c>
      <c r="P345" s="13">
        <f t="shared" si="29"/>
        <v>494</v>
      </c>
      <c r="Q345" s="14" t="str">
        <f>VLOOKUP(H345,клиенты!$A$2:$M$435,7,FALSE)</f>
        <v>Узбекистан</v>
      </c>
    </row>
    <row r="346" spans="1:17" x14ac:dyDescent="0.2">
      <c r="A346" s="12">
        <v>684</v>
      </c>
      <c r="B346" s="13">
        <v>271</v>
      </c>
      <c r="C346" s="13">
        <v>123</v>
      </c>
      <c r="D346" s="13">
        <v>2</v>
      </c>
      <c r="E346" s="13">
        <v>246</v>
      </c>
      <c r="F346" s="33">
        <v>45350</v>
      </c>
      <c r="G346" s="13" t="s">
        <v>11</v>
      </c>
      <c r="H346" s="13">
        <v>11</v>
      </c>
      <c r="I346" s="13" t="str">
        <f>VLOOKUP(B346,товар!$A$1:$C$433,2,FALSE)</f>
        <v>Сыр</v>
      </c>
      <c r="J346" s="24">
        <f t="shared" si="25"/>
        <v>262.63492063492066</v>
      </c>
      <c r="K346" s="25">
        <f t="shared" si="26"/>
        <v>-0.53166928562794635</v>
      </c>
      <c r="L346" s="13" t="str">
        <f>VLOOKUP(B346,товар!$A$1:$C$433,3,FALSE)</f>
        <v>Сырная долина</v>
      </c>
      <c r="M346" s="50">
        <f t="shared" si="27"/>
        <v>271</v>
      </c>
      <c r="N346" s="13">
        <f t="shared" si="28"/>
        <v>246</v>
      </c>
      <c r="O346" s="33">
        <f>VLOOKUP(H346,клиенты!$A$1:$G$435,5,FALSE)</f>
        <v>44690</v>
      </c>
      <c r="P346" s="13">
        <f t="shared" si="29"/>
        <v>660</v>
      </c>
      <c r="Q346" s="14" t="str">
        <f>VLOOKUP(H346,клиенты!$A$2:$M$435,7,FALSE)</f>
        <v>Узбекистан</v>
      </c>
    </row>
    <row r="347" spans="1:17" x14ac:dyDescent="0.2">
      <c r="A347" s="12">
        <v>692</v>
      </c>
      <c r="B347" s="13">
        <v>474</v>
      </c>
      <c r="C347" s="13">
        <v>252</v>
      </c>
      <c r="D347" s="13">
        <v>3</v>
      </c>
      <c r="E347" s="13">
        <v>756</v>
      </c>
      <c r="F347" s="33">
        <v>45425</v>
      </c>
      <c r="G347" s="13" t="s">
        <v>13</v>
      </c>
      <c r="H347" s="13">
        <v>470</v>
      </c>
      <c r="I347" s="13" t="str">
        <f>VLOOKUP(B347,товар!$A$1:$C$433,2,FALSE)</f>
        <v>Молоко</v>
      </c>
      <c r="J347" s="24">
        <f t="shared" si="25"/>
        <v>294.95238095238096</v>
      </c>
      <c r="K347" s="25">
        <f t="shared" si="26"/>
        <v>-0.14562479819179852</v>
      </c>
      <c r="L347" s="13" t="str">
        <f>VLOOKUP(B347,товар!$A$1:$C$433,3,FALSE)</f>
        <v>Простоквашино</v>
      </c>
      <c r="M347" s="50">
        <f t="shared" si="27"/>
        <v>318.81818181818181</v>
      </c>
      <c r="N347" s="13">
        <f t="shared" si="28"/>
        <v>756</v>
      </c>
      <c r="O347" s="33">
        <f>VLOOKUP(H347,клиенты!$A$1:$G$435,5,FALSE)</f>
        <v>44690</v>
      </c>
      <c r="P347" s="13">
        <f t="shared" si="29"/>
        <v>735</v>
      </c>
      <c r="Q347" s="14" t="str">
        <f>VLOOKUP(H347,клиенты!$A$2:$M$435,7,FALSE)</f>
        <v>Узбекистан</v>
      </c>
    </row>
    <row r="348" spans="1:17" x14ac:dyDescent="0.2">
      <c r="A348" s="12">
        <v>742</v>
      </c>
      <c r="B348" s="13">
        <v>201</v>
      </c>
      <c r="C348" s="13">
        <v>113</v>
      </c>
      <c r="D348" s="13">
        <v>5</v>
      </c>
      <c r="E348" s="13">
        <v>565</v>
      </c>
      <c r="F348" s="33">
        <v>44959</v>
      </c>
      <c r="G348" s="13" t="s">
        <v>21</v>
      </c>
      <c r="H348" s="13">
        <v>470</v>
      </c>
      <c r="I348" s="13" t="str">
        <f>VLOOKUP(B348,товар!$A$1:$C$433,2,FALSE)</f>
        <v>Печенье</v>
      </c>
      <c r="J348" s="24">
        <f t="shared" si="25"/>
        <v>283.468085106383</v>
      </c>
      <c r="K348" s="25">
        <f t="shared" si="26"/>
        <v>-0.60136605869548898</v>
      </c>
      <c r="L348" s="13" t="str">
        <f>VLOOKUP(B348,товар!$A$1:$C$433,3,FALSE)</f>
        <v>Белогорье</v>
      </c>
      <c r="M348" s="50">
        <f t="shared" si="27"/>
        <v>249.5</v>
      </c>
      <c r="N348" s="13">
        <f t="shared" si="28"/>
        <v>565</v>
      </c>
      <c r="O348" s="33">
        <f>VLOOKUP(H348,клиенты!$A$1:$G$435,5,FALSE)</f>
        <v>44690</v>
      </c>
      <c r="P348" s="13">
        <f t="shared" si="29"/>
        <v>269</v>
      </c>
      <c r="Q348" s="14" t="str">
        <f>VLOOKUP(H348,клиенты!$A$2:$M$435,7,FALSE)</f>
        <v>Узбекистан</v>
      </c>
    </row>
    <row r="349" spans="1:17" x14ac:dyDescent="0.2">
      <c r="A349" s="12">
        <v>818</v>
      </c>
      <c r="B349" s="13">
        <v>354</v>
      </c>
      <c r="C349" s="13">
        <v>382</v>
      </c>
      <c r="D349" s="13">
        <v>4</v>
      </c>
      <c r="E349" s="13">
        <v>1528</v>
      </c>
      <c r="F349" s="33">
        <v>44939</v>
      </c>
      <c r="G349" s="13" t="s">
        <v>16</v>
      </c>
      <c r="H349" s="13">
        <v>119</v>
      </c>
      <c r="I349" s="13" t="str">
        <f>VLOOKUP(B349,товар!$A$1:$C$433,2,FALSE)</f>
        <v>Чай</v>
      </c>
      <c r="J349" s="24">
        <f t="shared" si="25"/>
        <v>271.18181818181819</v>
      </c>
      <c r="K349" s="25">
        <f t="shared" si="26"/>
        <v>0.40864901106268858</v>
      </c>
      <c r="L349" s="13" t="str">
        <f>VLOOKUP(B349,товар!$A$1:$C$433,3,FALSE)</f>
        <v>Lipton</v>
      </c>
      <c r="M349" s="50">
        <f t="shared" si="27"/>
        <v>260.15789473684208</v>
      </c>
      <c r="N349" s="13">
        <f t="shared" si="28"/>
        <v>1528</v>
      </c>
      <c r="O349" s="33">
        <f>VLOOKUP(H349,клиенты!$A$1:$G$435,5,FALSE)</f>
        <v>44690</v>
      </c>
      <c r="P349" s="13">
        <f t="shared" si="29"/>
        <v>249</v>
      </c>
      <c r="Q349" s="14" t="str">
        <f>VLOOKUP(H349,клиенты!$A$2:$M$435,7,FALSE)</f>
        <v>Россия</v>
      </c>
    </row>
    <row r="350" spans="1:17" x14ac:dyDescent="0.2">
      <c r="A350" s="12">
        <v>831</v>
      </c>
      <c r="B350" s="13">
        <v>183</v>
      </c>
      <c r="C350" s="13">
        <v>286</v>
      </c>
      <c r="D350" s="13">
        <v>2</v>
      </c>
      <c r="E350" s="13">
        <v>572</v>
      </c>
      <c r="F350" s="33">
        <v>44983</v>
      </c>
      <c r="G350" s="13" t="s">
        <v>22</v>
      </c>
      <c r="H350" s="13">
        <v>11</v>
      </c>
      <c r="I350" s="13" t="str">
        <f>VLOOKUP(B350,товар!$A$1:$C$433,2,FALSE)</f>
        <v>Конфеты</v>
      </c>
      <c r="J350" s="24">
        <f t="shared" si="25"/>
        <v>267.85483870967744</v>
      </c>
      <c r="K350" s="25">
        <f t="shared" si="26"/>
        <v>6.774251821521049E-2</v>
      </c>
      <c r="L350" s="13" t="str">
        <f>VLOOKUP(B350,товар!$A$1:$C$433,3,FALSE)</f>
        <v>Бабаевский</v>
      </c>
      <c r="M350" s="50">
        <f t="shared" si="27"/>
        <v>250.25925925925927</v>
      </c>
      <c r="N350" s="13">
        <f t="shared" si="28"/>
        <v>572</v>
      </c>
      <c r="O350" s="33">
        <f>VLOOKUP(H350,клиенты!$A$1:$G$435,5,FALSE)</f>
        <v>44690</v>
      </c>
      <c r="P350" s="13">
        <f t="shared" si="29"/>
        <v>293</v>
      </c>
      <c r="Q350" s="14" t="str">
        <f>VLOOKUP(H350,клиенты!$A$2:$M$435,7,FALSE)</f>
        <v>Узбекистан</v>
      </c>
    </row>
    <row r="351" spans="1:17" x14ac:dyDescent="0.2">
      <c r="A351" s="12">
        <v>300</v>
      </c>
      <c r="B351" s="13">
        <v>421</v>
      </c>
      <c r="C351" s="13">
        <v>145</v>
      </c>
      <c r="D351" s="13">
        <v>4</v>
      </c>
      <c r="E351" s="13">
        <v>580</v>
      </c>
      <c r="F351" s="33">
        <v>45323</v>
      </c>
      <c r="G351" s="13" t="s">
        <v>21</v>
      </c>
      <c r="H351" s="13">
        <v>120</v>
      </c>
      <c r="I351" s="13" t="str">
        <f>VLOOKUP(B351,товар!$A$1:$C$433,2,FALSE)</f>
        <v>Чай</v>
      </c>
      <c r="J351" s="24">
        <f t="shared" si="25"/>
        <v>271.18181818181819</v>
      </c>
      <c r="K351" s="25">
        <f t="shared" si="26"/>
        <v>-0.46530338585316799</v>
      </c>
      <c r="L351" s="13" t="str">
        <f>VLOOKUP(B351,товар!$A$1:$C$433,3,FALSE)</f>
        <v>Greenfield</v>
      </c>
      <c r="M351" s="50">
        <f t="shared" si="27"/>
        <v>291.45454545454544</v>
      </c>
      <c r="N351" s="13">
        <f t="shared" si="28"/>
        <v>580</v>
      </c>
      <c r="O351" s="33">
        <f>VLOOKUP(H351,клиенты!$A$1:$G$435,5,FALSE)</f>
        <v>44691</v>
      </c>
      <c r="P351" s="13">
        <f t="shared" si="29"/>
        <v>632</v>
      </c>
      <c r="Q351" s="14" t="str">
        <f>VLOOKUP(H351,клиенты!$A$2:$M$435,7,FALSE)</f>
        <v>Россия</v>
      </c>
    </row>
    <row r="352" spans="1:17" x14ac:dyDescent="0.2">
      <c r="A352" s="12">
        <v>967</v>
      </c>
      <c r="B352" s="13">
        <v>435</v>
      </c>
      <c r="C352" s="13">
        <v>116</v>
      </c>
      <c r="D352" s="13">
        <v>4</v>
      </c>
      <c r="E352" s="13">
        <v>464</v>
      </c>
      <c r="F352" s="33">
        <v>45037</v>
      </c>
      <c r="G352" s="13" t="s">
        <v>22</v>
      </c>
      <c r="H352" s="13">
        <v>20</v>
      </c>
      <c r="I352" s="13" t="str">
        <f>VLOOKUP(B352,товар!$A$1:$C$433,2,FALSE)</f>
        <v>Мясо</v>
      </c>
      <c r="J352" s="24">
        <f t="shared" si="25"/>
        <v>271.74545454545455</v>
      </c>
      <c r="K352" s="25">
        <f t="shared" si="26"/>
        <v>-0.57312993443061688</v>
      </c>
      <c r="L352" s="13" t="str">
        <f>VLOOKUP(B352,товар!$A$1:$C$433,3,FALSE)</f>
        <v>Снежана</v>
      </c>
      <c r="M352" s="50">
        <f t="shared" si="27"/>
        <v>272.35294117647061</v>
      </c>
      <c r="N352" s="13">
        <f t="shared" si="28"/>
        <v>464</v>
      </c>
      <c r="O352" s="33">
        <f>VLOOKUP(H352,клиенты!$A$1:$G$435,5,FALSE)</f>
        <v>44691</v>
      </c>
      <c r="P352" s="13">
        <f t="shared" si="29"/>
        <v>346</v>
      </c>
      <c r="Q352" s="14" t="str">
        <f>VLOOKUP(H352,клиенты!$A$2:$M$435,7,FALSE)</f>
        <v>Беларусь</v>
      </c>
    </row>
    <row r="353" spans="1:17" x14ac:dyDescent="0.2">
      <c r="A353" s="12">
        <v>292</v>
      </c>
      <c r="B353" s="13">
        <v>328</v>
      </c>
      <c r="C353" s="13">
        <v>448</v>
      </c>
      <c r="D353" s="13">
        <v>4</v>
      </c>
      <c r="E353" s="13">
        <v>1792</v>
      </c>
      <c r="F353" s="33">
        <v>45166</v>
      </c>
      <c r="G353" s="13" t="s">
        <v>18</v>
      </c>
      <c r="H353" s="13">
        <v>86</v>
      </c>
      <c r="I353" s="13" t="str">
        <f>VLOOKUP(B353,товар!$A$1:$C$433,2,FALSE)</f>
        <v>Чипсы</v>
      </c>
      <c r="J353" s="24">
        <f t="shared" si="25"/>
        <v>273.72549019607845</v>
      </c>
      <c r="K353" s="25">
        <f t="shared" si="26"/>
        <v>0.63667621776504291</v>
      </c>
      <c r="L353" s="13" t="str">
        <f>VLOOKUP(B353,товар!$A$1:$C$433,3,FALSE)</f>
        <v>Русская картошка</v>
      </c>
      <c r="M353" s="50">
        <f t="shared" si="27"/>
        <v>241.83333333333334</v>
      </c>
      <c r="N353" s="13">
        <f t="shared" si="28"/>
        <v>1792</v>
      </c>
      <c r="O353" s="33">
        <f>VLOOKUP(H353,клиенты!$A$1:$G$435,5,FALSE)</f>
        <v>44692</v>
      </c>
      <c r="P353" s="13">
        <f t="shared" si="29"/>
        <v>474</v>
      </c>
      <c r="Q353" s="14" t="str">
        <f>VLOOKUP(H353,клиенты!$A$2:$M$435,7,FALSE)</f>
        <v>Беларусь</v>
      </c>
    </row>
    <row r="354" spans="1:17" x14ac:dyDescent="0.2">
      <c r="A354" s="12">
        <v>30</v>
      </c>
      <c r="B354" s="13">
        <v>399</v>
      </c>
      <c r="C354" s="13">
        <v>190</v>
      </c>
      <c r="D354" s="13">
        <v>1</v>
      </c>
      <c r="E354" s="13">
        <v>190</v>
      </c>
      <c r="F354" s="33">
        <v>45414</v>
      </c>
      <c r="G354" s="13" t="s">
        <v>10</v>
      </c>
      <c r="H354" s="13">
        <v>131</v>
      </c>
      <c r="I354" s="13" t="str">
        <f>VLOOKUP(B354,товар!$A$1:$C$433,2,FALSE)</f>
        <v>Хлеб</v>
      </c>
      <c r="J354" s="24">
        <f t="shared" si="25"/>
        <v>300.31818181818181</v>
      </c>
      <c r="K354" s="25">
        <f t="shared" si="26"/>
        <v>-0.36733767216588464</v>
      </c>
      <c r="L354" s="13" t="str">
        <f>VLOOKUP(B354,товар!$A$1:$C$433,3,FALSE)</f>
        <v>Хлебный Дом</v>
      </c>
      <c r="M354" s="50">
        <f t="shared" si="27"/>
        <v>281.73333333333335</v>
      </c>
      <c r="N354" s="13">
        <f t="shared" si="28"/>
        <v>190</v>
      </c>
      <c r="O354" s="33">
        <f>VLOOKUP(H354,клиенты!$A$1:$G$435,5,FALSE)</f>
        <v>44693</v>
      </c>
      <c r="P354" s="13">
        <f t="shared" si="29"/>
        <v>721</v>
      </c>
      <c r="Q354" s="14" t="str">
        <f>VLOOKUP(H354,клиенты!$A$2:$M$435,7,FALSE)</f>
        <v>Россия</v>
      </c>
    </row>
    <row r="355" spans="1:17" x14ac:dyDescent="0.2">
      <c r="A355" s="12">
        <v>42</v>
      </c>
      <c r="B355" s="13">
        <v>384</v>
      </c>
      <c r="C355" s="13">
        <v>357</v>
      </c>
      <c r="D355" s="13">
        <v>1</v>
      </c>
      <c r="E355" s="13">
        <v>357</v>
      </c>
      <c r="F355" s="33">
        <v>45196</v>
      </c>
      <c r="G355" s="13" t="s">
        <v>24</v>
      </c>
      <c r="H355" s="13">
        <v>47</v>
      </c>
      <c r="I355" s="13" t="str">
        <f>VLOOKUP(B355,товар!$A$1:$C$433,2,FALSE)</f>
        <v>Сахар</v>
      </c>
      <c r="J355" s="24">
        <f t="shared" si="25"/>
        <v>252.76271186440678</v>
      </c>
      <c r="K355" s="25">
        <f t="shared" si="26"/>
        <v>0.41239187286260304</v>
      </c>
      <c r="L355" s="13" t="str">
        <f>VLOOKUP(B355,товар!$A$1:$C$433,3,FALSE)</f>
        <v>Сладов</v>
      </c>
      <c r="M355" s="50">
        <f t="shared" si="27"/>
        <v>240.26666666666668</v>
      </c>
      <c r="N355" s="13">
        <f t="shared" si="28"/>
        <v>357</v>
      </c>
      <c r="O355" s="33">
        <f>VLOOKUP(H355,клиенты!$A$1:$G$435,5,FALSE)</f>
        <v>44693</v>
      </c>
      <c r="P355" s="13">
        <f t="shared" si="29"/>
        <v>503</v>
      </c>
      <c r="Q355" s="14" t="str">
        <f>VLOOKUP(H355,клиенты!$A$2:$M$435,7,FALSE)</f>
        <v>Казахстан</v>
      </c>
    </row>
    <row r="356" spans="1:17" x14ac:dyDescent="0.2">
      <c r="A356" s="12">
        <v>166</v>
      </c>
      <c r="B356" s="13">
        <v>379</v>
      </c>
      <c r="C356" s="13">
        <v>321</v>
      </c>
      <c r="D356" s="13">
        <v>5</v>
      </c>
      <c r="E356" s="13">
        <v>1605</v>
      </c>
      <c r="F356" s="33">
        <v>45032</v>
      </c>
      <c r="G356" s="13" t="s">
        <v>17</v>
      </c>
      <c r="H356" s="13">
        <v>47</v>
      </c>
      <c r="I356" s="13" t="str">
        <f>VLOOKUP(B356,товар!$A$1:$C$433,2,FALSE)</f>
        <v>Йогурт</v>
      </c>
      <c r="J356" s="24">
        <f t="shared" si="25"/>
        <v>263.25423728813558</v>
      </c>
      <c r="K356" s="25">
        <f t="shared" si="26"/>
        <v>0.21935359258305431</v>
      </c>
      <c r="L356" s="13" t="str">
        <f>VLOOKUP(B356,товар!$A$1:$C$433,3,FALSE)</f>
        <v>Активиа</v>
      </c>
      <c r="M356" s="50">
        <f t="shared" si="27"/>
        <v>293.66666666666669</v>
      </c>
      <c r="N356" s="13">
        <f t="shared" si="28"/>
        <v>1605</v>
      </c>
      <c r="O356" s="33">
        <f>VLOOKUP(H356,клиенты!$A$1:$G$435,5,FALSE)</f>
        <v>44693</v>
      </c>
      <c r="P356" s="13">
        <f t="shared" si="29"/>
        <v>339</v>
      </c>
      <c r="Q356" s="14" t="str">
        <f>VLOOKUP(H356,клиенты!$A$2:$M$435,7,FALSE)</f>
        <v>Казахстан</v>
      </c>
    </row>
    <row r="357" spans="1:17" x14ac:dyDescent="0.2">
      <c r="A357" s="12">
        <v>201</v>
      </c>
      <c r="B357" s="13">
        <v>397</v>
      </c>
      <c r="C357" s="13">
        <v>148</v>
      </c>
      <c r="D357" s="13">
        <v>1</v>
      </c>
      <c r="E357" s="13">
        <v>148</v>
      </c>
      <c r="F357" s="33">
        <v>45010</v>
      </c>
      <c r="G357" s="13" t="s">
        <v>21</v>
      </c>
      <c r="H357" s="13">
        <v>47</v>
      </c>
      <c r="I357" s="13" t="str">
        <f>VLOOKUP(B357,товар!$A$1:$C$433,2,FALSE)</f>
        <v>Йогурт</v>
      </c>
      <c r="J357" s="24">
        <f t="shared" si="25"/>
        <v>263.25423728813558</v>
      </c>
      <c r="K357" s="25">
        <f t="shared" si="26"/>
        <v>-0.43780582024208081</v>
      </c>
      <c r="L357" s="13" t="str">
        <f>VLOOKUP(B357,товар!$A$1:$C$433,3,FALSE)</f>
        <v>Ростагроэкспорт</v>
      </c>
      <c r="M357" s="50">
        <f t="shared" si="27"/>
        <v>257.78260869565219</v>
      </c>
      <c r="N357" s="13">
        <f t="shared" si="28"/>
        <v>148</v>
      </c>
      <c r="O357" s="33">
        <f>VLOOKUP(H357,клиенты!$A$1:$G$435,5,FALSE)</f>
        <v>44693</v>
      </c>
      <c r="P357" s="13">
        <f t="shared" si="29"/>
        <v>317</v>
      </c>
      <c r="Q357" s="14" t="str">
        <f>VLOOKUP(H357,клиенты!$A$2:$M$435,7,FALSE)</f>
        <v>Казахстан</v>
      </c>
    </row>
    <row r="358" spans="1:17" x14ac:dyDescent="0.2">
      <c r="A358" s="12">
        <v>261</v>
      </c>
      <c r="B358" s="13">
        <v>251</v>
      </c>
      <c r="C358" s="13">
        <v>294</v>
      </c>
      <c r="D358" s="13">
        <v>1</v>
      </c>
      <c r="E358" s="13">
        <v>294</v>
      </c>
      <c r="F358" s="33">
        <v>45082</v>
      </c>
      <c r="G358" s="13" t="s">
        <v>12</v>
      </c>
      <c r="H358" s="13">
        <v>47</v>
      </c>
      <c r="I358" s="13" t="str">
        <f>VLOOKUP(B358,товар!$A$1:$C$433,2,FALSE)</f>
        <v>Овощи</v>
      </c>
      <c r="J358" s="24">
        <f t="shared" si="25"/>
        <v>250.48780487804879</v>
      </c>
      <c r="K358" s="25">
        <f t="shared" si="26"/>
        <v>0.17370983446932819</v>
      </c>
      <c r="L358" s="13" t="str">
        <f>VLOOKUP(B358,товар!$A$1:$C$433,3,FALSE)</f>
        <v>Гавриш</v>
      </c>
      <c r="M358" s="50">
        <f t="shared" si="27"/>
        <v>247.66666666666666</v>
      </c>
      <c r="N358" s="13">
        <f t="shared" si="28"/>
        <v>294</v>
      </c>
      <c r="O358" s="33">
        <f>VLOOKUP(H358,клиенты!$A$1:$G$435,5,FALSE)</f>
        <v>44693</v>
      </c>
      <c r="P358" s="13">
        <f t="shared" si="29"/>
        <v>389</v>
      </c>
      <c r="Q358" s="14" t="str">
        <f>VLOOKUP(H358,клиенты!$A$2:$M$435,7,FALSE)</f>
        <v>Казахстан</v>
      </c>
    </row>
    <row r="359" spans="1:17" x14ac:dyDescent="0.2">
      <c r="A359" s="12">
        <v>459</v>
      </c>
      <c r="B359" s="13">
        <v>189</v>
      </c>
      <c r="C359" s="13">
        <v>275</v>
      </c>
      <c r="D359" s="13">
        <v>4</v>
      </c>
      <c r="E359" s="13">
        <v>1100</v>
      </c>
      <c r="F359" s="33">
        <v>45176</v>
      </c>
      <c r="G359" s="13" t="s">
        <v>22</v>
      </c>
      <c r="H359" s="13">
        <v>438</v>
      </c>
      <c r="I359" s="13" t="str">
        <f>VLOOKUP(B359,товар!$A$1:$C$433,2,FALSE)</f>
        <v>Хлеб</v>
      </c>
      <c r="J359" s="24">
        <f t="shared" si="25"/>
        <v>300.31818181818181</v>
      </c>
      <c r="K359" s="25">
        <f t="shared" si="26"/>
        <v>-8.4304525503254069E-2</v>
      </c>
      <c r="L359" s="13" t="str">
        <f>VLOOKUP(B359,товар!$A$1:$C$433,3,FALSE)</f>
        <v>Дарница</v>
      </c>
      <c r="M359" s="50">
        <f t="shared" si="27"/>
        <v>264</v>
      </c>
      <c r="N359" s="13">
        <f t="shared" si="28"/>
        <v>1100</v>
      </c>
      <c r="O359" s="33">
        <f>VLOOKUP(H359,клиенты!$A$1:$G$435,5,FALSE)</f>
        <v>44693</v>
      </c>
      <c r="P359" s="13">
        <f t="shared" si="29"/>
        <v>483</v>
      </c>
      <c r="Q359" s="14" t="str">
        <f>VLOOKUP(H359,клиенты!$A$2:$M$435,7,FALSE)</f>
        <v>Беларусь</v>
      </c>
    </row>
    <row r="360" spans="1:17" x14ac:dyDescent="0.2">
      <c r="A360" s="12">
        <v>57</v>
      </c>
      <c r="B360" s="13">
        <v>155</v>
      </c>
      <c r="C360" s="13">
        <v>482</v>
      </c>
      <c r="D360" s="13">
        <v>1</v>
      </c>
      <c r="E360" s="13">
        <v>482</v>
      </c>
      <c r="F360" s="33">
        <v>45400</v>
      </c>
      <c r="G360" s="13" t="s">
        <v>14</v>
      </c>
      <c r="H360" s="13">
        <v>222</v>
      </c>
      <c r="I360" s="13" t="str">
        <f>VLOOKUP(B360,товар!$A$1:$C$433,2,FALSE)</f>
        <v>Йогурт</v>
      </c>
      <c r="J360" s="24">
        <f t="shared" si="25"/>
        <v>263.25423728813558</v>
      </c>
      <c r="K360" s="25">
        <f t="shared" si="26"/>
        <v>0.83092969353592583</v>
      </c>
      <c r="L360" s="13" t="str">
        <f>VLOOKUP(B360,товар!$A$1:$C$433,3,FALSE)</f>
        <v>Эрманн</v>
      </c>
      <c r="M360" s="50">
        <f t="shared" si="27"/>
        <v>248.5</v>
      </c>
      <c r="N360" s="13">
        <f t="shared" si="28"/>
        <v>482</v>
      </c>
      <c r="O360" s="33">
        <f>VLOOKUP(H360,клиенты!$A$1:$G$435,5,FALSE)</f>
        <v>44694</v>
      </c>
      <c r="P360" s="13">
        <f t="shared" si="29"/>
        <v>706</v>
      </c>
      <c r="Q360" s="14" t="str">
        <f>VLOOKUP(H360,клиенты!$A$2:$M$435,7,FALSE)</f>
        <v>Таджикистан</v>
      </c>
    </row>
    <row r="361" spans="1:17" x14ac:dyDescent="0.2">
      <c r="A361" s="12">
        <v>85</v>
      </c>
      <c r="B361" s="13">
        <v>276</v>
      </c>
      <c r="C361" s="13">
        <v>295</v>
      </c>
      <c r="D361" s="13">
        <v>1</v>
      </c>
      <c r="E361" s="13">
        <v>295</v>
      </c>
      <c r="F361" s="33">
        <v>45272</v>
      </c>
      <c r="G361" s="13" t="s">
        <v>17</v>
      </c>
      <c r="H361" s="13">
        <v>458</v>
      </c>
      <c r="I361" s="13" t="str">
        <f>VLOOKUP(B361,товар!$A$1:$C$433,2,FALSE)</f>
        <v>Колбаса</v>
      </c>
      <c r="J361" s="24">
        <f t="shared" si="25"/>
        <v>286.92307692307691</v>
      </c>
      <c r="K361" s="25">
        <f t="shared" si="26"/>
        <v>2.8150134048257502E-2</v>
      </c>
      <c r="L361" s="13" t="str">
        <f>VLOOKUP(B361,товар!$A$1:$C$433,3,FALSE)</f>
        <v>Дымов</v>
      </c>
      <c r="M361" s="50">
        <f t="shared" si="27"/>
        <v>312.66666666666669</v>
      </c>
      <c r="N361" s="13">
        <f t="shared" si="28"/>
        <v>295</v>
      </c>
      <c r="O361" s="33">
        <f>VLOOKUP(H361,клиенты!$A$1:$G$435,5,FALSE)</f>
        <v>44694</v>
      </c>
      <c r="P361" s="13">
        <f t="shared" si="29"/>
        <v>578</v>
      </c>
      <c r="Q361" s="14" t="str">
        <f>VLOOKUP(H361,клиенты!$A$2:$M$435,7,FALSE)</f>
        <v>Россия</v>
      </c>
    </row>
    <row r="362" spans="1:17" x14ac:dyDescent="0.2">
      <c r="A362" s="12">
        <v>308</v>
      </c>
      <c r="B362" s="13">
        <v>74</v>
      </c>
      <c r="C362" s="13">
        <v>397</v>
      </c>
      <c r="D362" s="13">
        <v>2</v>
      </c>
      <c r="E362" s="13">
        <v>794</v>
      </c>
      <c r="F362" s="33">
        <v>45178</v>
      </c>
      <c r="G362" s="13" t="s">
        <v>19</v>
      </c>
      <c r="H362" s="13">
        <v>458</v>
      </c>
      <c r="I362" s="13" t="str">
        <f>VLOOKUP(B362,товар!$A$1:$C$433,2,FALSE)</f>
        <v>Колбаса</v>
      </c>
      <c r="J362" s="24">
        <f t="shared" si="25"/>
        <v>286.92307692307691</v>
      </c>
      <c r="K362" s="25">
        <f t="shared" si="26"/>
        <v>0.38364611260053638</v>
      </c>
      <c r="L362" s="13" t="str">
        <f>VLOOKUP(B362,товар!$A$1:$C$433,3,FALSE)</f>
        <v>Черкизово</v>
      </c>
      <c r="M362" s="50">
        <f t="shared" si="27"/>
        <v>320.25</v>
      </c>
      <c r="N362" s="13">
        <f t="shared" si="28"/>
        <v>794</v>
      </c>
      <c r="O362" s="33">
        <f>VLOOKUP(H362,клиенты!$A$1:$G$435,5,FALSE)</f>
        <v>44694</v>
      </c>
      <c r="P362" s="13">
        <f t="shared" si="29"/>
        <v>484</v>
      </c>
      <c r="Q362" s="14" t="str">
        <f>VLOOKUP(H362,клиенты!$A$2:$M$435,7,FALSE)</f>
        <v>Россия</v>
      </c>
    </row>
    <row r="363" spans="1:17" x14ac:dyDescent="0.2">
      <c r="A363" s="12">
        <v>318</v>
      </c>
      <c r="B363" s="13">
        <v>331</v>
      </c>
      <c r="C363" s="13">
        <v>88</v>
      </c>
      <c r="D363" s="13">
        <v>3</v>
      </c>
      <c r="E363" s="13">
        <v>264</v>
      </c>
      <c r="F363" s="33">
        <v>45211</v>
      </c>
      <c r="G363" s="13" t="s">
        <v>8</v>
      </c>
      <c r="H363" s="13">
        <v>458</v>
      </c>
      <c r="I363" s="13" t="str">
        <f>VLOOKUP(B363,товар!$A$1:$C$433,2,FALSE)</f>
        <v>Соль</v>
      </c>
      <c r="J363" s="24">
        <f t="shared" si="25"/>
        <v>264.8679245283019</v>
      </c>
      <c r="K363" s="25">
        <f t="shared" si="26"/>
        <v>-0.66775894001994596</v>
      </c>
      <c r="L363" s="13" t="str">
        <f>VLOOKUP(B363,товар!$A$1:$C$433,3,FALSE)</f>
        <v>Салта</v>
      </c>
      <c r="M363" s="50">
        <f t="shared" si="27"/>
        <v>273.7</v>
      </c>
      <c r="N363" s="13">
        <f t="shared" si="28"/>
        <v>264</v>
      </c>
      <c r="O363" s="33">
        <f>VLOOKUP(H363,клиенты!$A$1:$G$435,5,FALSE)</f>
        <v>44694</v>
      </c>
      <c r="P363" s="13">
        <f t="shared" si="29"/>
        <v>517</v>
      </c>
      <c r="Q363" s="14" t="str">
        <f>VLOOKUP(H363,клиенты!$A$2:$M$435,7,FALSE)</f>
        <v>Россия</v>
      </c>
    </row>
    <row r="364" spans="1:17" x14ac:dyDescent="0.2">
      <c r="A364" s="12">
        <v>387</v>
      </c>
      <c r="B364" s="13">
        <v>283</v>
      </c>
      <c r="C364" s="13">
        <v>107</v>
      </c>
      <c r="D364" s="13">
        <v>3</v>
      </c>
      <c r="E364" s="13">
        <v>321</v>
      </c>
      <c r="F364" s="33">
        <v>45413</v>
      </c>
      <c r="G364" s="13" t="s">
        <v>18</v>
      </c>
      <c r="H364" s="13">
        <v>222</v>
      </c>
      <c r="I364" s="13" t="str">
        <f>VLOOKUP(B364,товар!$A$1:$C$433,2,FALSE)</f>
        <v>Конфеты</v>
      </c>
      <c r="J364" s="24">
        <f t="shared" si="25"/>
        <v>267.85483870967744</v>
      </c>
      <c r="K364" s="25">
        <f t="shared" si="26"/>
        <v>-0.60052989703137238</v>
      </c>
      <c r="L364" s="13" t="str">
        <f>VLOOKUP(B364,товар!$A$1:$C$433,3,FALSE)</f>
        <v>Рот Фронт</v>
      </c>
      <c r="M364" s="50">
        <f t="shared" si="27"/>
        <v>288.23809523809524</v>
      </c>
      <c r="N364" s="13">
        <f t="shared" si="28"/>
        <v>321</v>
      </c>
      <c r="O364" s="33">
        <f>VLOOKUP(H364,клиенты!$A$1:$G$435,5,FALSE)</f>
        <v>44694</v>
      </c>
      <c r="P364" s="13">
        <f t="shared" si="29"/>
        <v>719</v>
      </c>
      <c r="Q364" s="14" t="str">
        <f>VLOOKUP(H364,клиенты!$A$2:$M$435,7,FALSE)</f>
        <v>Таджикистан</v>
      </c>
    </row>
    <row r="365" spans="1:17" x14ac:dyDescent="0.2">
      <c r="A365" s="12">
        <v>748</v>
      </c>
      <c r="B365" s="13">
        <v>293</v>
      </c>
      <c r="C365" s="13">
        <v>57</v>
      </c>
      <c r="D365" s="13">
        <v>5</v>
      </c>
      <c r="E365" s="13">
        <v>285</v>
      </c>
      <c r="F365" s="33">
        <v>45004</v>
      </c>
      <c r="G365" s="13" t="s">
        <v>26</v>
      </c>
      <c r="H365" s="13">
        <v>248</v>
      </c>
      <c r="I365" s="13" t="str">
        <f>VLOOKUP(B365,товар!$A$1:$C$433,2,FALSE)</f>
        <v>Конфеты</v>
      </c>
      <c r="J365" s="24">
        <f t="shared" si="25"/>
        <v>267.85483870967744</v>
      </c>
      <c r="K365" s="25">
        <f t="shared" si="26"/>
        <v>-0.78719816944661891</v>
      </c>
      <c r="L365" s="13" t="str">
        <f>VLOOKUP(B365,товар!$A$1:$C$433,3,FALSE)</f>
        <v>Бабаевский</v>
      </c>
      <c r="M365" s="50">
        <f t="shared" si="27"/>
        <v>250.25925925925927</v>
      </c>
      <c r="N365" s="13">
        <f t="shared" si="28"/>
        <v>285</v>
      </c>
      <c r="O365" s="33">
        <f>VLOOKUP(H365,клиенты!$A$1:$G$435,5,FALSE)</f>
        <v>44694</v>
      </c>
      <c r="P365" s="13">
        <f t="shared" si="29"/>
        <v>310</v>
      </c>
      <c r="Q365" s="14" t="str">
        <f>VLOOKUP(H365,клиенты!$A$2:$M$435,7,FALSE)</f>
        <v>Россия</v>
      </c>
    </row>
    <row r="366" spans="1:17" x14ac:dyDescent="0.2">
      <c r="A366" s="12">
        <v>912</v>
      </c>
      <c r="B366" s="13">
        <v>89</v>
      </c>
      <c r="C366" s="13">
        <v>120</v>
      </c>
      <c r="D366" s="13">
        <v>5</v>
      </c>
      <c r="E366" s="13">
        <v>600</v>
      </c>
      <c r="F366" s="33">
        <v>44962</v>
      </c>
      <c r="G366" s="13" t="s">
        <v>27</v>
      </c>
      <c r="H366" s="13">
        <v>222</v>
      </c>
      <c r="I366" s="13" t="str">
        <f>VLOOKUP(B366,товар!$A$1:$C$433,2,FALSE)</f>
        <v>Конфеты</v>
      </c>
      <c r="J366" s="24">
        <f t="shared" si="25"/>
        <v>267.85483870967744</v>
      </c>
      <c r="K366" s="25">
        <f t="shared" si="26"/>
        <v>-0.5519961462034082</v>
      </c>
      <c r="L366" s="13" t="str">
        <f>VLOOKUP(B366,товар!$A$1:$C$433,3,FALSE)</f>
        <v>Рот Фронт</v>
      </c>
      <c r="M366" s="50">
        <f t="shared" si="27"/>
        <v>288.23809523809524</v>
      </c>
      <c r="N366" s="13">
        <f t="shared" si="28"/>
        <v>600</v>
      </c>
      <c r="O366" s="33">
        <f>VLOOKUP(H366,клиенты!$A$1:$G$435,5,FALSE)</f>
        <v>44694</v>
      </c>
      <c r="P366" s="13">
        <f t="shared" si="29"/>
        <v>268</v>
      </c>
      <c r="Q366" s="14" t="str">
        <f>VLOOKUP(H366,клиенты!$A$2:$M$435,7,FALSE)</f>
        <v>Таджикистан</v>
      </c>
    </row>
    <row r="367" spans="1:17" x14ac:dyDescent="0.2">
      <c r="A367" s="12">
        <v>592</v>
      </c>
      <c r="B367" s="13">
        <v>291</v>
      </c>
      <c r="C367" s="13">
        <v>455</v>
      </c>
      <c r="D367" s="13">
        <v>5</v>
      </c>
      <c r="E367" s="13">
        <v>2275</v>
      </c>
      <c r="F367" s="33">
        <v>45142</v>
      </c>
      <c r="G367" s="13" t="s">
        <v>18</v>
      </c>
      <c r="H367" s="13">
        <v>245</v>
      </c>
      <c r="I367" s="13" t="str">
        <f>VLOOKUP(B367,товар!$A$1:$C$433,2,FALSE)</f>
        <v>Рыба</v>
      </c>
      <c r="J367" s="24">
        <f t="shared" si="25"/>
        <v>258.5128205128205</v>
      </c>
      <c r="K367" s="25">
        <f t="shared" si="26"/>
        <v>0.76006744693513206</v>
      </c>
      <c r="L367" s="13" t="str">
        <f>VLOOKUP(B367,товар!$A$1:$C$433,3,FALSE)</f>
        <v>Балтийский берег</v>
      </c>
      <c r="M367" s="50">
        <f t="shared" si="27"/>
        <v>289.88888888888891</v>
      </c>
      <c r="N367" s="13">
        <f t="shared" si="28"/>
        <v>2275</v>
      </c>
      <c r="O367" s="33">
        <f>VLOOKUP(H367,клиенты!$A$1:$G$435,5,FALSE)</f>
        <v>44695</v>
      </c>
      <c r="P367" s="13">
        <f t="shared" si="29"/>
        <v>447</v>
      </c>
      <c r="Q367" s="14" t="str">
        <f>VLOOKUP(H367,клиенты!$A$2:$M$435,7,FALSE)</f>
        <v>Беларусь</v>
      </c>
    </row>
    <row r="368" spans="1:17" x14ac:dyDescent="0.2">
      <c r="A368" s="12">
        <v>737</v>
      </c>
      <c r="B368" s="13">
        <v>187</v>
      </c>
      <c r="C368" s="13">
        <v>233</v>
      </c>
      <c r="D368" s="13">
        <v>4</v>
      </c>
      <c r="E368" s="13">
        <v>932</v>
      </c>
      <c r="F368" s="33">
        <v>45086</v>
      </c>
      <c r="G368" s="13" t="s">
        <v>17</v>
      </c>
      <c r="H368" s="13">
        <v>245</v>
      </c>
      <c r="I368" s="13" t="str">
        <f>VLOOKUP(B368,товар!$A$1:$C$433,2,FALSE)</f>
        <v>Макароны</v>
      </c>
      <c r="J368" s="24">
        <f t="shared" si="25"/>
        <v>265.47674418604652</v>
      </c>
      <c r="K368" s="25">
        <f t="shared" si="26"/>
        <v>-0.12233366913407206</v>
      </c>
      <c r="L368" s="13" t="str">
        <f>VLOOKUP(B368,товар!$A$1:$C$433,3,FALSE)</f>
        <v>Паста Зара</v>
      </c>
      <c r="M368" s="50">
        <f t="shared" si="27"/>
        <v>276.67567567567568</v>
      </c>
      <c r="N368" s="13">
        <f t="shared" si="28"/>
        <v>932</v>
      </c>
      <c r="O368" s="33">
        <f>VLOOKUP(H368,клиенты!$A$1:$G$435,5,FALSE)</f>
        <v>44695</v>
      </c>
      <c r="P368" s="13">
        <f t="shared" si="29"/>
        <v>391</v>
      </c>
      <c r="Q368" s="14" t="str">
        <f>VLOOKUP(H368,клиенты!$A$2:$M$435,7,FALSE)</f>
        <v>Беларусь</v>
      </c>
    </row>
    <row r="369" spans="1:17" x14ac:dyDescent="0.2">
      <c r="A369" s="12">
        <v>165</v>
      </c>
      <c r="B369" s="13">
        <v>41</v>
      </c>
      <c r="C369" s="13">
        <v>315</v>
      </c>
      <c r="D369" s="13">
        <v>3</v>
      </c>
      <c r="E369" s="13">
        <v>945</v>
      </c>
      <c r="F369" s="33">
        <v>45202</v>
      </c>
      <c r="G369" s="13" t="s">
        <v>21</v>
      </c>
      <c r="H369" s="13">
        <v>420</v>
      </c>
      <c r="I369" s="13" t="str">
        <f>VLOOKUP(B369,товар!$A$1:$C$433,2,FALSE)</f>
        <v>Рис</v>
      </c>
      <c r="J369" s="24">
        <f t="shared" si="25"/>
        <v>258.375</v>
      </c>
      <c r="K369" s="25">
        <f t="shared" si="26"/>
        <v>0.21915820029027566</v>
      </c>
      <c r="L369" s="13" t="str">
        <f>VLOOKUP(B369,товар!$A$1:$C$433,3,FALSE)</f>
        <v>Агро-Альянс</v>
      </c>
      <c r="M369" s="50">
        <f t="shared" si="27"/>
        <v>317.85714285714283</v>
      </c>
      <c r="N369" s="13">
        <f t="shared" si="28"/>
        <v>945</v>
      </c>
      <c r="O369" s="33">
        <f>VLOOKUP(H369,клиенты!$A$1:$G$435,5,FALSE)</f>
        <v>44698</v>
      </c>
      <c r="P369" s="13">
        <f t="shared" si="29"/>
        <v>504</v>
      </c>
      <c r="Q369" s="14" t="str">
        <f>VLOOKUP(H369,клиенты!$A$2:$M$435,7,FALSE)</f>
        <v>Таджикистан</v>
      </c>
    </row>
    <row r="370" spans="1:17" x14ac:dyDescent="0.2">
      <c r="A370" s="12">
        <v>668</v>
      </c>
      <c r="B370" s="13">
        <v>435</v>
      </c>
      <c r="C370" s="13">
        <v>452</v>
      </c>
      <c r="D370" s="13">
        <v>4</v>
      </c>
      <c r="E370" s="13">
        <v>1808</v>
      </c>
      <c r="F370" s="33">
        <v>44927</v>
      </c>
      <c r="G370" s="13" t="s">
        <v>13</v>
      </c>
      <c r="H370" s="13">
        <v>420</v>
      </c>
      <c r="I370" s="13" t="str">
        <f>VLOOKUP(B370,товар!$A$1:$C$433,2,FALSE)</f>
        <v>Мясо</v>
      </c>
      <c r="J370" s="24">
        <f t="shared" si="25"/>
        <v>271.74545454545455</v>
      </c>
      <c r="K370" s="25">
        <f t="shared" si="26"/>
        <v>0.66332128997725137</v>
      </c>
      <c r="L370" s="13" t="str">
        <f>VLOOKUP(B370,товар!$A$1:$C$433,3,FALSE)</f>
        <v>Снежана</v>
      </c>
      <c r="M370" s="50">
        <f t="shared" si="27"/>
        <v>272.35294117647061</v>
      </c>
      <c r="N370" s="13">
        <f t="shared" si="28"/>
        <v>1808</v>
      </c>
      <c r="O370" s="33">
        <f>VLOOKUP(H370,клиенты!$A$1:$G$435,5,FALSE)</f>
        <v>44698</v>
      </c>
      <c r="P370" s="13">
        <f t="shared" si="29"/>
        <v>229</v>
      </c>
      <c r="Q370" s="14" t="str">
        <f>VLOOKUP(H370,клиенты!$A$2:$M$435,7,FALSE)</f>
        <v>Таджикистан</v>
      </c>
    </row>
    <row r="371" spans="1:17" x14ac:dyDescent="0.2">
      <c r="A371" s="12">
        <v>10</v>
      </c>
      <c r="B371" s="13">
        <v>100</v>
      </c>
      <c r="C371" s="13">
        <v>449</v>
      </c>
      <c r="D371" s="13">
        <v>2</v>
      </c>
      <c r="E371" s="13">
        <v>898</v>
      </c>
      <c r="F371" s="33">
        <v>45032</v>
      </c>
      <c r="G371" s="13" t="s">
        <v>13</v>
      </c>
      <c r="H371" s="13">
        <v>413</v>
      </c>
      <c r="I371" s="13" t="str">
        <f>VLOOKUP(B371,товар!$A$1:$C$433,2,FALSE)</f>
        <v>Йогурт</v>
      </c>
      <c r="J371" s="24">
        <f t="shared" si="25"/>
        <v>263.25423728813558</v>
      </c>
      <c r="K371" s="25">
        <f t="shared" si="26"/>
        <v>0.7055755858872006</v>
      </c>
      <c r="L371" s="13" t="str">
        <f>VLOOKUP(B371,товар!$A$1:$C$433,3,FALSE)</f>
        <v>Ростагроэкспорт</v>
      </c>
      <c r="M371" s="50">
        <f t="shared" si="27"/>
        <v>257.78260869565219</v>
      </c>
      <c r="N371" s="13">
        <f t="shared" si="28"/>
        <v>898</v>
      </c>
      <c r="O371" s="33">
        <f>VLOOKUP(H371,клиенты!$A$1:$G$435,5,FALSE)</f>
        <v>44699</v>
      </c>
      <c r="P371" s="13">
        <f t="shared" si="29"/>
        <v>333</v>
      </c>
      <c r="Q371" s="14" t="str">
        <f>VLOOKUP(H371,клиенты!$A$2:$M$435,7,FALSE)</f>
        <v>Россия</v>
      </c>
    </row>
    <row r="372" spans="1:17" x14ac:dyDescent="0.2">
      <c r="A372" s="12">
        <v>415</v>
      </c>
      <c r="B372" s="13">
        <v>443</v>
      </c>
      <c r="C372" s="13">
        <v>192</v>
      </c>
      <c r="D372" s="13">
        <v>5</v>
      </c>
      <c r="E372" s="13">
        <v>960</v>
      </c>
      <c r="F372" s="33">
        <v>45241</v>
      </c>
      <c r="G372" s="13" t="s">
        <v>22</v>
      </c>
      <c r="H372" s="13">
        <v>413</v>
      </c>
      <c r="I372" s="13" t="str">
        <f>VLOOKUP(B372,товар!$A$1:$C$433,2,FALSE)</f>
        <v>Кофе</v>
      </c>
      <c r="J372" s="24">
        <f t="shared" si="25"/>
        <v>249.02380952380952</v>
      </c>
      <c r="K372" s="25">
        <f t="shared" si="26"/>
        <v>-0.22898938713070083</v>
      </c>
      <c r="L372" s="13" t="str">
        <f>VLOOKUP(B372,товар!$A$1:$C$433,3,FALSE)</f>
        <v>Jacobs</v>
      </c>
      <c r="M372" s="50">
        <f t="shared" si="27"/>
        <v>276.21052631578948</v>
      </c>
      <c r="N372" s="13">
        <f t="shared" si="28"/>
        <v>960</v>
      </c>
      <c r="O372" s="33">
        <f>VLOOKUP(H372,клиенты!$A$1:$G$435,5,FALSE)</f>
        <v>44699</v>
      </c>
      <c r="P372" s="13">
        <f t="shared" si="29"/>
        <v>542</v>
      </c>
      <c r="Q372" s="14" t="str">
        <f>VLOOKUP(H372,клиенты!$A$2:$M$435,7,FALSE)</f>
        <v>Россия</v>
      </c>
    </row>
    <row r="373" spans="1:17" x14ac:dyDescent="0.2">
      <c r="A373" s="12">
        <v>416</v>
      </c>
      <c r="B373" s="13">
        <v>118</v>
      </c>
      <c r="C373" s="13">
        <v>193</v>
      </c>
      <c r="D373" s="13">
        <v>2</v>
      </c>
      <c r="E373" s="13">
        <v>386</v>
      </c>
      <c r="F373" s="33">
        <v>45356</v>
      </c>
      <c r="G373" s="13" t="s">
        <v>11</v>
      </c>
      <c r="H373" s="13">
        <v>148</v>
      </c>
      <c r="I373" s="13" t="str">
        <f>VLOOKUP(B373,товар!$A$1:$C$433,2,FALSE)</f>
        <v>Сахар</v>
      </c>
      <c r="J373" s="24">
        <f t="shared" si="25"/>
        <v>252.76271186440678</v>
      </c>
      <c r="K373" s="25">
        <f t="shared" si="26"/>
        <v>-0.23643800710789242</v>
      </c>
      <c r="L373" s="13" t="str">
        <f>VLOOKUP(B373,товар!$A$1:$C$433,3,FALSE)</f>
        <v>Продимекс</v>
      </c>
      <c r="M373" s="50">
        <f t="shared" si="27"/>
        <v>240.5</v>
      </c>
      <c r="N373" s="13">
        <f t="shared" si="28"/>
        <v>386</v>
      </c>
      <c r="O373" s="33">
        <f>VLOOKUP(H373,клиенты!$A$1:$G$435,5,FALSE)</f>
        <v>44700</v>
      </c>
      <c r="P373" s="13">
        <f t="shared" si="29"/>
        <v>656</v>
      </c>
      <c r="Q373" s="14" t="str">
        <f>VLOOKUP(H373,клиенты!$A$2:$M$435,7,FALSE)</f>
        <v>Россия</v>
      </c>
    </row>
    <row r="374" spans="1:17" x14ac:dyDescent="0.2">
      <c r="A374" s="12">
        <v>469</v>
      </c>
      <c r="B374" s="13">
        <v>171</v>
      </c>
      <c r="C374" s="13">
        <v>336</v>
      </c>
      <c r="D374" s="13">
        <v>4</v>
      </c>
      <c r="E374" s="13">
        <v>1344</v>
      </c>
      <c r="F374" s="33">
        <v>45021</v>
      </c>
      <c r="G374" s="13" t="s">
        <v>15</v>
      </c>
      <c r="H374" s="13">
        <v>148</v>
      </c>
      <c r="I374" s="13" t="str">
        <f>VLOOKUP(B374,товар!$A$1:$C$433,2,FALSE)</f>
        <v>Чай</v>
      </c>
      <c r="J374" s="24">
        <f t="shared" si="25"/>
        <v>271.18181818181819</v>
      </c>
      <c r="K374" s="25">
        <f t="shared" si="26"/>
        <v>0.23902111967817641</v>
      </c>
      <c r="L374" s="13" t="str">
        <f>VLOOKUP(B374,товар!$A$1:$C$433,3,FALSE)</f>
        <v>Greenfield</v>
      </c>
      <c r="M374" s="50">
        <f t="shared" si="27"/>
        <v>291.45454545454544</v>
      </c>
      <c r="N374" s="13">
        <f t="shared" si="28"/>
        <v>1344</v>
      </c>
      <c r="O374" s="33">
        <f>VLOOKUP(H374,клиенты!$A$1:$G$435,5,FALSE)</f>
        <v>44700</v>
      </c>
      <c r="P374" s="13">
        <f t="shared" si="29"/>
        <v>321</v>
      </c>
      <c r="Q374" s="14" t="str">
        <f>VLOOKUP(H374,клиенты!$A$2:$M$435,7,FALSE)</f>
        <v>Россия</v>
      </c>
    </row>
    <row r="375" spans="1:17" x14ac:dyDescent="0.2">
      <c r="A375" s="12">
        <v>691</v>
      </c>
      <c r="B375" s="13">
        <v>80</v>
      </c>
      <c r="C375" s="13">
        <v>232</v>
      </c>
      <c r="D375" s="13">
        <v>2</v>
      </c>
      <c r="E375" s="13">
        <v>464</v>
      </c>
      <c r="F375" s="33">
        <v>45116</v>
      </c>
      <c r="G375" s="13" t="s">
        <v>16</v>
      </c>
      <c r="H375" s="13">
        <v>418</v>
      </c>
      <c r="I375" s="13" t="str">
        <f>VLOOKUP(B375,товар!$A$1:$C$433,2,FALSE)</f>
        <v>Конфеты</v>
      </c>
      <c r="J375" s="24">
        <f t="shared" si="25"/>
        <v>267.85483870967744</v>
      </c>
      <c r="K375" s="25">
        <f t="shared" si="26"/>
        <v>-0.1338592159932559</v>
      </c>
      <c r="L375" s="13" t="str">
        <f>VLOOKUP(B375,товар!$A$1:$C$433,3,FALSE)</f>
        <v>Красный Октябрь</v>
      </c>
      <c r="M375" s="50">
        <f t="shared" si="27"/>
        <v>273.625</v>
      </c>
      <c r="N375" s="13">
        <f t="shared" si="28"/>
        <v>464</v>
      </c>
      <c r="O375" s="33">
        <f>VLOOKUP(H375,клиенты!$A$1:$G$435,5,FALSE)</f>
        <v>44700</v>
      </c>
      <c r="P375" s="13">
        <f t="shared" si="29"/>
        <v>416</v>
      </c>
      <c r="Q375" s="14" t="str">
        <f>VLOOKUP(H375,клиенты!$A$2:$M$435,7,FALSE)</f>
        <v>Казахстан</v>
      </c>
    </row>
    <row r="376" spans="1:17" x14ac:dyDescent="0.2">
      <c r="A376" s="12">
        <v>702</v>
      </c>
      <c r="B376" s="13">
        <v>498</v>
      </c>
      <c r="C376" s="13">
        <v>169</v>
      </c>
      <c r="D376" s="13">
        <v>4</v>
      </c>
      <c r="E376" s="13">
        <v>676</v>
      </c>
      <c r="F376" s="33">
        <v>45129</v>
      </c>
      <c r="G376" s="13" t="s">
        <v>25</v>
      </c>
      <c r="H376" s="13">
        <v>36</v>
      </c>
      <c r="I376" s="13" t="str">
        <f>VLOOKUP(B376,товар!$A$1:$C$433,2,FALSE)</f>
        <v>Молоко</v>
      </c>
      <c r="J376" s="24">
        <f t="shared" si="25"/>
        <v>294.95238095238096</v>
      </c>
      <c r="K376" s="25">
        <f t="shared" si="26"/>
        <v>-0.42702615434291247</v>
      </c>
      <c r="L376" s="13" t="str">
        <f>VLOOKUP(B376,товар!$A$1:$C$433,3,FALSE)</f>
        <v>Домик в деревне</v>
      </c>
      <c r="M376" s="50">
        <f t="shared" si="27"/>
        <v>274.77777777777777</v>
      </c>
      <c r="N376" s="13">
        <f t="shared" si="28"/>
        <v>676</v>
      </c>
      <c r="O376" s="33">
        <f>VLOOKUP(H376,клиенты!$A$1:$G$435,5,FALSE)</f>
        <v>44700</v>
      </c>
      <c r="P376" s="13">
        <f t="shared" si="29"/>
        <v>429</v>
      </c>
      <c r="Q376" s="14" t="str">
        <f>VLOOKUP(H376,клиенты!$A$2:$M$435,7,FALSE)</f>
        <v>Россия</v>
      </c>
    </row>
    <row r="377" spans="1:17" x14ac:dyDescent="0.2">
      <c r="A377" s="12">
        <v>810</v>
      </c>
      <c r="B377" s="13">
        <v>311</v>
      </c>
      <c r="C377" s="13">
        <v>470</v>
      </c>
      <c r="D377" s="13">
        <v>2</v>
      </c>
      <c r="E377" s="13">
        <v>940</v>
      </c>
      <c r="F377" s="33">
        <v>45304</v>
      </c>
      <c r="G377" s="13" t="s">
        <v>19</v>
      </c>
      <c r="H377" s="13">
        <v>418</v>
      </c>
      <c r="I377" s="13" t="str">
        <f>VLOOKUP(B377,товар!$A$1:$C$433,2,FALSE)</f>
        <v>Макароны</v>
      </c>
      <c r="J377" s="24">
        <f t="shared" si="25"/>
        <v>265.47674418604652</v>
      </c>
      <c r="K377" s="25">
        <f t="shared" si="26"/>
        <v>0.77039989487976879</v>
      </c>
      <c r="L377" s="13" t="str">
        <f>VLOOKUP(B377,товар!$A$1:$C$433,3,FALSE)</f>
        <v>Паста Зара</v>
      </c>
      <c r="M377" s="50">
        <f t="shared" si="27"/>
        <v>276.67567567567568</v>
      </c>
      <c r="N377" s="13">
        <f t="shared" si="28"/>
        <v>940</v>
      </c>
      <c r="O377" s="33">
        <f>VLOOKUP(H377,клиенты!$A$1:$G$435,5,FALSE)</f>
        <v>44700</v>
      </c>
      <c r="P377" s="13">
        <f t="shared" si="29"/>
        <v>604</v>
      </c>
      <c r="Q377" s="14" t="str">
        <f>VLOOKUP(H377,клиенты!$A$2:$M$435,7,FALSE)</f>
        <v>Казахстан</v>
      </c>
    </row>
    <row r="378" spans="1:17" x14ac:dyDescent="0.2">
      <c r="A378" s="12">
        <v>879</v>
      </c>
      <c r="B378" s="13">
        <v>437</v>
      </c>
      <c r="C378" s="13">
        <v>379</v>
      </c>
      <c r="D378" s="13">
        <v>2</v>
      </c>
      <c r="E378" s="13">
        <v>758</v>
      </c>
      <c r="F378" s="33">
        <v>45381</v>
      </c>
      <c r="G378" s="13" t="s">
        <v>25</v>
      </c>
      <c r="H378" s="13">
        <v>148</v>
      </c>
      <c r="I378" s="13" t="str">
        <f>VLOOKUP(B378,товар!$A$1:$C$433,2,FALSE)</f>
        <v>Чай</v>
      </c>
      <c r="J378" s="24">
        <f t="shared" si="25"/>
        <v>271.18181818181819</v>
      </c>
      <c r="K378" s="25">
        <f t="shared" si="26"/>
        <v>0.39758632249413339</v>
      </c>
      <c r="L378" s="13" t="str">
        <f>VLOOKUP(B378,товар!$A$1:$C$433,3,FALSE)</f>
        <v>Тесс</v>
      </c>
      <c r="M378" s="50">
        <f t="shared" si="27"/>
        <v>281.75</v>
      </c>
      <c r="N378" s="13">
        <f t="shared" si="28"/>
        <v>758</v>
      </c>
      <c r="O378" s="33">
        <f>VLOOKUP(H378,клиенты!$A$1:$G$435,5,FALSE)</f>
        <v>44700</v>
      </c>
      <c r="P378" s="13">
        <f t="shared" si="29"/>
        <v>681</v>
      </c>
      <c r="Q378" s="14" t="str">
        <f>VLOOKUP(H378,клиенты!$A$2:$M$435,7,FALSE)</f>
        <v>Россия</v>
      </c>
    </row>
    <row r="379" spans="1:17" x14ac:dyDescent="0.2">
      <c r="A379" s="12">
        <v>177</v>
      </c>
      <c r="B379" s="13">
        <v>432</v>
      </c>
      <c r="C379" s="13">
        <v>305</v>
      </c>
      <c r="D379" s="13">
        <v>3</v>
      </c>
      <c r="E379" s="13">
        <v>915</v>
      </c>
      <c r="F379" s="33">
        <v>45413</v>
      </c>
      <c r="G379" s="13" t="s">
        <v>22</v>
      </c>
      <c r="H379" s="13">
        <v>44</v>
      </c>
      <c r="I379" s="13" t="str">
        <f>VLOOKUP(B379,товар!$A$1:$C$433,2,FALSE)</f>
        <v>Макароны</v>
      </c>
      <c r="J379" s="24">
        <f t="shared" si="25"/>
        <v>265.47674418604652</v>
      </c>
      <c r="K379" s="25">
        <f t="shared" si="26"/>
        <v>0.14887652752836056</v>
      </c>
      <c r="L379" s="13" t="str">
        <f>VLOOKUP(B379,товар!$A$1:$C$433,3,FALSE)</f>
        <v>Борилла</v>
      </c>
      <c r="M379" s="50">
        <f t="shared" si="27"/>
        <v>236.27586206896552</v>
      </c>
      <c r="N379" s="13">
        <f t="shared" si="28"/>
        <v>915</v>
      </c>
      <c r="O379" s="33">
        <f>VLOOKUP(H379,клиенты!$A$1:$G$435,5,FALSE)</f>
        <v>44701</v>
      </c>
      <c r="P379" s="13">
        <f t="shared" si="29"/>
        <v>712</v>
      </c>
      <c r="Q379" s="14" t="str">
        <f>VLOOKUP(H379,клиенты!$A$2:$M$435,7,FALSE)</f>
        <v>Казахстан</v>
      </c>
    </row>
    <row r="380" spans="1:17" x14ac:dyDescent="0.2">
      <c r="A380" s="12">
        <v>423</v>
      </c>
      <c r="B380" s="13">
        <v>217</v>
      </c>
      <c r="C380" s="13">
        <v>260</v>
      </c>
      <c r="D380" s="13">
        <v>5</v>
      </c>
      <c r="E380" s="13">
        <v>1300</v>
      </c>
      <c r="F380" s="33">
        <v>45018</v>
      </c>
      <c r="G380" s="13" t="s">
        <v>12</v>
      </c>
      <c r="H380" s="13">
        <v>257</v>
      </c>
      <c r="I380" s="13" t="str">
        <f>VLOOKUP(B380,товар!$A$1:$C$433,2,FALSE)</f>
        <v>Мясо</v>
      </c>
      <c r="J380" s="24">
        <f t="shared" si="25"/>
        <v>271.74545454545455</v>
      </c>
      <c r="K380" s="25">
        <f t="shared" si="26"/>
        <v>-4.3222266827244726E-2</v>
      </c>
      <c r="L380" s="13" t="str">
        <f>VLOOKUP(B380,товар!$A$1:$C$433,3,FALSE)</f>
        <v>Агрокомплекс</v>
      </c>
      <c r="M380" s="50">
        <f t="shared" si="27"/>
        <v>311.2</v>
      </c>
      <c r="N380" s="13">
        <f t="shared" si="28"/>
        <v>1300</v>
      </c>
      <c r="O380" s="33">
        <f>VLOOKUP(H380,клиенты!$A$1:$G$435,5,FALSE)</f>
        <v>44701</v>
      </c>
      <c r="P380" s="13">
        <f t="shared" si="29"/>
        <v>317</v>
      </c>
      <c r="Q380" s="14" t="str">
        <f>VLOOKUP(H380,клиенты!$A$2:$M$435,7,FALSE)</f>
        <v>Россия</v>
      </c>
    </row>
    <row r="381" spans="1:17" x14ac:dyDescent="0.2">
      <c r="A381" s="12">
        <v>517</v>
      </c>
      <c r="B381" s="13">
        <v>299</v>
      </c>
      <c r="C381" s="13">
        <v>141</v>
      </c>
      <c r="D381" s="13">
        <v>4</v>
      </c>
      <c r="E381" s="13">
        <v>564</v>
      </c>
      <c r="F381" s="33">
        <v>45269</v>
      </c>
      <c r="G381" s="13" t="s">
        <v>18</v>
      </c>
      <c r="H381" s="13">
        <v>125</v>
      </c>
      <c r="I381" s="13" t="str">
        <f>VLOOKUP(B381,товар!$A$1:$C$433,2,FALSE)</f>
        <v>Чай</v>
      </c>
      <c r="J381" s="24">
        <f t="shared" si="25"/>
        <v>271.18181818181819</v>
      </c>
      <c r="K381" s="25">
        <f t="shared" si="26"/>
        <v>-0.48005363727790817</v>
      </c>
      <c r="L381" s="13" t="str">
        <f>VLOOKUP(B381,товар!$A$1:$C$433,3,FALSE)</f>
        <v>Lipton</v>
      </c>
      <c r="M381" s="50">
        <f t="shared" si="27"/>
        <v>260.15789473684208</v>
      </c>
      <c r="N381" s="13">
        <f t="shared" si="28"/>
        <v>564</v>
      </c>
      <c r="O381" s="33">
        <f>VLOOKUP(H381,клиенты!$A$1:$G$435,5,FALSE)</f>
        <v>44701</v>
      </c>
      <c r="P381" s="13">
        <f t="shared" si="29"/>
        <v>568</v>
      </c>
      <c r="Q381" s="14" t="str">
        <f>VLOOKUP(H381,клиенты!$A$2:$M$435,7,FALSE)</f>
        <v>Россия</v>
      </c>
    </row>
    <row r="382" spans="1:17" x14ac:dyDescent="0.2">
      <c r="A382" s="12">
        <v>550</v>
      </c>
      <c r="B382" s="13">
        <v>62</v>
      </c>
      <c r="C382" s="13">
        <v>88</v>
      </c>
      <c r="D382" s="13">
        <v>1</v>
      </c>
      <c r="E382" s="13">
        <v>88</v>
      </c>
      <c r="F382" s="33">
        <v>44950</v>
      </c>
      <c r="G382" s="13" t="s">
        <v>14</v>
      </c>
      <c r="H382" s="13">
        <v>44</v>
      </c>
      <c r="I382" s="13" t="str">
        <f>VLOOKUP(B382,товар!$A$1:$C$433,2,FALSE)</f>
        <v>Рыба</v>
      </c>
      <c r="J382" s="24">
        <f t="shared" si="25"/>
        <v>258.5128205128205</v>
      </c>
      <c r="K382" s="25">
        <f t="shared" si="26"/>
        <v>-0.65959135092243604</v>
      </c>
      <c r="L382" s="13" t="str">
        <f>VLOOKUP(B382,товар!$A$1:$C$433,3,FALSE)</f>
        <v>Балтийский берег</v>
      </c>
      <c r="M382" s="50">
        <f t="shared" si="27"/>
        <v>289.88888888888891</v>
      </c>
      <c r="N382" s="13">
        <f t="shared" si="28"/>
        <v>88</v>
      </c>
      <c r="O382" s="33">
        <f>VLOOKUP(H382,клиенты!$A$1:$G$435,5,FALSE)</f>
        <v>44701</v>
      </c>
      <c r="P382" s="13">
        <f t="shared" si="29"/>
        <v>249</v>
      </c>
      <c r="Q382" s="14" t="str">
        <f>VLOOKUP(H382,клиенты!$A$2:$M$435,7,FALSE)</f>
        <v>Казахстан</v>
      </c>
    </row>
    <row r="383" spans="1:17" x14ac:dyDescent="0.2">
      <c r="A383" s="12">
        <v>642</v>
      </c>
      <c r="B383" s="13">
        <v>422</v>
      </c>
      <c r="C383" s="13">
        <v>290</v>
      </c>
      <c r="D383" s="13">
        <v>5</v>
      </c>
      <c r="E383" s="13">
        <v>1450</v>
      </c>
      <c r="F383" s="33">
        <v>45292</v>
      </c>
      <c r="G383" s="13" t="s">
        <v>12</v>
      </c>
      <c r="H383" s="13">
        <v>125</v>
      </c>
      <c r="I383" s="13" t="str">
        <f>VLOOKUP(B383,товар!$A$1:$C$433,2,FALSE)</f>
        <v>Кофе</v>
      </c>
      <c r="J383" s="24">
        <f t="shared" si="25"/>
        <v>249.02380952380952</v>
      </c>
      <c r="K383" s="25">
        <f t="shared" si="26"/>
        <v>0.16454727985467055</v>
      </c>
      <c r="L383" s="13" t="str">
        <f>VLOOKUP(B383,товар!$A$1:$C$433,3,FALSE)</f>
        <v>Nescafe</v>
      </c>
      <c r="M383" s="50">
        <f t="shared" si="27"/>
        <v>256.89999999999998</v>
      </c>
      <c r="N383" s="13">
        <f t="shared" si="28"/>
        <v>1450</v>
      </c>
      <c r="O383" s="33">
        <f>VLOOKUP(H383,клиенты!$A$1:$G$435,5,FALSE)</f>
        <v>44701</v>
      </c>
      <c r="P383" s="13">
        <f t="shared" si="29"/>
        <v>591</v>
      </c>
      <c r="Q383" s="14" t="str">
        <f>VLOOKUP(H383,клиенты!$A$2:$M$435,7,FALSE)</f>
        <v>Россия</v>
      </c>
    </row>
    <row r="384" spans="1:17" x14ac:dyDescent="0.2">
      <c r="A384" s="12">
        <v>832</v>
      </c>
      <c r="B384" s="13">
        <v>65</v>
      </c>
      <c r="C384" s="13">
        <v>201</v>
      </c>
      <c r="D384" s="13">
        <v>2</v>
      </c>
      <c r="E384" s="13">
        <v>402</v>
      </c>
      <c r="F384" s="33">
        <v>45296</v>
      </c>
      <c r="G384" s="13" t="s">
        <v>9</v>
      </c>
      <c r="H384" s="13">
        <v>125</v>
      </c>
      <c r="I384" s="13" t="str">
        <f>VLOOKUP(B384,товар!$A$1:$C$433,2,FALSE)</f>
        <v>Хлеб</v>
      </c>
      <c r="J384" s="24">
        <f t="shared" si="25"/>
        <v>300.31818181818181</v>
      </c>
      <c r="K384" s="25">
        <f t="shared" si="26"/>
        <v>-0.33070985318601487</v>
      </c>
      <c r="L384" s="13" t="str">
        <f>VLOOKUP(B384,товар!$A$1:$C$433,3,FALSE)</f>
        <v>Хлебный Дом</v>
      </c>
      <c r="M384" s="50">
        <f t="shared" si="27"/>
        <v>281.73333333333335</v>
      </c>
      <c r="N384" s="13">
        <f t="shared" si="28"/>
        <v>402</v>
      </c>
      <c r="O384" s="33">
        <f>VLOOKUP(H384,клиенты!$A$1:$G$435,5,FALSE)</f>
        <v>44701</v>
      </c>
      <c r="P384" s="13">
        <f t="shared" si="29"/>
        <v>595</v>
      </c>
      <c r="Q384" s="14" t="str">
        <f>VLOOKUP(H384,клиенты!$A$2:$M$435,7,FALSE)</f>
        <v>Россия</v>
      </c>
    </row>
    <row r="385" spans="1:17" x14ac:dyDescent="0.2">
      <c r="A385" s="12">
        <v>846</v>
      </c>
      <c r="B385" s="13">
        <v>69</v>
      </c>
      <c r="C385" s="13">
        <v>197</v>
      </c>
      <c r="D385" s="13">
        <v>2</v>
      </c>
      <c r="E385" s="13">
        <v>394</v>
      </c>
      <c r="F385" s="33">
        <v>45195</v>
      </c>
      <c r="G385" s="13" t="s">
        <v>21</v>
      </c>
      <c r="H385" s="13">
        <v>125</v>
      </c>
      <c r="I385" s="13" t="str">
        <f>VLOOKUP(B385,товар!$A$1:$C$433,2,FALSE)</f>
        <v>Чипсы</v>
      </c>
      <c r="J385" s="24">
        <f t="shared" si="25"/>
        <v>273.72549019607845</v>
      </c>
      <c r="K385" s="25">
        <f t="shared" si="26"/>
        <v>-0.28030085959885398</v>
      </c>
      <c r="L385" s="13" t="str">
        <f>VLOOKUP(B385,товар!$A$1:$C$433,3,FALSE)</f>
        <v>Estrella</v>
      </c>
      <c r="M385" s="50">
        <f t="shared" si="27"/>
        <v>266.27272727272725</v>
      </c>
      <c r="N385" s="13">
        <f t="shared" si="28"/>
        <v>394</v>
      </c>
      <c r="O385" s="33">
        <f>VLOOKUP(H385,клиенты!$A$1:$G$435,5,FALSE)</f>
        <v>44701</v>
      </c>
      <c r="P385" s="13">
        <f t="shared" si="29"/>
        <v>494</v>
      </c>
      <c r="Q385" s="14" t="str">
        <f>VLOOKUP(H385,клиенты!$A$2:$M$435,7,FALSE)</f>
        <v>Россия</v>
      </c>
    </row>
    <row r="386" spans="1:17" x14ac:dyDescent="0.2">
      <c r="A386" s="12">
        <v>922</v>
      </c>
      <c r="B386" s="13">
        <v>482</v>
      </c>
      <c r="C386" s="13">
        <v>198</v>
      </c>
      <c r="D386" s="13">
        <v>2</v>
      </c>
      <c r="E386" s="13">
        <v>396</v>
      </c>
      <c r="F386" s="33">
        <v>45197</v>
      </c>
      <c r="G386" s="13" t="s">
        <v>26</v>
      </c>
      <c r="H386" s="13">
        <v>44</v>
      </c>
      <c r="I386" s="13" t="str">
        <f>VLOOKUP(B386,товар!$A$1:$C$433,2,FALSE)</f>
        <v>Крупа</v>
      </c>
      <c r="J386" s="24">
        <f t="shared" ref="J386:J449" si="30">AVERAGEIF($I$2:$I$1001,I386,$C$2:$C$1001)</f>
        <v>255.11627906976744</v>
      </c>
      <c r="K386" s="25">
        <f t="shared" ref="K386:K449" si="31">C386/J386-1</f>
        <v>-0.22388331814038287</v>
      </c>
      <c r="L386" s="13" t="str">
        <f>VLOOKUP(B386,товар!$A$1:$C$433,3,FALSE)</f>
        <v>Мистраль</v>
      </c>
      <c r="M386" s="50">
        <f t="shared" ref="M386:M449" si="32">AVERAGEIFS($C$2:$C$1001,$I$2:$I$1001,I386,$L$2:$L$1001,L386)</f>
        <v>250.30769230769232</v>
      </c>
      <c r="N386" s="13">
        <f t="shared" ref="N386:N449" si="33">C386*D386</f>
        <v>396</v>
      </c>
      <c r="O386" s="33">
        <f>VLOOKUP(H386,клиенты!$A$1:$G$435,5,FALSE)</f>
        <v>44701</v>
      </c>
      <c r="P386" s="13">
        <f t="shared" ref="P386:P449" si="34">F386-O386</f>
        <v>496</v>
      </c>
      <c r="Q386" s="14" t="str">
        <f>VLOOKUP(H386,клиенты!$A$2:$M$435,7,FALSE)</f>
        <v>Казахстан</v>
      </c>
    </row>
    <row r="387" spans="1:17" x14ac:dyDescent="0.2">
      <c r="A387" s="12">
        <v>315</v>
      </c>
      <c r="B387" s="13">
        <v>270</v>
      </c>
      <c r="C387" s="13">
        <v>204</v>
      </c>
      <c r="D387" s="13">
        <v>3</v>
      </c>
      <c r="E387" s="13">
        <v>612</v>
      </c>
      <c r="F387" s="33">
        <v>45009</v>
      </c>
      <c r="G387" s="13" t="s">
        <v>21</v>
      </c>
      <c r="H387" s="13">
        <v>226</v>
      </c>
      <c r="I387" s="13" t="str">
        <f>VLOOKUP(B387,товар!$A$1:$C$433,2,FALSE)</f>
        <v>Соль</v>
      </c>
      <c r="J387" s="24">
        <f t="shared" si="30"/>
        <v>264.8679245283019</v>
      </c>
      <c r="K387" s="25">
        <f t="shared" si="31"/>
        <v>-0.22980481550078358</v>
      </c>
      <c r="L387" s="13" t="str">
        <f>VLOOKUP(B387,товар!$A$1:$C$433,3,FALSE)</f>
        <v>Славянская</v>
      </c>
      <c r="M387" s="50">
        <f t="shared" si="32"/>
        <v>236.91666666666666</v>
      </c>
      <c r="N387" s="13">
        <f t="shared" si="33"/>
        <v>612</v>
      </c>
      <c r="O387" s="33">
        <f>VLOOKUP(H387,клиенты!$A$1:$G$435,5,FALSE)</f>
        <v>44702</v>
      </c>
      <c r="P387" s="13">
        <f t="shared" si="34"/>
        <v>307</v>
      </c>
      <c r="Q387" s="14" t="str">
        <f>VLOOKUP(H387,клиенты!$A$2:$M$435,7,FALSE)</f>
        <v>Россия</v>
      </c>
    </row>
    <row r="388" spans="1:17" x14ac:dyDescent="0.2">
      <c r="A388" s="12">
        <v>178</v>
      </c>
      <c r="B388" s="13">
        <v>159</v>
      </c>
      <c r="C388" s="13">
        <v>173</v>
      </c>
      <c r="D388" s="13">
        <v>4</v>
      </c>
      <c r="E388" s="13">
        <v>692</v>
      </c>
      <c r="F388" s="33">
        <v>45175</v>
      </c>
      <c r="G388" s="13" t="s">
        <v>10</v>
      </c>
      <c r="H388" s="13">
        <v>416</v>
      </c>
      <c r="I388" s="13" t="str">
        <f>VLOOKUP(B388,товар!$A$1:$C$433,2,FALSE)</f>
        <v>Крупа</v>
      </c>
      <c r="J388" s="24">
        <f t="shared" si="30"/>
        <v>255.11627906976744</v>
      </c>
      <c r="K388" s="25">
        <f t="shared" si="31"/>
        <v>-0.32187784867821334</v>
      </c>
      <c r="L388" s="13" t="str">
        <f>VLOOKUP(B388,товар!$A$1:$C$433,3,FALSE)</f>
        <v>Националь</v>
      </c>
      <c r="M388" s="50">
        <f t="shared" si="32"/>
        <v>274.28571428571428</v>
      </c>
      <c r="N388" s="13">
        <f t="shared" si="33"/>
        <v>692</v>
      </c>
      <c r="O388" s="33">
        <f>VLOOKUP(H388,клиенты!$A$1:$G$435,5,FALSE)</f>
        <v>44703</v>
      </c>
      <c r="P388" s="13">
        <f t="shared" si="34"/>
        <v>472</v>
      </c>
      <c r="Q388" s="14" t="str">
        <f>VLOOKUP(H388,клиенты!$A$2:$M$435,7,FALSE)</f>
        <v>Узбекистан</v>
      </c>
    </row>
    <row r="389" spans="1:17" x14ac:dyDescent="0.2">
      <c r="A389" s="12">
        <v>399</v>
      </c>
      <c r="B389" s="13">
        <v>29</v>
      </c>
      <c r="C389" s="13">
        <v>91</v>
      </c>
      <c r="D389" s="13">
        <v>5</v>
      </c>
      <c r="E389" s="13">
        <v>455</v>
      </c>
      <c r="F389" s="33">
        <v>45375</v>
      </c>
      <c r="G389" s="13" t="s">
        <v>8</v>
      </c>
      <c r="H389" s="13">
        <v>476</v>
      </c>
      <c r="I389" s="13" t="str">
        <f>VLOOKUP(B389,товар!$A$1:$C$433,2,FALSE)</f>
        <v>Соль</v>
      </c>
      <c r="J389" s="24">
        <f t="shared" si="30"/>
        <v>264.8679245283019</v>
      </c>
      <c r="K389" s="25">
        <f t="shared" si="31"/>
        <v>-0.65643254024789854</v>
      </c>
      <c r="L389" s="13" t="str">
        <f>VLOOKUP(B389,товар!$A$1:$C$433,3,FALSE)</f>
        <v>Илецкая</v>
      </c>
      <c r="M389" s="50">
        <f t="shared" si="32"/>
        <v>238.16666666666666</v>
      </c>
      <c r="N389" s="13">
        <f t="shared" si="33"/>
        <v>455</v>
      </c>
      <c r="O389" s="33">
        <f>VLOOKUP(H389,клиенты!$A$1:$G$435,5,FALSE)</f>
        <v>44703</v>
      </c>
      <c r="P389" s="13">
        <f t="shared" si="34"/>
        <v>672</v>
      </c>
      <c r="Q389" s="14" t="str">
        <f>VLOOKUP(H389,клиенты!$A$2:$M$435,7,FALSE)</f>
        <v>Таджикистан</v>
      </c>
    </row>
    <row r="390" spans="1:17" x14ac:dyDescent="0.2">
      <c r="A390" s="12">
        <v>882</v>
      </c>
      <c r="B390" s="13">
        <v>27</v>
      </c>
      <c r="C390" s="13">
        <v>160</v>
      </c>
      <c r="D390" s="13">
        <v>1</v>
      </c>
      <c r="E390" s="13">
        <v>160</v>
      </c>
      <c r="F390" s="33">
        <v>45276</v>
      </c>
      <c r="G390" s="13" t="s">
        <v>16</v>
      </c>
      <c r="H390" s="13">
        <v>416</v>
      </c>
      <c r="I390" s="13" t="str">
        <f>VLOOKUP(B390,товар!$A$1:$C$433,2,FALSE)</f>
        <v>Макароны</v>
      </c>
      <c r="J390" s="24">
        <f t="shared" si="30"/>
        <v>265.47674418604652</v>
      </c>
      <c r="K390" s="25">
        <f t="shared" si="31"/>
        <v>-0.39731067408348297</v>
      </c>
      <c r="L390" s="13" t="str">
        <f>VLOOKUP(B390,товар!$A$1:$C$433,3,FALSE)</f>
        <v>Паста Зара</v>
      </c>
      <c r="M390" s="50">
        <f t="shared" si="32"/>
        <v>276.67567567567568</v>
      </c>
      <c r="N390" s="13">
        <f t="shared" si="33"/>
        <v>160</v>
      </c>
      <c r="O390" s="33">
        <f>VLOOKUP(H390,клиенты!$A$1:$G$435,5,FALSE)</f>
        <v>44703</v>
      </c>
      <c r="P390" s="13">
        <f t="shared" si="34"/>
        <v>573</v>
      </c>
      <c r="Q390" s="14" t="str">
        <f>VLOOKUP(H390,клиенты!$A$2:$M$435,7,FALSE)</f>
        <v>Узбекистан</v>
      </c>
    </row>
    <row r="391" spans="1:17" x14ac:dyDescent="0.2">
      <c r="A391" s="12">
        <v>321</v>
      </c>
      <c r="B391" s="13">
        <v>397</v>
      </c>
      <c r="C391" s="13">
        <v>299</v>
      </c>
      <c r="D391" s="13">
        <v>3</v>
      </c>
      <c r="E391" s="13">
        <v>897</v>
      </c>
      <c r="F391" s="33">
        <v>45064</v>
      </c>
      <c r="G391" s="13" t="s">
        <v>15</v>
      </c>
      <c r="H391" s="13">
        <v>29</v>
      </c>
      <c r="I391" s="13" t="str">
        <f>VLOOKUP(B391,товар!$A$1:$C$433,2,FALSE)</f>
        <v>Йогурт</v>
      </c>
      <c r="J391" s="24">
        <f t="shared" si="30"/>
        <v>263.25423728813558</v>
      </c>
      <c r="K391" s="25">
        <f t="shared" si="31"/>
        <v>0.13578418748390431</v>
      </c>
      <c r="L391" s="13" t="str">
        <f>VLOOKUP(B391,товар!$A$1:$C$433,3,FALSE)</f>
        <v>Ростагроэкспорт</v>
      </c>
      <c r="M391" s="50">
        <f t="shared" si="32"/>
        <v>257.78260869565219</v>
      </c>
      <c r="N391" s="13">
        <f t="shared" si="33"/>
        <v>897</v>
      </c>
      <c r="O391" s="33">
        <f>VLOOKUP(H391,клиенты!$A$1:$G$435,5,FALSE)</f>
        <v>44704</v>
      </c>
      <c r="P391" s="13">
        <f t="shared" si="34"/>
        <v>360</v>
      </c>
      <c r="Q391" s="14" t="str">
        <f>VLOOKUP(H391,клиенты!$A$2:$M$435,7,FALSE)</f>
        <v>Россия</v>
      </c>
    </row>
    <row r="392" spans="1:17" x14ac:dyDescent="0.2">
      <c r="A392" s="12">
        <v>563</v>
      </c>
      <c r="B392" s="13">
        <v>158</v>
      </c>
      <c r="C392" s="13">
        <v>71</v>
      </c>
      <c r="D392" s="13">
        <v>2</v>
      </c>
      <c r="E392" s="13">
        <v>142</v>
      </c>
      <c r="F392" s="33">
        <v>45051</v>
      </c>
      <c r="G392" s="13" t="s">
        <v>13</v>
      </c>
      <c r="H392" s="13">
        <v>29</v>
      </c>
      <c r="I392" s="13" t="str">
        <f>VLOOKUP(B392,товар!$A$1:$C$433,2,FALSE)</f>
        <v>Сахар</v>
      </c>
      <c r="J392" s="24">
        <f t="shared" si="30"/>
        <v>252.76271186440678</v>
      </c>
      <c r="K392" s="25">
        <f t="shared" si="31"/>
        <v>-0.71910413732984646</v>
      </c>
      <c r="L392" s="13" t="str">
        <f>VLOOKUP(B392,товар!$A$1:$C$433,3,FALSE)</f>
        <v>Сладов</v>
      </c>
      <c r="M392" s="50">
        <f t="shared" si="32"/>
        <v>240.26666666666668</v>
      </c>
      <c r="N392" s="13">
        <f t="shared" si="33"/>
        <v>142</v>
      </c>
      <c r="O392" s="33">
        <f>VLOOKUP(H392,клиенты!$A$1:$G$435,5,FALSE)</f>
        <v>44704</v>
      </c>
      <c r="P392" s="13">
        <f t="shared" si="34"/>
        <v>347</v>
      </c>
      <c r="Q392" s="14" t="str">
        <f>VLOOKUP(H392,клиенты!$A$2:$M$435,7,FALSE)</f>
        <v>Россия</v>
      </c>
    </row>
    <row r="393" spans="1:17" x14ac:dyDescent="0.2">
      <c r="A393" s="12">
        <v>955</v>
      </c>
      <c r="B393" s="13">
        <v>494</v>
      </c>
      <c r="C393" s="13">
        <v>471</v>
      </c>
      <c r="D393" s="13">
        <v>5</v>
      </c>
      <c r="E393" s="13">
        <v>2355</v>
      </c>
      <c r="F393" s="33">
        <v>45289</v>
      </c>
      <c r="G393" s="13" t="s">
        <v>8</v>
      </c>
      <c r="H393" s="13">
        <v>95</v>
      </c>
      <c r="I393" s="13" t="str">
        <f>VLOOKUP(B393,товар!$A$1:$C$433,2,FALSE)</f>
        <v>Сыр</v>
      </c>
      <c r="J393" s="24">
        <f t="shared" si="30"/>
        <v>262.63492063492066</v>
      </c>
      <c r="K393" s="25">
        <f t="shared" si="31"/>
        <v>0.79336395503444934</v>
      </c>
      <c r="L393" s="13" t="str">
        <f>VLOOKUP(B393,товар!$A$1:$C$433,3,FALSE)</f>
        <v>Сырная долина</v>
      </c>
      <c r="M393" s="50">
        <f t="shared" si="32"/>
        <v>271</v>
      </c>
      <c r="N393" s="13">
        <f t="shared" si="33"/>
        <v>2355</v>
      </c>
      <c r="O393" s="33">
        <f>VLOOKUP(H393,клиенты!$A$1:$G$435,5,FALSE)</f>
        <v>44704</v>
      </c>
      <c r="P393" s="13">
        <f t="shared" si="34"/>
        <v>585</v>
      </c>
      <c r="Q393" s="14" t="str">
        <f>VLOOKUP(H393,клиенты!$A$2:$M$435,7,FALSE)</f>
        <v>Беларусь</v>
      </c>
    </row>
    <row r="394" spans="1:17" x14ac:dyDescent="0.2">
      <c r="A394" s="12">
        <v>351</v>
      </c>
      <c r="B394" s="13">
        <v>137</v>
      </c>
      <c r="C394" s="13">
        <v>154</v>
      </c>
      <c r="D394" s="13">
        <v>1</v>
      </c>
      <c r="E394" s="13">
        <v>154</v>
      </c>
      <c r="F394" s="33">
        <v>45193</v>
      </c>
      <c r="G394" s="13" t="s">
        <v>24</v>
      </c>
      <c r="H394" s="13">
        <v>144</v>
      </c>
      <c r="I394" s="13" t="str">
        <f>VLOOKUP(B394,товар!$A$1:$C$433,2,FALSE)</f>
        <v>Фрукты</v>
      </c>
      <c r="J394" s="24">
        <f t="shared" si="30"/>
        <v>274.16279069767444</v>
      </c>
      <c r="K394" s="25">
        <f t="shared" si="31"/>
        <v>-0.43828993129188232</v>
      </c>
      <c r="L394" s="13" t="str">
        <f>VLOOKUP(B394,товар!$A$1:$C$433,3,FALSE)</f>
        <v>Экзотик</v>
      </c>
      <c r="M394" s="50">
        <f t="shared" si="32"/>
        <v>253.6875</v>
      </c>
      <c r="N394" s="13">
        <f t="shared" si="33"/>
        <v>154</v>
      </c>
      <c r="O394" s="33">
        <f>VLOOKUP(H394,клиенты!$A$1:$G$435,5,FALSE)</f>
        <v>44705</v>
      </c>
      <c r="P394" s="13">
        <f t="shared" si="34"/>
        <v>488</v>
      </c>
      <c r="Q394" s="14" t="str">
        <f>VLOOKUP(H394,клиенты!$A$2:$M$435,7,FALSE)</f>
        <v>Таджикистан</v>
      </c>
    </row>
    <row r="395" spans="1:17" x14ac:dyDescent="0.2">
      <c r="A395" s="12">
        <v>661</v>
      </c>
      <c r="B395" s="13">
        <v>269</v>
      </c>
      <c r="C395" s="13">
        <v>455</v>
      </c>
      <c r="D395" s="13">
        <v>5</v>
      </c>
      <c r="E395" s="13">
        <v>2275</v>
      </c>
      <c r="F395" s="33">
        <v>45104</v>
      </c>
      <c r="G395" s="13" t="s">
        <v>11</v>
      </c>
      <c r="H395" s="13">
        <v>345</v>
      </c>
      <c r="I395" s="13" t="str">
        <f>VLOOKUP(B395,товар!$A$1:$C$433,2,FALSE)</f>
        <v>Сахар</v>
      </c>
      <c r="J395" s="24">
        <f t="shared" si="30"/>
        <v>252.76271186440678</v>
      </c>
      <c r="K395" s="25">
        <f t="shared" si="31"/>
        <v>0.80010728894253336</v>
      </c>
      <c r="L395" s="13" t="str">
        <f>VLOOKUP(B395,товар!$A$1:$C$433,3,FALSE)</f>
        <v>Русский сахар</v>
      </c>
      <c r="M395" s="50">
        <f t="shared" si="32"/>
        <v>293.41176470588238</v>
      </c>
      <c r="N395" s="13">
        <f t="shared" si="33"/>
        <v>2275</v>
      </c>
      <c r="O395" s="33">
        <f>VLOOKUP(H395,клиенты!$A$1:$G$435,5,FALSE)</f>
        <v>44705</v>
      </c>
      <c r="P395" s="13">
        <f t="shared" si="34"/>
        <v>399</v>
      </c>
      <c r="Q395" s="14" t="str">
        <f>VLOOKUP(H395,клиенты!$A$2:$M$435,7,FALSE)</f>
        <v>Казахстан</v>
      </c>
    </row>
    <row r="396" spans="1:17" x14ac:dyDescent="0.2">
      <c r="A396" s="12">
        <v>681</v>
      </c>
      <c r="B396" s="13">
        <v>27</v>
      </c>
      <c r="C396" s="13">
        <v>415</v>
      </c>
      <c r="D396" s="13">
        <v>4</v>
      </c>
      <c r="E396" s="13">
        <v>1660</v>
      </c>
      <c r="F396" s="33">
        <v>45229</v>
      </c>
      <c r="G396" s="13" t="s">
        <v>25</v>
      </c>
      <c r="H396" s="13">
        <v>345</v>
      </c>
      <c r="I396" s="13" t="str">
        <f>VLOOKUP(B396,товар!$A$1:$C$433,2,FALSE)</f>
        <v>Макароны</v>
      </c>
      <c r="J396" s="24">
        <f t="shared" si="30"/>
        <v>265.47674418604652</v>
      </c>
      <c r="K396" s="25">
        <f t="shared" si="31"/>
        <v>0.5632254390959659</v>
      </c>
      <c r="L396" s="13" t="str">
        <f>VLOOKUP(B396,товар!$A$1:$C$433,3,FALSE)</f>
        <v>Паста Зара</v>
      </c>
      <c r="M396" s="50">
        <f t="shared" si="32"/>
        <v>276.67567567567568</v>
      </c>
      <c r="N396" s="13">
        <f t="shared" si="33"/>
        <v>1660</v>
      </c>
      <c r="O396" s="33">
        <f>VLOOKUP(H396,клиенты!$A$1:$G$435,5,FALSE)</f>
        <v>44705</v>
      </c>
      <c r="P396" s="13">
        <f t="shared" si="34"/>
        <v>524</v>
      </c>
      <c r="Q396" s="14" t="str">
        <f>VLOOKUP(H396,клиенты!$A$2:$M$435,7,FALSE)</f>
        <v>Казахстан</v>
      </c>
    </row>
    <row r="397" spans="1:17" x14ac:dyDescent="0.2">
      <c r="A397" s="12">
        <v>251</v>
      </c>
      <c r="B397" s="13">
        <v>273</v>
      </c>
      <c r="C397" s="13">
        <v>156</v>
      </c>
      <c r="D397" s="13">
        <v>5</v>
      </c>
      <c r="E397" s="13">
        <v>780</v>
      </c>
      <c r="F397" s="33">
        <v>45029</v>
      </c>
      <c r="G397" s="13" t="s">
        <v>23</v>
      </c>
      <c r="H397" s="13">
        <v>168</v>
      </c>
      <c r="I397" s="13" t="str">
        <f>VLOOKUP(B397,товар!$A$1:$C$433,2,FALSE)</f>
        <v>Конфеты</v>
      </c>
      <c r="J397" s="24">
        <f t="shared" si="30"/>
        <v>267.85483870967744</v>
      </c>
      <c r="K397" s="25">
        <f t="shared" si="31"/>
        <v>-0.41759499006443068</v>
      </c>
      <c r="L397" s="13" t="str">
        <f>VLOOKUP(B397,товар!$A$1:$C$433,3,FALSE)</f>
        <v>Красный Октябрь</v>
      </c>
      <c r="M397" s="50">
        <f t="shared" si="32"/>
        <v>273.625</v>
      </c>
      <c r="N397" s="13">
        <f t="shared" si="33"/>
        <v>780</v>
      </c>
      <c r="O397" s="33">
        <f>VLOOKUP(H397,клиенты!$A$1:$G$435,5,FALSE)</f>
        <v>44706</v>
      </c>
      <c r="P397" s="13">
        <f t="shared" si="34"/>
        <v>323</v>
      </c>
      <c r="Q397" s="14" t="str">
        <f>VLOOKUP(H397,клиенты!$A$2:$M$435,7,FALSE)</f>
        <v>Беларусь</v>
      </c>
    </row>
    <row r="398" spans="1:17" x14ac:dyDescent="0.2">
      <c r="A398" s="12">
        <v>328</v>
      </c>
      <c r="B398" s="13">
        <v>65</v>
      </c>
      <c r="C398" s="13">
        <v>455</v>
      </c>
      <c r="D398" s="13">
        <v>5</v>
      </c>
      <c r="E398" s="13">
        <v>2275</v>
      </c>
      <c r="F398" s="33">
        <v>45370</v>
      </c>
      <c r="G398" s="13" t="s">
        <v>17</v>
      </c>
      <c r="H398" s="13">
        <v>117</v>
      </c>
      <c r="I398" s="13" t="str">
        <f>VLOOKUP(B398,товар!$A$1:$C$433,2,FALSE)</f>
        <v>Хлеб</v>
      </c>
      <c r="J398" s="24">
        <f t="shared" si="30"/>
        <v>300.31818181818181</v>
      </c>
      <c r="K398" s="25">
        <f t="shared" si="31"/>
        <v>0.51505978507643402</v>
      </c>
      <c r="L398" s="13" t="str">
        <f>VLOOKUP(B398,товар!$A$1:$C$433,3,FALSE)</f>
        <v>Хлебный Дом</v>
      </c>
      <c r="M398" s="50">
        <f t="shared" si="32"/>
        <v>281.73333333333335</v>
      </c>
      <c r="N398" s="13">
        <f t="shared" si="33"/>
        <v>2275</v>
      </c>
      <c r="O398" s="33">
        <f>VLOOKUP(H398,клиенты!$A$1:$G$435,5,FALSE)</f>
        <v>44706</v>
      </c>
      <c r="P398" s="13">
        <f t="shared" si="34"/>
        <v>664</v>
      </c>
      <c r="Q398" s="14" t="str">
        <f>VLOOKUP(H398,клиенты!$A$2:$M$435,7,FALSE)</f>
        <v>Таджикистан</v>
      </c>
    </row>
    <row r="399" spans="1:17" x14ac:dyDescent="0.2">
      <c r="A399" s="12">
        <v>449</v>
      </c>
      <c r="B399" s="13">
        <v>192</v>
      </c>
      <c r="C399" s="13">
        <v>147</v>
      </c>
      <c r="D399" s="13">
        <v>1</v>
      </c>
      <c r="E399" s="13">
        <v>147</v>
      </c>
      <c r="F399" s="33">
        <v>44935</v>
      </c>
      <c r="G399" s="13" t="s">
        <v>15</v>
      </c>
      <c r="H399" s="13">
        <v>23</v>
      </c>
      <c r="I399" s="13" t="str">
        <f>VLOOKUP(B399,товар!$A$1:$C$433,2,FALSE)</f>
        <v>Мясо</v>
      </c>
      <c r="J399" s="24">
        <f t="shared" si="30"/>
        <v>271.74545454545455</v>
      </c>
      <c r="K399" s="25">
        <f t="shared" si="31"/>
        <v>-0.45905258932155757</v>
      </c>
      <c r="L399" s="13" t="str">
        <f>VLOOKUP(B399,товар!$A$1:$C$433,3,FALSE)</f>
        <v>Снежана</v>
      </c>
      <c r="M399" s="50">
        <f t="shared" si="32"/>
        <v>272.35294117647061</v>
      </c>
      <c r="N399" s="13">
        <f t="shared" si="33"/>
        <v>147</v>
      </c>
      <c r="O399" s="33">
        <f>VLOOKUP(H399,клиенты!$A$1:$G$435,5,FALSE)</f>
        <v>44706</v>
      </c>
      <c r="P399" s="13">
        <f t="shared" si="34"/>
        <v>229</v>
      </c>
      <c r="Q399" s="14" t="str">
        <f>VLOOKUP(H399,клиенты!$A$2:$M$435,7,FALSE)</f>
        <v>Россия</v>
      </c>
    </row>
    <row r="400" spans="1:17" x14ac:dyDescent="0.2">
      <c r="A400" s="12">
        <v>938</v>
      </c>
      <c r="B400" s="13">
        <v>329</v>
      </c>
      <c r="C400" s="13">
        <v>71</v>
      </c>
      <c r="D400" s="13">
        <v>2</v>
      </c>
      <c r="E400" s="13">
        <v>142</v>
      </c>
      <c r="F400" s="33">
        <v>45138</v>
      </c>
      <c r="G400" s="13" t="s">
        <v>12</v>
      </c>
      <c r="H400" s="13">
        <v>117</v>
      </c>
      <c r="I400" s="13" t="str">
        <f>VLOOKUP(B400,товар!$A$1:$C$433,2,FALSE)</f>
        <v>Соль</v>
      </c>
      <c r="J400" s="24">
        <f t="shared" si="30"/>
        <v>264.8679245283019</v>
      </c>
      <c r="K400" s="25">
        <f t="shared" si="31"/>
        <v>-0.73194187206154726</v>
      </c>
      <c r="L400" s="13" t="str">
        <f>VLOOKUP(B400,товар!$A$1:$C$433,3,FALSE)</f>
        <v>Славянская</v>
      </c>
      <c r="M400" s="50">
        <f t="shared" si="32"/>
        <v>236.91666666666666</v>
      </c>
      <c r="N400" s="13">
        <f t="shared" si="33"/>
        <v>142</v>
      </c>
      <c r="O400" s="33">
        <f>VLOOKUP(H400,клиенты!$A$1:$G$435,5,FALSE)</f>
        <v>44706</v>
      </c>
      <c r="P400" s="13">
        <f t="shared" si="34"/>
        <v>432</v>
      </c>
      <c r="Q400" s="14" t="str">
        <f>VLOOKUP(H400,клиенты!$A$2:$M$435,7,FALSE)</f>
        <v>Таджикистан</v>
      </c>
    </row>
    <row r="401" spans="1:17" x14ac:dyDescent="0.2">
      <c r="A401" s="12">
        <v>960</v>
      </c>
      <c r="B401" s="13">
        <v>13</v>
      </c>
      <c r="C401" s="13">
        <v>181</v>
      </c>
      <c r="D401" s="13">
        <v>4</v>
      </c>
      <c r="E401" s="13">
        <v>724</v>
      </c>
      <c r="F401" s="33">
        <v>45398</v>
      </c>
      <c r="G401" s="13" t="s">
        <v>23</v>
      </c>
      <c r="H401" s="13">
        <v>117</v>
      </c>
      <c r="I401" s="13" t="str">
        <f>VLOOKUP(B401,товар!$A$1:$C$433,2,FALSE)</f>
        <v>Макароны</v>
      </c>
      <c r="J401" s="24">
        <f t="shared" si="30"/>
        <v>265.47674418604652</v>
      </c>
      <c r="K401" s="25">
        <f t="shared" si="31"/>
        <v>-0.3182077000569401</v>
      </c>
      <c r="L401" s="13" t="str">
        <f>VLOOKUP(B401,товар!$A$1:$C$433,3,FALSE)</f>
        <v>Паста Зара</v>
      </c>
      <c r="M401" s="50">
        <f t="shared" si="32"/>
        <v>276.67567567567568</v>
      </c>
      <c r="N401" s="13">
        <f t="shared" si="33"/>
        <v>724</v>
      </c>
      <c r="O401" s="33">
        <f>VLOOKUP(H401,клиенты!$A$1:$G$435,5,FALSE)</f>
        <v>44706</v>
      </c>
      <c r="P401" s="13">
        <f t="shared" si="34"/>
        <v>692</v>
      </c>
      <c r="Q401" s="14" t="str">
        <f>VLOOKUP(H401,клиенты!$A$2:$M$435,7,FALSE)</f>
        <v>Таджикистан</v>
      </c>
    </row>
    <row r="402" spans="1:17" x14ac:dyDescent="0.2">
      <c r="A402" s="12">
        <v>36</v>
      </c>
      <c r="B402" s="13">
        <v>237</v>
      </c>
      <c r="C402" s="13">
        <v>336</v>
      </c>
      <c r="D402" s="13">
        <v>1</v>
      </c>
      <c r="E402" s="13">
        <v>336</v>
      </c>
      <c r="F402" s="33">
        <v>44971</v>
      </c>
      <c r="G402" s="13" t="s">
        <v>17</v>
      </c>
      <c r="H402" s="13">
        <v>64</v>
      </c>
      <c r="I402" s="13" t="str">
        <f>VLOOKUP(B402,товар!$A$1:$C$433,2,FALSE)</f>
        <v>Конфеты</v>
      </c>
      <c r="J402" s="24">
        <f t="shared" si="30"/>
        <v>267.85483870967744</v>
      </c>
      <c r="K402" s="25">
        <f t="shared" si="31"/>
        <v>0.25441079063045691</v>
      </c>
      <c r="L402" s="13" t="str">
        <f>VLOOKUP(B402,товар!$A$1:$C$433,3,FALSE)</f>
        <v>Рот Фронт</v>
      </c>
      <c r="M402" s="50">
        <f t="shared" si="32"/>
        <v>288.23809523809524</v>
      </c>
      <c r="N402" s="13">
        <f t="shared" si="33"/>
        <v>336</v>
      </c>
      <c r="O402" s="33">
        <f>VLOOKUP(H402,клиенты!$A$1:$G$435,5,FALSE)</f>
        <v>44707</v>
      </c>
      <c r="P402" s="13">
        <f t="shared" si="34"/>
        <v>264</v>
      </c>
      <c r="Q402" s="14" t="str">
        <f>VLOOKUP(H402,клиенты!$A$2:$M$435,7,FALSE)</f>
        <v>Беларусь</v>
      </c>
    </row>
    <row r="403" spans="1:17" x14ac:dyDescent="0.2">
      <c r="A403" s="12">
        <v>46</v>
      </c>
      <c r="B403" s="13">
        <v>390</v>
      </c>
      <c r="C403" s="13">
        <v>78</v>
      </c>
      <c r="D403" s="13">
        <v>1</v>
      </c>
      <c r="E403" s="13">
        <v>78</v>
      </c>
      <c r="F403" s="33">
        <v>44976</v>
      </c>
      <c r="G403" s="13" t="s">
        <v>15</v>
      </c>
      <c r="H403" s="13">
        <v>64</v>
      </c>
      <c r="I403" s="13" t="str">
        <f>VLOOKUP(B403,товар!$A$1:$C$433,2,FALSE)</f>
        <v>Сок</v>
      </c>
      <c r="J403" s="24">
        <f t="shared" si="30"/>
        <v>268.60344827586209</v>
      </c>
      <c r="K403" s="25">
        <f t="shared" si="31"/>
        <v>-0.70960908915848253</v>
      </c>
      <c r="L403" s="13" t="str">
        <f>VLOOKUP(B403,товар!$A$1:$C$433,3,FALSE)</f>
        <v>Сады Придонья</v>
      </c>
      <c r="M403" s="50">
        <f t="shared" si="32"/>
        <v>254.18181818181819</v>
      </c>
      <c r="N403" s="13">
        <f t="shared" si="33"/>
        <v>78</v>
      </c>
      <c r="O403" s="33">
        <f>VLOOKUP(H403,клиенты!$A$1:$G$435,5,FALSE)</f>
        <v>44707</v>
      </c>
      <c r="P403" s="13">
        <f t="shared" si="34"/>
        <v>269</v>
      </c>
      <c r="Q403" s="14" t="str">
        <f>VLOOKUP(H403,клиенты!$A$2:$M$435,7,FALSE)</f>
        <v>Беларусь</v>
      </c>
    </row>
    <row r="404" spans="1:17" x14ac:dyDescent="0.2">
      <c r="A404" s="12">
        <v>204</v>
      </c>
      <c r="B404" s="13">
        <v>361</v>
      </c>
      <c r="C404" s="13">
        <v>245</v>
      </c>
      <c r="D404" s="13">
        <v>1</v>
      </c>
      <c r="E404" s="13">
        <v>245</v>
      </c>
      <c r="F404" s="33">
        <v>45178</v>
      </c>
      <c r="G404" s="13" t="s">
        <v>24</v>
      </c>
      <c r="H404" s="13">
        <v>259</v>
      </c>
      <c r="I404" s="13" t="str">
        <f>VLOOKUP(B404,товар!$A$1:$C$433,2,FALSE)</f>
        <v>Мясо</v>
      </c>
      <c r="J404" s="24">
        <f t="shared" si="30"/>
        <v>271.74545454545455</v>
      </c>
      <c r="K404" s="25">
        <f t="shared" si="31"/>
        <v>-9.8420982202595986E-2</v>
      </c>
      <c r="L404" s="13" t="str">
        <f>VLOOKUP(B404,товар!$A$1:$C$433,3,FALSE)</f>
        <v>Сава</v>
      </c>
      <c r="M404" s="50">
        <f t="shared" si="32"/>
        <v>212.8125</v>
      </c>
      <c r="N404" s="13">
        <f t="shared" si="33"/>
        <v>245</v>
      </c>
      <c r="O404" s="33">
        <f>VLOOKUP(H404,клиенты!$A$1:$G$435,5,FALSE)</f>
        <v>44707</v>
      </c>
      <c r="P404" s="13">
        <f t="shared" si="34"/>
        <v>471</v>
      </c>
      <c r="Q404" s="14" t="str">
        <f>VLOOKUP(H404,клиенты!$A$2:$M$435,7,FALSE)</f>
        <v>Казахстан</v>
      </c>
    </row>
    <row r="405" spans="1:17" x14ac:dyDescent="0.2">
      <c r="A405" s="12">
        <v>253</v>
      </c>
      <c r="B405" s="13">
        <v>34</v>
      </c>
      <c r="C405" s="13">
        <v>366</v>
      </c>
      <c r="D405" s="13">
        <v>4</v>
      </c>
      <c r="E405" s="13">
        <v>1464</v>
      </c>
      <c r="F405" s="33">
        <v>45264</v>
      </c>
      <c r="G405" s="13" t="s">
        <v>14</v>
      </c>
      <c r="H405" s="13">
        <v>259</v>
      </c>
      <c r="I405" s="13" t="str">
        <f>VLOOKUP(B405,товар!$A$1:$C$433,2,FALSE)</f>
        <v>Крупа</v>
      </c>
      <c r="J405" s="24">
        <f t="shared" si="30"/>
        <v>255.11627906976744</v>
      </c>
      <c r="K405" s="25">
        <f t="shared" si="31"/>
        <v>0.4346399270738377</v>
      </c>
      <c r="L405" s="13" t="str">
        <f>VLOOKUP(B405,товар!$A$1:$C$433,3,FALSE)</f>
        <v>Ярмарка</v>
      </c>
      <c r="M405" s="50">
        <f t="shared" si="32"/>
        <v>252.09090909090909</v>
      </c>
      <c r="N405" s="13">
        <f t="shared" si="33"/>
        <v>1464</v>
      </c>
      <c r="O405" s="33">
        <f>VLOOKUP(H405,клиенты!$A$1:$G$435,5,FALSE)</f>
        <v>44707</v>
      </c>
      <c r="P405" s="13">
        <f t="shared" si="34"/>
        <v>557</v>
      </c>
      <c r="Q405" s="14" t="str">
        <f>VLOOKUP(H405,клиенты!$A$2:$M$435,7,FALSE)</f>
        <v>Казахстан</v>
      </c>
    </row>
    <row r="406" spans="1:17" x14ac:dyDescent="0.2">
      <c r="A406" s="12">
        <v>872</v>
      </c>
      <c r="B406" s="13">
        <v>307</v>
      </c>
      <c r="C406" s="13">
        <v>419</v>
      </c>
      <c r="D406" s="13">
        <v>1</v>
      </c>
      <c r="E406" s="13">
        <v>419</v>
      </c>
      <c r="F406" s="33">
        <v>45189</v>
      </c>
      <c r="G406" s="13" t="s">
        <v>25</v>
      </c>
      <c r="H406" s="13">
        <v>64</v>
      </c>
      <c r="I406" s="13" t="str">
        <f>VLOOKUP(B406,товар!$A$1:$C$433,2,FALSE)</f>
        <v>Сыр</v>
      </c>
      <c r="J406" s="24">
        <f t="shared" si="30"/>
        <v>262.63492063492066</v>
      </c>
      <c r="K406" s="25">
        <f t="shared" si="31"/>
        <v>0.59537048229179246</v>
      </c>
      <c r="L406" s="13" t="str">
        <f>VLOOKUP(B406,товар!$A$1:$C$433,3,FALSE)</f>
        <v>Карат</v>
      </c>
      <c r="M406" s="50">
        <f t="shared" si="32"/>
        <v>311.33333333333331</v>
      </c>
      <c r="N406" s="13">
        <f t="shared" si="33"/>
        <v>419</v>
      </c>
      <c r="O406" s="33">
        <f>VLOOKUP(H406,клиенты!$A$1:$G$435,5,FALSE)</f>
        <v>44707</v>
      </c>
      <c r="P406" s="13">
        <f t="shared" si="34"/>
        <v>482</v>
      </c>
      <c r="Q406" s="14" t="str">
        <f>VLOOKUP(H406,клиенты!$A$2:$M$435,7,FALSE)</f>
        <v>Беларусь</v>
      </c>
    </row>
    <row r="407" spans="1:17" x14ac:dyDescent="0.2">
      <c r="A407" s="12">
        <v>734</v>
      </c>
      <c r="B407" s="13">
        <v>359</v>
      </c>
      <c r="C407" s="13">
        <v>126</v>
      </c>
      <c r="D407" s="13">
        <v>4</v>
      </c>
      <c r="E407" s="13">
        <v>504</v>
      </c>
      <c r="F407" s="33">
        <v>45065</v>
      </c>
      <c r="G407" s="13" t="s">
        <v>15</v>
      </c>
      <c r="H407" s="13">
        <v>394</v>
      </c>
      <c r="I407" s="13" t="str">
        <f>VLOOKUP(B407,товар!$A$1:$C$433,2,FALSE)</f>
        <v>Мясо</v>
      </c>
      <c r="J407" s="24">
        <f t="shared" si="30"/>
        <v>271.74545454545455</v>
      </c>
      <c r="K407" s="25">
        <f t="shared" si="31"/>
        <v>-0.53633079084704938</v>
      </c>
      <c r="L407" s="13" t="str">
        <f>VLOOKUP(B407,товар!$A$1:$C$433,3,FALSE)</f>
        <v>Мираторг</v>
      </c>
      <c r="M407" s="50">
        <f t="shared" si="32"/>
        <v>316.58333333333331</v>
      </c>
      <c r="N407" s="13">
        <f t="shared" si="33"/>
        <v>504</v>
      </c>
      <c r="O407" s="33">
        <f>VLOOKUP(H407,клиенты!$A$1:$G$435,5,FALSE)</f>
        <v>44708</v>
      </c>
      <c r="P407" s="13">
        <f t="shared" si="34"/>
        <v>357</v>
      </c>
      <c r="Q407" s="14" t="str">
        <f>VLOOKUP(H407,клиенты!$A$2:$M$435,7,FALSE)</f>
        <v>Россия</v>
      </c>
    </row>
    <row r="408" spans="1:17" x14ac:dyDescent="0.2">
      <c r="A408" s="12">
        <v>785</v>
      </c>
      <c r="B408" s="13">
        <v>184</v>
      </c>
      <c r="C408" s="13">
        <v>79</v>
      </c>
      <c r="D408" s="13">
        <v>4</v>
      </c>
      <c r="E408" s="13">
        <v>316</v>
      </c>
      <c r="F408" s="33">
        <v>45407</v>
      </c>
      <c r="G408" s="13" t="s">
        <v>9</v>
      </c>
      <c r="H408" s="13">
        <v>394</v>
      </c>
      <c r="I408" s="13" t="str">
        <f>VLOOKUP(B408,товар!$A$1:$C$433,2,FALSE)</f>
        <v>Конфеты</v>
      </c>
      <c r="J408" s="24">
        <f t="shared" si="30"/>
        <v>267.85483870967744</v>
      </c>
      <c r="K408" s="25">
        <f t="shared" si="31"/>
        <v>-0.7050641295839104</v>
      </c>
      <c r="L408" s="13" t="str">
        <f>VLOOKUP(B408,товар!$A$1:$C$433,3,FALSE)</f>
        <v>Славянка</v>
      </c>
      <c r="M408" s="50">
        <f t="shared" si="32"/>
        <v>268</v>
      </c>
      <c r="N408" s="13">
        <f t="shared" si="33"/>
        <v>316</v>
      </c>
      <c r="O408" s="33">
        <f>VLOOKUP(H408,клиенты!$A$1:$G$435,5,FALSE)</f>
        <v>44708</v>
      </c>
      <c r="P408" s="13">
        <f t="shared" si="34"/>
        <v>699</v>
      </c>
      <c r="Q408" s="14" t="str">
        <f>VLOOKUP(H408,клиенты!$A$2:$M$435,7,FALSE)</f>
        <v>Россия</v>
      </c>
    </row>
    <row r="409" spans="1:17" x14ac:dyDescent="0.2">
      <c r="A409" s="12">
        <v>65</v>
      </c>
      <c r="B409" s="13">
        <v>375</v>
      </c>
      <c r="C409" s="13">
        <v>231</v>
      </c>
      <c r="D409" s="13">
        <v>2</v>
      </c>
      <c r="E409" s="13">
        <v>462</v>
      </c>
      <c r="F409" s="33">
        <v>45114</v>
      </c>
      <c r="G409" s="13" t="s">
        <v>18</v>
      </c>
      <c r="H409" s="13">
        <v>171</v>
      </c>
      <c r="I409" s="13" t="str">
        <f>VLOOKUP(B409,товар!$A$1:$C$433,2,FALSE)</f>
        <v>Макароны</v>
      </c>
      <c r="J409" s="24">
        <f t="shared" si="30"/>
        <v>265.47674418604652</v>
      </c>
      <c r="K409" s="25">
        <f t="shared" si="31"/>
        <v>-0.12986728570802852</v>
      </c>
      <c r="L409" s="13" t="str">
        <f>VLOOKUP(B409,товар!$A$1:$C$433,3,FALSE)</f>
        <v>Борилла</v>
      </c>
      <c r="M409" s="50">
        <f t="shared" si="32"/>
        <v>236.27586206896552</v>
      </c>
      <c r="N409" s="13">
        <f t="shared" si="33"/>
        <v>462</v>
      </c>
      <c r="O409" s="33">
        <f>VLOOKUP(H409,клиенты!$A$1:$G$435,5,FALSE)</f>
        <v>44710</v>
      </c>
      <c r="P409" s="13">
        <f t="shared" si="34"/>
        <v>404</v>
      </c>
      <c r="Q409" s="14" t="str">
        <f>VLOOKUP(H409,клиенты!$A$2:$M$435,7,FALSE)</f>
        <v>Россия</v>
      </c>
    </row>
    <row r="410" spans="1:17" x14ac:dyDescent="0.2">
      <c r="A410" s="12">
        <v>71</v>
      </c>
      <c r="B410" s="13">
        <v>30</v>
      </c>
      <c r="C410" s="13">
        <v>261</v>
      </c>
      <c r="D410" s="13">
        <v>1</v>
      </c>
      <c r="E410" s="13">
        <v>261</v>
      </c>
      <c r="F410" s="33">
        <v>45000</v>
      </c>
      <c r="G410" s="13" t="s">
        <v>22</v>
      </c>
      <c r="H410" s="13">
        <v>378</v>
      </c>
      <c r="I410" s="13" t="str">
        <f>VLOOKUP(B410,товар!$A$1:$C$433,2,FALSE)</f>
        <v>Чипсы</v>
      </c>
      <c r="J410" s="24">
        <f t="shared" si="30"/>
        <v>273.72549019607845</v>
      </c>
      <c r="K410" s="25">
        <f t="shared" si="31"/>
        <v>-4.6489971346704961E-2</v>
      </c>
      <c r="L410" s="13" t="str">
        <f>VLOOKUP(B410,товар!$A$1:$C$433,3,FALSE)</f>
        <v>Pringles</v>
      </c>
      <c r="M410" s="50">
        <f t="shared" si="32"/>
        <v>280.23809523809524</v>
      </c>
      <c r="N410" s="13">
        <f t="shared" si="33"/>
        <v>261</v>
      </c>
      <c r="O410" s="33">
        <f>VLOOKUP(H410,клиенты!$A$1:$G$435,5,FALSE)</f>
        <v>44710</v>
      </c>
      <c r="P410" s="13">
        <f t="shared" si="34"/>
        <v>290</v>
      </c>
      <c r="Q410" s="14" t="str">
        <f>VLOOKUP(H410,клиенты!$A$2:$M$435,7,FALSE)</f>
        <v>Россия</v>
      </c>
    </row>
    <row r="411" spans="1:17" x14ac:dyDescent="0.2">
      <c r="A411" s="12">
        <v>220</v>
      </c>
      <c r="B411" s="13">
        <v>498</v>
      </c>
      <c r="C411" s="13">
        <v>472</v>
      </c>
      <c r="D411" s="13">
        <v>5</v>
      </c>
      <c r="E411" s="13">
        <v>2360</v>
      </c>
      <c r="F411" s="33">
        <v>45195</v>
      </c>
      <c r="G411" s="13" t="s">
        <v>17</v>
      </c>
      <c r="H411" s="13">
        <v>171</v>
      </c>
      <c r="I411" s="13" t="str">
        <f>VLOOKUP(B411,товар!$A$1:$C$433,2,FALSE)</f>
        <v>Молоко</v>
      </c>
      <c r="J411" s="24">
        <f t="shared" si="30"/>
        <v>294.95238095238096</v>
      </c>
      <c r="K411" s="25">
        <f t="shared" si="31"/>
        <v>0.60025831449790124</v>
      </c>
      <c r="L411" s="13" t="str">
        <f>VLOOKUP(B411,товар!$A$1:$C$433,3,FALSE)</f>
        <v>Домик в деревне</v>
      </c>
      <c r="M411" s="50">
        <f t="shared" si="32"/>
        <v>274.77777777777777</v>
      </c>
      <c r="N411" s="13">
        <f t="shared" si="33"/>
        <v>2360</v>
      </c>
      <c r="O411" s="33">
        <f>VLOOKUP(H411,клиенты!$A$1:$G$435,5,FALSE)</f>
        <v>44710</v>
      </c>
      <c r="P411" s="13">
        <f t="shared" si="34"/>
        <v>485</v>
      </c>
      <c r="Q411" s="14" t="str">
        <f>VLOOKUP(H411,клиенты!$A$2:$M$435,7,FALSE)</f>
        <v>Россия</v>
      </c>
    </row>
    <row r="412" spans="1:17" x14ac:dyDescent="0.2">
      <c r="A412" s="12">
        <v>689</v>
      </c>
      <c r="B412" s="13">
        <v>194</v>
      </c>
      <c r="C412" s="13">
        <v>257</v>
      </c>
      <c r="D412" s="13">
        <v>5</v>
      </c>
      <c r="E412" s="13">
        <v>1285</v>
      </c>
      <c r="F412" s="33">
        <v>45122</v>
      </c>
      <c r="G412" s="13" t="s">
        <v>9</v>
      </c>
      <c r="H412" s="13">
        <v>291</v>
      </c>
      <c r="I412" s="13" t="str">
        <f>VLOOKUP(B412,товар!$A$1:$C$433,2,FALSE)</f>
        <v>Соль</v>
      </c>
      <c r="J412" s="24">
        <f t="shared" si="30"/>
        <v>264.8679245283019</v>
      </c>
      <c r="K412" s="25">
        <f t="shared" si="31"/>
        <v>-2.9705086194614649E-2</v>
      </c>
      <c r="L412" s="13" t="str">
        <f>VLOOKUP(B412,товар!$A$1:$C$433,3,FALSE)</f>
        <v>Салта</v>
      </c>
      <c r="M412" s="50">
        <f t="shared" si="32"/>
        <v>273.7</v>
      </c>
      <c r="N412" s="13">
        <f t="shared" si="33"/>
        <v>1285</v>
      </c>
      <c r="O412" s="33">
        <f>VLOOKUP(H412,клиенты!$A$1:$G$435,5,FALSE)</f>
        <v>44710</v>
      </c>
      <c r="P412" s="13">
        <f t="shared" si="34"/>
        <v>412</v>
      </c>
      <c r="Q412" s="14" t="str">
        <f>VLOOKUP(H412,клиенты!$A$2:$M$435,7,FALSE)</f>
        <v>Узбекистан</v>
      </c>
    </row>
    <row r="413" spans="1:17" x14ac:dyDescent="0.2">
      <c r="A413" s="12">
        <v>875</v>
      </c>
      <c r="B413" s="13">
        <v>83</v>
      </c>
      <c r="C413" s="13">
        <v>282</v>
      </c>
      <c r="D413" s="13">
        <v>5</v>
      </c>
      <c r="E413" s="13">
        <v>1410</v>
      </c>
      <c r="F413" s="33">
        <v>44970</v>
      </c>
      <c r="G413" s="13" t="s">
        <v>12</v>
      </c>
      <c r="H413" s="13">
        <v>6</v>
      </c>
      <c r="I413" s="13" t="str">
        <f>VLOOKUP(B413,товар!$A$1:$C$433,2,FALSE)</f>
        <v>Сок</v>
      </c>
      <c r="J413" s="24">
        <f t="shared" si="30"/>
        <v>268.60344827586209</v>
      </c>
      <c r="K413" s="25">
        <f t="shared" si="31"/>
        <v>4.9874831503947448E-2</v>
      </c>
      <c r="L413" s="13" t="str">
        <f>VLOOKUP(B413,товар!$A$1:$C$433,3,FALSE)</f>
        <v>Сады Придонья</v>
      </c>
      <c r="M413" s="50">
        <f t="shared" si="32"/>
        <v>254.18181818181819</v>
      </c>
      <c r="N413" s="13">
        <f t="shared" si="33"/>
        <v>1410</v>
      </c>
      <c r="O413" s="33">
        <f>VLOOKUP(H413,клиенты!$A$1:$G$435,5,FALSE)</f>
        <v>44710</v>
      </c>
      <c r="P413" s="13">
        <f t="shared" si="34"/>
        <v>260</v>
      </c>
      <c r="Q413" s="14" t="str">
        <f>VLOOKUP(H413,клиенты!$A$2:$M$435,7,FALSE)</f>
        <v>Таджикистан</v>
      </c>
    </row>
    <row r="414" spans="1:17" x14ac:dyDescent="0.2">
      <c r="A414" s="12">
        <v>962</v>
      </c>
      <c r="B414" s="13">
        <v>120</v>
      </c>
      <c r="C414" s="13">
        <v>229</v>
      </c>
      <c r="D414" s="13">
        <v>5</v>
      </c>
      <c r="E414" s="13">
        <v>1145</v>
      </c>
      <c r="F414" s="33">
        <v>44930</v>
      </c>
      <c r="G414" s="13" t="s">
        <v>25</v>
      </c>
      <c r="H414" s="13">
        <v>6</v>
      </c>
      <c r="I414" s="13" t="str">
        <f>VLOOKUP(B414,товар!$A$1:$C$433,2,FALSE)</f>
        <v>Хлеб</v>
      </c>
      <c r="J414" s="24">
        <f t="shared" si="30"/>
        <v>300.31818181818181</v>
      </c>
      <c r="K414" s="25">
        <f t="shared" si="31"/>
        <v>-0.23747540487361884</v>
      </c>
      <c r="L414" s="13" t="str">
        <f>VLOOKUP(B414,товар!$A$1:$C$433,3,FALSE)</f>
        <v>Дарница</v>
      </c>
      <c r="M414" s="50">
        <f t="shared" si="32"/>
        <v>264</v>
      </c>
      <c r="N414" s="13">
        <f t="shared" si="33"/>
        <v>1145</v>
      </c>
      <c r="O414" s="33">
        <f>VLOOKUP(H414,клиенты!$A$1:$G$435,5,FALSE)</f>
        <v>44710</v>
      </c>
      <c r="P414" s="13">
        <f t="shared" si="34"/>
        <v>220</v>
      </c>
      <c r="Q414" s="14" t="str">
        <f>VLOOKUP(H414,клиенты!$A$2:$M$435,7,FALSE)</f>
        <v>Таджикистан</v>
      </c>
    </row>
    <row r="415" spans="1:17" x14ac:dyDescent="0.2">
      <c r="A415" s="12">
        <v>120</v>
      </c>
      <c r="B415" s="13">
        <v>223</v>
      </c>
      <c r="C415" s="13">
        <v>411</v>
      </c>
      <c r="D415" s="13">
        <v>5</v>
      </c>
      <c r="E415" s="13">
        <v>2055</v>
      </c>
      <c r="F415" s="33">
        <v>45244</v>
      </c>
      <c r="G415" s="13" t="s">
        <v>23</v>
      </c>
      <c r="H415" s="13">
        <v>281</v>
      </c>
      <c r="I415" s="13" t="str">
        <f>VLOOKUP(B415,товар!$A$1:$C$433,2,FALSE)</f>
        <v>Чай</v>
      </c>
      <c r="J415" s="24">
        <f t="shared" si="30"/>
        <v>271.18181818181819</v>
      </c>
      <c r="K415" s="25">
        <f t="shared" si="31"/>
        <v>0.51558833389205505</v>
      </c>
      <c r="L415" s="13" t="str">
        <f>VLOOKUP(B415,товар!$A$1:$C$433,3,FALSE)</f>
        <v>Greenfield</v>
      </c>
      <c r="M415" s="50">
        <f t="shared" si="32"/>
        <v>291.45454545454544</v>
      </c>
      <c r="N415" s="13">
        <f t="shared" si="33"/>
        <v>2055</v>
      </c>
      <c r="O415" s="33">
        <f>VLOOKUP(H415,клиенты!$A$1:$G$435,5,FALSE)</f>
        <v>44711</v>
      </c>
      <c r="P415" s="13">
        <f t="shared" si="34"/>
        <v>533</v>
      </c>
      <c r="Q415" s="14" t="str">
        <f>VLOOKUP(H415,клиенты!$A$2:$M$435,7,FALSE)</f>
        <v>Беларусь</v>
      </c>
    </row>
    <row r="416" spans="1:17" x14ac:dyDescent="0.2">
      <c r="A416" s="12">
        <v>425</v>
      </c>
      <c r="B416" s="13">
        <v>60</v>
      </c>
      <c r="C416" s="13">
        <v>251</v>
      </c>
      <c r="D416" s="13">
        <v>2</v>
      </c>
      <c r="E416" s="13">
        <v>502</v>
      </c>
      <c r="F416" s="33">
        <v>45202</v>
      </c>
      <c r="G416" s="13" t="s">
        <v>25</v>
      </c>
      <c r="H416" s="13">
        <v>309</v>
      </c>
      <c r="I416" s="13" t="str">
        <f>VLOOKUP(B416,товар!$A$1:$C$433,2,FALSE)</f>
        <v>Кофе</v>
      </c>
      <c r="J416" s="24">
        <f t="shared" si="30"/>
        <v>249.02380952380952</v>
      </c>
      <c r="K416" s="25">
        <f t="shared" si="31"/>
        <v>7.9357491155942483E-3</v>
      </c>
      <c r="L416" s="13" t="str">
        <f>VLOOKUP(B416,товар!$A$1:$C$433,3,FALSE)</f>
        <v>Jacobs</v>
      </c>
      <c r="M416" s="50">
        <f t="shared" si="32"/>
        <v>276.21052631578948</v>
      </c>
      <c r="N416" s="13">
        <f t="shared" si="33"/>
        <v>502</v>
      </c>
      <c r="O416" s="33">
        <f>VLOOKUP(H416,клиенты!$A$1:$G$435,5,FALSE)</f>
        <v>44711</v>
      </c>
      <c r="P416" s="13">
        <f t="shared" si="34"/>
        <v>491</v>
      </c>
      <c r="Q416" s="14" t="str">
        <f>VLOOKUP(H416,клиенты!$A$2:$M$435,7,FALSE)</f>
        <v>Россия</v>
      </c>
    </row>
    <row r="417" spans="1:17" x14ac:dyDescent="0.2">
      <c r="A417" s="12">
        <v>463</v>
      </c>
      <c r="B417" s="13">
        <v>401</v>
      </c>
      <c r="C417" s="13">
        <v>464</v>
      </c>
      <c r="D417" s="13">
        <v>2</v>
      </c>
      <c r="E417" s="13">
        <v>928</v>
      </c>
      <c r="F417" s="33">
        <v>45126</v>
      </c>
      <c r="G417" s="13" t="s">
        <v>13</v>
      </c>
      <c r="H417" s="13">
        <v>15</v>
      </c>
      <c r="I417" s="13" t="str">
        <f>VLOOKUP(B417,товар!$A$1:$C$433,2,FALSE)</f>
        <v>Чай</v>
      </c>
      <c r="J417" s="24">
        <f t="shared" si="30"/>
        <v>271.18181818181819</v>
      </c>
      <c r="K417" s="25">
        <f t="shared" si="31"/>
        <v>0.7110291652698626</v>
      </c>
      <c r="L417" s="13" t="str">
        <f>VLOOKUP(B417,товар!$A$1:$C$433,3,FALSE)</f>
        <v>Greenfield</v>
      </c>
      <c r="M417" s="50">
        <f t="shared" si="32"/>
        <v>291.45454545454544</v>
      </c>
      <c r="N417" s="13">
        <f t="shared" si="33"/>
        <v>928</v>
      </c>
      <c r="O417" s="33">
        <f>VLOOKUP(H417,клиенты!$A$1:$G$435,5,FALSE)</f>
        <v>44711</v>
      </c>
      <c r="P417" s="13">
        <f t="shared" si="34"/>
        <v>415</v>
      </c>
      <c r="Q417" s="14" t="str">
        <f>VLOOKUP(H417,клиенты!$A$2:$M$435,7,FALSE)</f>
        <v>Таджикистан</v>
      </c>
    </row>
    <row r="418" spans="1:17" x14ac:dyDescent="0.2">
      <c r="A418" s="12">
        <v>710</v>
      </c>
      <c r="B418" s="13">
        <v>93</v>
      </c>
      <c r="C418" s="13">
        <v>343</v>
      </c>
      <c r="D418" s="13">
        <v>3</v>
      </c>
      <c r="E418" s="13">
        <v>1029</v>
      </c>
      <c r="F418" s="33">
        <v>44930</v>
      </c>
      <c r="G418" s="13" t="s">
        <v>26</v>
      </c>
      <c r="H418" s="13">
        <v>281</v>
      </c>
      <c r="I418" s="13" t="str">
        <f>VLOOKUP(B418,товар!$A$1:$C$433,2,FALSE)</f>
        <v>Чай</v>
      </c>
      <c r="J418" s="24">
        <f t="shared" si="30"/>
        <v>271.18181818181819</v>
      </c>
      <c r="K418" s="25">
        <f t="shared" si="31"/>
        <v>0.26483405967147156</v>
      </c>
      <c r="L418" s="13" t="str">
        <f>VLOOKUP(B418,товар!$A$1:$C$433,3,FALSE)</f>
        <v>Greenfield</v>
      </c>
      <c r="M418" s="50">
        <f t="shared" si="32"/>
        <v>291.45454545454544</v>
      </c>
      <c r="N418" s="13">
        <f t="shared" si="33"/>
        <v>1029</v>
      </c>
      <c r="O418" s="33">
        <f>VLOOKUP(H418,клиенты!$A$1:$G$435,5,FALSE)</f>
        <v>44711</v>
      </c>
      <c r="P418" s="13">
        <f t="shared" si="34"/>
        <v>219</v>
      </c>
      <c r="Q418" s="14" t="str">
        <f>VLOOKUP(H418,клиенты!$A$2:$M$435,7,FALSE)</f>
        <v>Беларусь</v>
      </c>
    </row>
    <row r="419" spans="1:17" x14ac:dyDescent="0.2">
      <c r="A419" s="12">
        <v>732</v>
      </c>
      <c r="B419" s="13">
        <v>371</v>
      </c>
      <c r="C419" s="13">
        <v>97</v>
      </c>
      <c r="D419" s="13">
        <v>3</v>
      </c>
      <c r="E419" s="13">
        <v>291</v>
      </c>
      <c r="F419" s="33">
        <v>45134</v>
      </c>
      <c r="G419" s="13" t="s">
        <v>9</v>
      </c>
      <c r="H419" s="13">
        <v>15</v>
      </c>
      <c r="I419" s="13" t="str">
        <f>VLOOKUP(B419,товар!$A$1:$C$433,2,FALSE)</f>
        <v>Сахар</v>
      </c>
      <c r="J419" s="24">
        <f t="shared" si="30"/>
        <v>252.76271186440678</v>
      </c>
      <c r="K419" s="25">
        <f t="shared" si="31"/>
        <v>-0.6162408636759874</v>
      </c>
      <c r="L419" s="13" t="str">
        <f>VLOOKUP(B419,товар!$A$1:$C$433,3,FALSE)</f>
        <v>Русский сахар</v>
      </c>
      <c r="M419" s="50">
        <f t="shared" si="32"/>
        <v>293.41176470588238</v>
      </c>
      <c r="N419" s="13">
        <f t="shared" si="33"/>
        <v>291</v>
      </c>
      <c r="O419" s="33">
        <f>VLOOKUP(H419,клиенты!$A$1:$G$435,5,FALSE)</f>
        <v>44711</v>
      </c>
      <c r="P419" s="13">
        <f t="shared" si="34"/>
        <v>423</v>
      </c>
      <c r="Q419" s="14" t="str">
        <f>VLOOKUP(H419,клиенты!$A$2:$M$435,7,FALSE)</f>
        <v>Таджикистан</v>
      </c>
    </row>
    <row r="420" spans="1:17" x14ac:dyDescent="0.2">
      <c r="A420" s="12">
        <v>856</v>
      </c>
      <c r="B420" s="13">
        <v>367</v>
      </c>
      <c r="C420" s="13">
        <v>289</v>
      </c>
      <c r="D420" s="13">
        <v>1</v>
      </c>
      <c r="E420" s="13">
        <v>289</v>
      </c>
      <c r="F420" s="33">
        <v>45041</v>
      </c>
      <c r="G420" s="13" t="s">
        <v>9</v>
      </c>
      <c r="H420" s="13">
        <v>281</v>
      </c>
      <c r="I420" s="13" t="str">
        <f>VLOOKUP(B420,товар!$A$1:$C$433,2,FALSE)</f>
        <v>Колбаса</v>
      </c>
      <c r="J420" s="24">
        <f t="shared" si="30"/>
        <v>286.92307692307691</v>
      </c>
      <c r="K420" s="25">
        <f t="shared" si="31"/>
        <v>7.238605898123307E-3</v>
      </c>
      <c r="L420" s="13" t="str">
        <f>VLOOKUP(B420,товар!$A$1:$C$433,3,FALSE)</f>
        <v>Окраина</v>
      </c>
      <c r="M420" s="50">
        <f t="shared" si="32"/>
        <v>273.58333333333331</v>
      </c>
      <c r="N420" s="13">
        <f t="shared" si="33"/>
        <v>289</v>
      </c>
      <c r="O420" s="33">
        <f>VLOOKUP(H420,клиенты!$A$1:$G$435,5,FALSE)</f>
        <v>44711</v>
      </c>
      <c r="P420" s="13">
        <f t="shared" si="34"/>
        <v>330</v>
      </c>
      <c r="Q420" s="14" t="str">
        <f>VLOOKUP(H420,клиенты!$A$2:$M$435,7,FALSE)</f>
        <v>Беларусь</v>
      </c>
    </row>
    <row r="421" spans="1:17" x14ac:dyDescent="0.2">
      <c r="A421" s="12">
        <v>119</v>
      </c>
      <c r="B421" s="13">
        <v>164</v>
      </c>
      <c r="C421" s="13">
        <v>229</v>
      </c>
      <c r="D421" s="13">
        <v>3</v>
      </c>
      <c r="E421" s="13">
        <v>687</v>
      </c>
      <c r="F421" s="33">
        <v>45343</v>
      </c>
      <c r="G421" s="13" t="s">
        <v>22</v>
      </c>
      <c r="H421" s="13">
        <v>16</v>
      </c>
      <c r="I421" s="13" t="str">
        <f>VLOOKUP(B421,товар!$A$1:$C$433,2,FALSE)</f>
        <v>Молоко</v>
      </c>
      <c r="J421" s="24">
        <f t="shared" si="30"/>
        <v>294.95238095238096</v>
      </c>
      <c r="K421" s="25">
        <f t="shared" si="31"/>
        <v>-0.22360348724572165</v>
      </c>
      <c r="L421" s="13" t="str">
        <f>VLOOKUP(B421,товар!$A$1:$C$433,3,FALSE)</f>
        <v>Беллакт</v>
      </c>
      <c r="M421" s="50">
        <f t="shared" si="32"/>
        <v>322.54545454545456</v>
      </c>
      <c r="N421" s="13">
        <f t="shared" si="33"/>
        <v>687</v>
      </c>
      <c r="O421" s="33">
        <f>VLOOKUP(H421,клиенты!$A$1:$G$435,5,FALSE)</f>
        <v>44713</v>
      </c>
      <c r="P421" s="13">
        <f t="shared" si="34"/>
        <v>630</v>
      </c>
      <c r="Q421" s="14" t="str">
        <f>VLOOKUP(H421,клиенты!$A$2:$M$435,7,FALSE)</f>
        <v>Таджикистан</v>
      </c>
    </row>
    <row r="422" spans="1:17" x14ac:dyDescent="0.2">
      <c r="A422" s="12">
        <v>299</v>
      </c>
      <c r="B422" s="13">
        <v>436</v>
      </c>
      <c r="C422" s="13">
        <v>320</v>
      </c>
      <c r="D422" s="13">
        <v>3</v>
      </c>
      <c r="E422" s="13">
        <v>960</v>
      </c>
      <c r="F422" s="33">
        <v>45388</v>
      </c>
      <c r="G422" s="13" t="s">
        <v>21</v>
      </c>
      <c r="H422" s="13">
        <v>16</v>
      </c>
      <c r="I422" s="13" t="str">
        <f>VLOOKUP(B422,товар!$A$1:$C$433,2,FALSE)</f>
        <v>Овощи</v>
      </c>
      <c r="J422" s="24">
        <f t="shared" si="30"/>
        <v>250.48780487804879</v>
      </c>
      <c r="K422" s="25">
        <f t="shared" si="31"/>
        <v>0.27750730282375846</v>
      </c>
      <c r="L422" s="13" t="str">
        <f>VLOOKUP(B422,товар!$A$1:$C$433,3,FALSE)</f>
        <v>Гавриш</v>
      </c>
      <c r="M422" s="50">
        <f t="shared" si="32"/>
        <v>247.66666666666666</v>
      </c>
      <c r="N422" s="13">
        <f t="shared" si="33"/>
        <v>960</v>
      </c>
      <c r="O422" s="33">
        <f>VLOOKUP(H422,клиенты!$A$1:$G$435,5,FALSE)</f>
        <v>44713</v>
      </c>
      <c r="P422" s="13">
        <f t="shared" si="34"/>
        <v>675</v>
      </c>
      <c r="Q422" s="14" t="str">
        <f>VLOOKUP(H422,клиенты!$A$2:$M$435,7,FALSE)</f>
        <v>Таджикистан</v>
      </c>
    </row>
    <row r="423" spans="1:17" x14ac:dyDescent="0.2">
      <c r="A423" s="12">
        <v>451</v>
      </c>
      <c r="B423" s="13">
        <v>429</v>
      </c>
      <c r="C423" s="13">
        <v>368</v>
      </c>
      <c r="D423" s="13">
        <v>2</v>
      </c>
      <c r="E423" s="13">
        <v>736</v>
      </c>
      <c r="F423" s="33">
        <v>45008</v>
      </c>
      <c r="G423" s="13" t="s">
        <v>14</v>
      </c>
      <c r="H423" s="13">
        <v>16</v>
      </c>
      <c r="I423" s="13" t="str">
        <f>VLOOKUP(B423,товар!$A$1:$C$433,2,FALSE)</f>
        <v>Крупа</v>
      </c>
      <c r="J423" s="24">
        <f t="shared" si="30"/>
        <v>255.11627906976744</v>
      </c>
      <c r="K423" s="25">
        <f t="shared" si="31"/>
        <v>0.44247948951686422</v>
      </c>
      <c r="L423" s="13" t="str">
        <f>VLOOKUP(B423,товар!$A$1:$C$433,3,FALSE)</f>
        <v>Увелка</v>
      </c>
      <c r="M423" s="50">
        <f t="shared" si="32"/>
        <v>251.91666666666666</v>
      </c>
      <c r="N423" s="13">
        <f t="shared" si="33"/>
        <v>736</v>
      </c>
      <c r="O423" s="33">
        <f>VLOOKUP(H423,клиенты!$A$1:$G$435,5,FALSE)</f>
        <v>44713</v>
      </c>
      <c r="P423" s="13">
        <f t="shared" si="34"/>
        <v>295</v>
      </c>
      <c r="Q423" s="14" t="str">
        <f>VLOOKUP(H423,клиенты!$A$2:$M$435,7,FALSE)</f>
        <v>Таджикистан</v>
      </c>
    </row>
    <row r="424" spans="1:17" x14ac:dyDescent="0.2">
      <c r="A424" s="12">
        <v>99</v>
      </c>
      <c r="B424" s="13">
        <v>202</v>
      </c>
      <c r="C424" s="13">
        <v>422</v>
      </c>
      <c r="D424" s="13">
        <v>2</v>
      </c>
      <c r="E424" s="13">
        <v>844</v>
      </c>
      <c r="F424" s="33">
        <v>45077</v>
      </c>
      <c r="G424" s="13" t="s">
        <v>13</v>
      </c>
      <c r="H424" s="13">
        <v>301</v>
      </c>
      <c r="I424" s="13" t="str">
        <f>VLOOKUP(B424,товар!$A$1:$C$433,2,FALSE)</f>
        <v>Овощи</v>
      </c>
      <c r="J424" s="24">
        <f t="shared" si="30"/>
        <v>250.48780487804879</v>
      </c>
      <c r="K424" s="25">
        <f t="shared" si="31"/>
        <v>0.68471275559883149</v>
      </c>
      <c r="L424" s="13" t="str">
        <f>VLOOKUP(B424,товар!$A$1:$C$433,3,FALSE)</f>
        <v>Овощной ряд</v>
      </c>
      <c r="M424" s="50">
        <f t="shared" si="32"/>
        <v>303.8235294117647</v>
      </c>
      <c r="N424" s="13">
        <f t="shared" si="33"/>
        <v>844</v>
      </c>
      <c r="O424" s="33">
        <f>VLOOKUP(H424,клиенты!$A$1:$G$435,5,FALSE)</f>
        <v>44714</v>
      </c>
      <c r="P424" s="13">
        <f t="shared" si="34"/>
        <v>363</v>
      </c>
      <c r="Q424" s="14" t="str">
        <f>VLOOKUP(H424,клиенты!$A$2:$M$435,7,FALSE)</f>
        <v>Россия</v>
      </c>
    </row>
    <row r="425" spans="1:17" x14ac:dyDescent="0.2">
      <c r="A425" s="12">
        <v>127</v>
      </c>
      <c r="B425" s="13">
        <v>281</v>
      </c>
      <c r="C425" s="13">
        <v>442</v>
      </c>
      <c r="D425" s="13">
        <v>5</v>
      </c>
      <c r="E425" s="13">
        <v>2210</v>
      </c>
      <c r="F425" s="33">
        <v>45379</v>
      </c>
      <c r="G425" s="13" t="s">
        <v>10</v>
      </c>
      <c r="H425" s="13">
        <v>381</v>
      </c>
      <c r="I425" s="13" t="str">
        <f>VLOOKUP(B425,товар!$A$1:$C$433,2,FALSE)</f>
        <v>Чай</v>
      </c>
      <c r="J425" s="24">
        <f t="shared" si="30"/>
        <v>271.18181818181819</v>
      </c>
      <c r="K425" s="25">
        <f t="shared" si="31"/>
        <v>0.6299027824337915</v>
      </c>
      <c r="L425" s="13" t="str">
        <f>VLOOKUP(B425,товар!$A$1:$C$433,3,FALSE)</f>
        <v>Lipton</v>
      </c>
      <c r="M425" s="50">
        <f t="shared" si="32"/>
        <v>260.15789473684208</v>
      </c>
      <c r="N425" s="13">
        <f t="shared" si="33"/>
        <v>2210</v>
      </c>
      <c r="O425" s="33">
        <f>VLOOKUP(H425,клиенты!$A$1:$G$435,5,FALSE)</f>
        <v>44714</v>
      </c>
      <c r="P425" s="13">
        <f t="shared" si="34"/>
        <v>665</v>
      </c>
      <c r="Q425" s="14" t="str">
        <f>VLOOKUP(H425,клиенты!$A$2:$M$435,7,FALSE)</f>
        <v>Беларусь</v>
      </c>
    </row>
    <row r="426" spans="1:17" x14ac:dyDescent="0.2">
      <c r="A426" s="12">
        <v>302</v>
      </c>
      <c r="B426" s="13">
        <v>483</v>
      </c>
      <c r="C426" s="13">
        <v>124</v>
      </c>
      <c r="D426" s="13">
        <v>4</v>
      </c>
      <c r="E426" s="13">
        <v>496</v>
      </c>
      <c r="F426" s="33">
        <v>45299</v>
      </c>
      <c r="G426" s="13" t="s">
        <v>14</v>
      </c>
      <c r="H426" s="13">
        <v>381</v>
      </c>
      <c r="I426" s="13" t="str">
        <f>VLOOKUP(B426,товар!$A$1:$C$433,2,FALSE)</f>
        <v>Колбаса</v>
      </c>
      <c r="J426" s="24">
        <f t="shared" si="30"/>
        <v>286.92307692307691</v>
      </c>
      <c r="K426" s="25">
        <f t="shared" si="31"/>
        <v>-0.56782841823056296</v>
      </c>
      <c r="L426" s="13" t="str">
        <f>VLOOKUP(B426,товар!$A$1:$C$433,3,FALSE)</f>
        <v>Дымов</v>
      </c>
      <c r="M426" s="50">
        <f t="shared" si="32"/>
        <v>312.66666666666669</v>
      </c>
      <c r="N426" s="13">
        <f t="shared" si="33"/>
        <v>496</v>
      </c>
      <c r="O426" s="33">
        <f>VLOOKUP(H426,клиенты!$A$1:$G$435,5,FALSE)</f>
        <v>44714</v>
      </c>
      <c r="P426" s="13">
        <f t="shared" si="34"/>
        <v>585</v>
      </c>
      <c r="Q426" s="14" t="str">
        <f>VLOOKUP(H426,клиенты!$A$2:$M$435,7,FALSE)</f>
        <v>Беларусь</v>
      </c>
    </row>
    <row r="427" spans="1:17" x14ac:dyDescent="0.2">
      <c r="A427" s="12">
        <v>547</v>
      </c>
      <c r="B427" s="13">
        <v>444</v>
      </c>
      <c r="C427" s="13">
        <v>59</v>
      </c>
      <c r="D427" s="13">
        <v>2</v>
      </c>
      <c r="E427" s="13">
        <v>118</v>
      </c>
      <c r="F427" s="33">
        <v>45263</v>
      </c>
      <c r="G427" s="13" t="s">
        <v>27</v>
      </c>
      <c r="H427" s="13">
        <v>381</v>
      </c>
      <c r="I427" s="13" t="str">
        <f>VLOOKUP(B427,товар!$A$1:$C$433,2,FALSE)</f>
        <v>Йогурт</v>
      </c>
      <c r="J427" s="24">
        <f t="shared" si="30"/>
        <v>263.25423728813558</v>
      </c>
      <c r="K427" s="25">
        <f t="shared" si="31"/>
        <v>-0.77588204996137011</v>
      </c>
      <c r="L427" s="13" t="str">
        <f>VLOOKUP(B427,товар!$A$1:$C$433,3,FALSE)</f>
        <v>Эрманн</v>
      </c>
      <c r="M427" s="50">
        <f t="shared" si="32"/>
        <v>248.5</v>
      </c>
      <c r="N427" s="13">
        <f t="shared" si="33"/>
        <v>118</v>
      </c>
      <c r="O427" s="33">
        <f>VLOOKUP(H427,клиенты!$A$1:$G$435,5,FALSE)</f>
        <v>44714</v>
      </c>
      <c r="P427" s="13">
        <f t="shared" si="34"/>
        <v>549</v>
      </c>
      <c r="Q427" s="14" t="str">
        <f>VLOOKUP(H427,клиенты!$A$2:$M$435,7,FALSE)</f>
        <v>Беларусь</v>
      </c>
    </row>
    <row r="428" spans="1:17" x14ac:dyDescent="0.2">
      <c r="A428" s="12">
        <v>948</v>
      </c>
      <c r="B428" s="13">
        <v>60</v>
      </c>
      <c r="C428" s="13">
        <v>334</v>
      </c>
      <c r="D428" s="13">
        <v>1</v>
      </c>
      <c r="E428" s="13">
        <v>334</v>
      </c>
      <c r="F428" s="33">
        <v>45196</v>
      </c>
      <c r="G428" s="13" t="s">
        <v>25</v>
      </c>
      <c r="H428" s="13">
        <v>381</v>
      </c>
      <c r="I428" s="13" t="str">
        <f>VLOOKUP(B428,товар!$A$1:$C$433,2,FALSE)</f>
        <v>Кофе</v>
      </c>
      <c r="J428" s="24">
        <f t="shared" si="30"/>
        <v>249.02380952380952</v>
      </c>
      <c r="K428" s="25">
        <f t="shared" si="31"/>
        <v>0.34123721197055179</v>
      </c>
      <c r="L428" s="13" t="str">
        <f>VLOOKUP(B428,товар!$A$1:$C$433,3,FALSE)</f>
        <v>Jacobs</v>
      </c>
      <c r="M428" s="50">
        <f t="shared" si="32"/>
        <v>276.21052631578948</v>
      </c>
      <c r="N428" s="13">
        <f t="shared" si="33"/>
        <v>334</v>
      </c>
      <c r="O428" s="33">
        <f>VLOOKUP(H428,клиенты!$A$1:$G$435,5,FALSE)</f>
        <v>44714</v>
      </c>
      <c r="P428" s="13">
        <f t="shared" si="34"/>
        <v>482</v>
      </c>
      <c r="Q428" s="14" t="str">
        <f>VLOOKUP(H428,клиенты!$A$2:$M$435,7,FALSE)</f>
        <v>Беларусь</v>
      </c>
    </row>
    <row r="429" spans="1:17" x14ac:dyDescent="0.2">
      <c r="A429" s="12">
        <v>600</v>
      </c>
      <c r="B429" s="13">
        <v>364</v>
      </c>
      <c r="C429" s="13">
        <v>138</v>
      </c>
      <c r="D429" s="13">
        <v>4</v>
      </c>
      <c r="E429" s="13">
        <v>552</v>
      </c>
      <c r="F429" s="33">
        <v>45256</v>
      </c>
      <c r="G429" s="13" t="s">
        <v>22</v>
      </c>
      <c r="H429" s="13">
        <v>199</v>
      </c>
      <c r="I429" s="13" t="str">
        <f>VLOOKUP(B429,товар!$A$1:$C$433,2,FALSE)</f>
        <v>Сахар</v>
      </c>
      <c r="J429" s="24">
        <f t="shared" si="30"/>
        <v>252.76271186440678</v>
      </c>
      <c r="K429" s="25">
        <f t="shared" si="31"/>
        <v>-0.45403339368336348</v>
      </c>
      <c r="L429" s="13" t="str">
        <f>VLOOKUP(B429,товар!$A$1:$C$433,3,FALSE)</f>
        <v>Русский сахар</v>
      </c>
      <c r="M429" s="50">
        <f t="shared" si="32"/>
        <v>293.41176470588238</v>
      </c>
      <c r="N429" s="13">
        <f t="shared" si="33"/>
        <v>552</v>
      </c>
      <c r="O429" s="33">
        <f>VLOOKUP(H429,клиенты!$A$1:$G$435,5,FALSE)</f>
        <v>44715</v>
      </c>
      <c r="P429" s="13">
        <f t="shared" si="34"/>
        <v>541</v>
      </c>
      <c r="Q429" s="14" t="str">
        <f>VLOOKUP(H429,клиенты!$A$2:$M$435,7,FALSE)</f>
        <v>Беларусь</v>
      </c>
    </row>
    <row r="430" spans="1:17" x14ac:dyDescent="0.2">
      <c r="A430" s="12">
        <v>609</v>
      </c>
      <c r="B430" s="13">
        <v>415</v>
      </c>
      <c r="C430" s="13">
        <v>350</v>
      </c>
      <c r="D430" s="13">
        <v>1</v>
      </c>
      <c r="E430" s="13">
        <v>350</v>
      </c>
      <c r="F430" s="33">
        <v>45358</v>
      </c>
      <c r="G430" s="13" t="s">
        <v>8</v>
      </c>
      <c r="H430" s="13">
        <v>199</v>
      </c>
      <c r="I430" s="13" t="str">
        <f>VLOOKUP(B430,товар!$A$1:$C$433,2,FALSE)</f>
        <v>Чипсы</v>
      </c>
      <c r="J430" s="24">
        <f t="shared" si="30"/>
        <v>273.72549019607845</v>
      </c>
      <c r="K430" s="25">
        <f t="shared" si="31"/>
        <v>0.27865329512893977</v>
      </c>
      <c r="L430" s="13" t="str">
        <f>VLOOKUP(B430,товар!$A$1:$C$433,3,FALSE)</f>
        <v>Pringles</v>
      </c>
      <c r="M430" s="50">
        <f t="shared" si="32"/>
        <v>280.23809523809524</v>
      </c>
      <c r="N430" s="13">
        <f t="shared" si="33"/>
        <v>350</v>
      </c>
      <c r="O430" s="33">
        <f>VLOOKUP(H430,клиенты!$A$1:$G$435,5,FALSE)</f>
        <v>44715</v>
      </c>
      <c r="P430" s="13">
        <f t="shared" si="34"/>
        <v>643</v>
      </c>
      <c r="Q430" s="14" t="str">
        <f>VLOOKUP(H430,клиенты!$A$2:$M$435,7,FALSE)</f>
        <v>Беларусь</v>
      </c>
    </row>
    <row r="431" spans="1:17" x14ac:dyDescent="0.2">
      <c r="A431" s="12">
        <v>657</v>
      </c>
      <c r="B431" s="13">
        <v>438</v>
      </c>
      <c r="C431" s="13">
        <v>81</v>
      </c>
      <c r="D431" s="13">
        <v>4</v>
      </c>
      <c r="E431" s="13">
        <v>324</v>
      </c>
      <c r="F431" s="33">
        <v>45272</v>
      </c>
      <c r="G431" s="13" t="s">
        <v>24</v>
      </c>
      <c r="H431" s="13">
        <v>79</v>
      </c>
      <c r="I431" s="13" t="str">
        <f>VLOOKUP(B431,товар!$A$1:$C$433,2,FALSE)</f>
        <v>Кофе</v>
      </c>
      <c r="J431" s="24">
        <f t="shared" si="30"/>
        <v>249.02380952380952</v>
      </c>
      <c r="K431" s="25">
        <f t="shared" si="31"/>
        <v>-0.67472989769576441</v>
      </c>
      <c r="L431" s="13" t="str">
        <f>VLOOKUP(B431,товар!$A$1:$C$433,3,FALSE)</f>
        <v>Nescafe</v>
      </c>
      <c r="M431" s="50">
        <f t="shared" si="32"/>
        <v>256.89999999999998</v>
      </c>
      <c r="N431" s="13">
        <f t="shared" si="33"/>
        <v>324</v>
      </c>
      <c r="O431" s="33">
        <f>VLOOKUP(H431,клиенты!$A$1:$G$435,5,FALSE)</f>
        <v>44716</v>
      </c>
      <c r="P431" s="13">
        <f t="shared" si="34"/>
        <v>556</v>
      </c>
      <c r="Q431" s="14" t="str">
        <f>VLOOKUP(H431,клиенты!$A$2:$M$435,7,FALSE)</f>
        <v>Узбекистан</v>
      </c>
    </row>
    <row r="432" spans="1:17" x14ac:dyDescent="0.2">
      <c r="A432" s="12">
        <v>767</v>
      </c>
      <c r="B432" s="13">
        <v>259</v>
      </c>
      <c r="C432" s="13">
        <v>90</v>
      </c>
      <c r="D432" s="13">
        <v>4</v>
      </c>
      <c r="E432" s="13">
        <v>360</v>
      </c>
      <c r="F432" s="33">
        <v>45058</v>
      </c>
      <c r="G432" s="13" t="s">
        <v>12</v>
      </c>
      <c r="H432" s="13">
        <v>79</v>
      </c>
      <c r="I432" s="13" t="str">
        <f>VLOOKUP(B432,товар!$A$1:$C$433,2,FALSE)</f>
        <v>Йогурт</v>
      </c>
      <c r="J432" s="24">
        <f t="shared" si="30"/>
        <v>263.25423728813558</v>
      </c>
      <c r="K432" s="25">
        <f t="shared" si="31"/>
        <v>-0.65812516095802209</v>
      </c>
      <c r="L432" s="13" t="str">
        <f>VLOOKUP(B432,товар!$A$1:$C$433,3,FALSE)</f>
        <v>Ростагроэкспорт</v>
      </c>
      <c r="M432" s="50">
        <f t="shared" si="32"/>
        <v>257.78260869565219</v>
      </c>
      <c r="N432" s="13">
        <f t="shared" si="33"/>
        <v>360</v>
      </c>
      <c r="O432" s="33">
        <f>VLOOKUP(H432,клиенты!$A$1:$G$435,5,FALSE)</f>
        <v>44716</v>
      </c>
      <c r="P432" s="13">
        <f t="shared" si="34"/>
        <v>342</v>
      </c>
      <c r="Q432" s="14" t="str">
        <f>VLOOKUP(H432,клиенты!$A$2:$M$435,7,FALSE)</f>
        <v>Узбекистан</v>
      </c>
    </row>
    <row r="433" spans="1:17" x14ac:dyDescent="0.2">
      <c r="A433" s="12">
        <v>926</v>
      </c>
      <c r="B433" s="13">
        <v>222</v>
      </c>
      <c r="C433" s="13">
        <v>168</v>
      </c>
      <c r="D433" s="13">
        <v>3</v>
      </c>
      <c r="E433" s="13">
        <v>504</v>
      </c>
      <c r="F433" s="33">
        <v>45313</v>
      </c>
      <c r="G433" s="13" t="s">
        <v>21</v>
      </c>
      <c r="H433" s="13">
        <v>79</v>
      </c>
      <c r="I433" s="13" t="str">
        <f>VLOOKUP(B433,товар!$A$1:$C$433,2,FALSE)</f>
        <v>Молоко</v>
      </c>
      <c r="J433" s="24">
        <f t="shared" si="30"/>
        <v>294.95238095238096</v>
      </c>
      <c r="K433" s="25">
        <f t="shared" si="31"/>
        <v>-0.43041653212786568</v>
      </c>
      <c r="L433" s="13" t="str">
        <f>VLOOKUP(B433,товар!$A$1:$C$433,3,FALSE)</f>
        <v>Простоквашино</v>
      </c>
      <c r="M433" s="50">
        <f t="shared" si="32"/>
        <v>318.81818181818181</v>
      </c>
      <c r="N433" s="13">
        <f t="shared" si="33"/>
        <v>504</v>
      </c>
      <c r="O433" s="33">
        <f>VLOOKUP(H433,клиенты!$A$1:$G$435,5,FALSE)</f>
        <v>44716</v>
      </c>
      <c r="P433" s="13">
        <f t="shared" si="34"/>
        <v>597</v>
      </c>
      <c r="Q433" s="14" t="str">
        <f>VLOOKUP(H433,клиенты!$A$2:$M$435,7,FALSE)</f>
        <v>Узбекистан</v>
      </c>
    </row>
    <row r="434" spans="1:17" x14ac:dyDescent="0.2">
      <c r="A434" s="12">
        <v>152</v>
      </c>
      <c r="B434" s="13">
        <v>295</v>
      </c>
      <c r="C434" s="13">
        <v>230</v>
      </c>
      <c r="D434" s="13">
        <v>4</v>
      </c>
      <c r="E434" s="13">
        <v>920</v>
      </c>
      <c r="F434" s="33">
        <v>44990</v>
      </c>
      <c r="G434" s="13" t="s">
        <v>12</v>
      </c>
      <c r="H434" s="13">
        <v>258</v>
      </c>
      <c r="I434" s="13" t="str">
        <f>VLOOKUP(B434,товар!$A$1:$C$433,2,FALSE)</f>
        <v>Печенье</v>
      </c>
      <c r="J434" s="24">
        <f t="shared" si="30"/>
        <v>283.468085106383</v>
      </c>
      <c r="K434" s="25">
        <f t="shared" si="31"/>
        <v>-0.18862118141559714</v>
      </c>
      <c r="L434" s="13" t="str">
        <f>VLOOKUP(B434,товар!$A$1:$C$433,3,FALSE)</f>
        <v>Белогорье</v>
      </c>
      <c r="M434" s="50">
        <f t="shared" si="32"/>
        <v>249.5</v>
      </c>
      <c r="N434" s="13">
        <f t="shared" si="33"/>
        <v>920</v>
      </c>
      <c r="O434" s="33">
        <f>VLOOKUP(H434,клиенты!$A$1:$G$435,5,FALSE)</f>
        <v>44717</v>
      </c>
      <c r="P434" s="13">
        <f t="shared" si="34"/>
        <v>273</v>
      </c>
      <c r="Q434" s="14" t="str">
        <f>VLOOKUP(H434,клиенты!$A$2:$M$435,7,FALSE)</f>
        <v>Таджикистан</v>
      </c>
    </row>
    <row r="435" spans="1:17" x14ac:dyDescent="0.2">
      <c r="A435" s="12">
        <v>522</v>
      </c>
      <c r="B435" s="13">
        <v>159</v>
      </c>
      <c r="C435" s="13">
        <v>225</v>
      </c>
      <c r="D435" s="13">
        <v>1</v>
      </c>
      <c r="E435" s="13">
        <v>225</v>
      </c>
      <c r="F435" s="33">
        <v>45016</v>
      </c>
      <c r="G435" s="13" t="s">
        <v>21</v>
      </c>
      <c r="H435" s="13">
        <v>258</v>
      </c>
      <c r="I435" s="13" t="str">
        <f>VLOOKUP(B435,товар!$A$1:$C$433,2,FALSE)</f>
        <v>Крупа</v>
      </c>
      <c r="J435" s="24">
        <f t="shared" si="30"/>
        <v>255.11627906976744</v>
      </c>
      <c r="K435" s="25">
        <f t="shared" si="31"/>
        <v>-0.11804922515952598</v>
      </c>
      <c r="L435" s="13" t="str">
        <f>VLOOKUP(B435,товар!$A$1:$C$433,3,FALSE)</f>
        <v>Националь</v>
      </c>
      <c r="M435" s="50">
        <f t="shared" si="32"/>
        <v>274.28571428571428</v>
      </c>
      <c r="N435" s="13">
        <f t="shared" si="33"/>
        <v>225</v>
      </c>
      <c r="O435" s="33">
        <f>VLOOKUP(H435,клиенты!$A$1:$G$435,5,FALSE)</f>
        <v>44717</v>
      </c>
      <c r="P435" s="13">
        <f t="shared" si="34"/>
        <v>299</v>
      </c>
      <c r="Q435" s="14" t="str">
        <f>VLOOKUP(H435,клиенты!$A$2:$M$435,7,FALSE)</f>
        <v>Таджикистан</v>
      </c>
    </row>
    <row r="436" spans="1:17" x14ac:dyDescent="0.2">
      <c r="A436" s="12">
        <v>876</v>
      </c>
      <c r="B436" s="13">
        <v>329</v>
      </c>
      <c r="C436" s="13">
        <v>265</v>
      </c>
      <c r="D436" s="13">
        <v>2</v>
      </c>
      <c r="E436" s="13">
        <v>530</v>
      </c>
      <c r="F436" s="33">
        <v>45413</v>
      </c>
      <c r="G436" s="13" t="s">
        <v>22</v>
      </c>
      <c r="H436" s="13">
        <v>258</v>
      </c>
      <c r="I436" s="13" t="str">
        <f>VLOOKUP(B436,товар!$A$1:$C$433,2,FALSE)</f>
        <v>Соль</v>
      </c>
      <c r="J436" s="24">
        <f t="shared" si="30"/>
        <v>264.8679245283019</v>
      </c>
      <c r="K436" s="25">
        <f t="shared" si="31"/>
        <v>4.9864653084474853E-4</v>
      </c>
      <c r="L436" s="13" t="str">
        <f>VLOOKUP(B436,товар!$A$1:$C$433,3,FALSE)</f>
        <v>Славянская</v>
      </c>
      <c r="M436" s="50">
        <f t="shared" si="32"/>
        <v>236.91666666666666</v>
      </c>
      <c r="N436" s="13">
        <f t="shared" si="33"/>
        <v>530</v>
      </c>
      <c r="O436" s="33">
        <f>VLOOKUP(H436,клиенты!$A$1:$G$435,5,FALSE)</f>
        <v>44717</v>
      </c>
      <c r="P436" s="13">
        <f t="shared" si="34"/>
        <v>696</v>
      </c>
      <c r="Q436" s="14" t="str">
        <f>VLOOKUP(H436,клиенты!$A$2:$M$435,7,FALSE)</f>
        <v>Таджикистан</v>
      </c>
    </row>
    <row r="437" spans="1:17" x14ac:dyDescent="0.2">
      <c r="A437" s="12">
        <v>412</v>
      </c>
      <c r="B437" s="13">
        <v>440</v>
      </c>
      <c r="C437" s="13">
        <v>201</v>
      </c>
      <c r="D437" s="13">
        <v>5</v>
      </c>
      <c r="E437" s="13">
        <v>1005</v>
      </c>
      <c r="F437" s="33">
        <v>45233</v>
      </c>
      <c r="G437" s="13" t="s">
        <v>22</v>
      </c>
      <c r="H437" s="13">
        <v>432</v>
      </c>
      <c r="I437" s="13" t="str">
        <f>VLOOKUP(B437,товар!$A$1:$C$433,2,FALSE)</f>
        <v>Фрукты</v>
      </c>
      <c r="J437" s="24">
        <f t="shared" si="30"/>
        <v>274.16279069767444</v>
      </c>
      <c r="K437" s="25">
        <f t="shared" si="31"/>
        <v>-0.26685893629654767</v>
      </c>
      <c r="L437" s="13" t="str">
        <f>VLOOKUP(B437,товар!$A$1:$C$433,3,FALSE)</f>
        <v>Фруктовый Рай</v>
      </c>
      <c r="M437" s="50">
        <f t="shared" si="32"/>
        <v>258.30769230769232</v>
      </c>
      <c r="N437" s="13">
        <f t="shared" si="33"/>
        <v>1005</v>
      </c>
      <c r="O437" s="33">
        <f>VLOOKUP(H437,клиенты!$A$1:$G$435,5,FALSE)</f>
        <v>44718</v>
      </c>
      <c r="P437" s="13">
        <f t="shared" si="34"/>
        <v>515</v>
      </c>
      <c r="Q437" s="14" t="str">
        <f>VLOOKUP(H437,клиенты!$A$2:$M$435,7,FALSE)</f>
        <v>Узбекистан</v>
      </c>
    </row>
    <row r="438" spans="1:17" x14ac:dyDescent="0.2">
      <c r="A438" s="12">
        <v>118</v>
      </c>
      <c r="B438" s="13">
        <v>223</v>
      </c>
      <c r="C438" s="13">
        <v>174</v>
      </c>
      <c r="D438" s="13">
        <v>2</v>
      </c>
      <c r="E438" s="13">
        <v>348</v>
      </c>
      <c r="F438" s="33">
        <v>45338</v>
      </c>
      <c r="G438" s="13" t="s">
        <v>14</v>
      </c>
      <c r="H438" s="13">
        <v>269</v>
      </c>
      <c r="I438" s="13" t="str">
        <f>VLOOKUP(B438,товар!$A$1:$C$433,2,FALSE)</f>
        <v>Чай</v>
      </c>
      <c r="J438" s="24">
        <f t="shared" si="30"/>
        <v>271.18181818181819</v>
      </c>
      <c r="K438" s="25">
        <f t="shared" si="31"/>
        <v>-0.35836406302380153</v>
      </c>
      <c r="L438" s="13" t="str">
        <f>VLOOKUP(B438,товар!$A$1:$C$433,3,FALSE)</f>
        <v>Greenfield</v>
      </c>
      <c r="M438" s="50">
        <f t="shared" si="32"/>
        <v>291.45454545454544</v>
      </c>
      <c r="N438" s="13">
        <f t="shared" si="33"/>
        <v>348</v>
      </c>
      <c r="O438" s="33">
        <f>VLOOKUP(H438,клиенты!$A$1:$G$435,5,FALSE)</f>
        <v>44720</v>
      </c>
      <c r="P438" s="13">
        <f t="shared" si="34"/>
        <v>618</v>
      </c>
      <c r="Q438" s="14" t="str">
        <f>VLOOKUP(H438,клиенты!$A$2:$M$435,7,FALSE)</f>
        <v>Россия</v>
      </c>
    </row>
    <row r="439" spans="1:17" x14ac:dyDescent="0.2">
      <c r="A439" s="12">
        <v>621</v>
      </c>
      <c r="B439" s="13">
        <v>453</v>
      </c>
      <c r="C439" s="13">
        <v>459</v>
      </c>
      <c r="D439" s="13">
        <v>1</v>
      </c>
      <c r="E439" s="13">
        <v>459</v>
      </c>
      <c r="F439" s="33">
        <v>45136</v>
      </c>
      <c r="G439" s="13" t="s">
        <v>15</v>
      </c>
      <c r="H439" s="13">
        <v>498</v>
      </c>
      <c r="I439" s="13" t="str">
        <f>VLOOKUP(B439,товар!$A$1:$C$433,2,FALSE)</f>
        <v>Макароны</v>
      </c>
      <c r="J439" s="24">
        <f t="shared" si="30"/>
        <v>265.47674418604652</v>
      </c>
      <c r="K439" s="25">
        <f t="shared" si="31"/>
        <v>0.72896500372300821</v>
      </c>
      <c r="L439" s="13" t="str">
        <f>VLOOKUP(B439,товар!$A$1:$C$433,3,FALSE)</f>
        <v>Макфа</v>
      </c>
      <c r="M439" s="50">
        <f t="shared" si="32"/>
        <v>329.27272727272725</v>
      </c>
      <c r="N439" s="13">
        <f t="shared" si="33"/>
        <v>459</v>
      </c>
      <c r="O439" s="33">
        <f>VLOOKUP(H439,клиенты!$A$1:$G$435,5,FALSE)</f>
        <v>44721</v>
      </c>
      <c r="P439" s="13">
        <f t="shared" si="34"/>
        <v>415</v>
      </c>
      <c r="Q439" s="14" t="str">
        <f>VLOOKUP(H439,клиенты!$A$2:$M$435,7,FALSE)</f>
        <v>Таджикистан</v>
      </c>
    </row>
    <row r="440" spans="1:17" x14ac:dyDescent="0.2">
      <c r="A440" s="12">
        <v>699</v>
      </c>
      <c r="B440" s="13">
        <v>14</v>
      </c>
      <c r="C440" s="13">
        <v>338</v>
      </c>
      <c r="D440" s="13">
        <v>4</v>
      </c>
      <c r="E440" s="13">
        <v>1352</v>
      </c>
      <c r="F440" s="33">
        <v>44964</v>
      </c>
      <c r="G440" s="13" t="s">
        <v>13</v>
      </c>
      <c r="H440" s="13">
        <v>218</v>
      </c>
      <c r="I440" s="13" t="str">
        <f>VLOOKUP(B440,товар!$A$1:$C$433,2,FALSE)</f>
        <v>Сок</v>
      </c>
      <c r="J440" s="24">
        <f t="shared" si="30"/>
        <v>268.60344827586209</v>
      </c>
      <c r="K440" s="25">
        <f t="shared" si="31"/>
        <v>0.25836061364657548</v>
      </c>
      <c r="L440" s="13" t="str">
        <f>VLOOKUP(B440,товар!$A$1:$C$433,3,FALSE)</f>
        <v>Rich</v>
      </c>
      <c r="M440" s="50">
        <f t="shared" si="32"/>
        <v>272.25</v>
      </c>
      <c r="N440" s="13">
        <f t="shared" si="33"/>
        <v>1352</v>
      </c>
      <c r="O440" s="33">
        <f>VLOOKUP(H440,клиенты!$A$1:$G$435,5,FALSE)</f>
        <v>44721</v>
      </c>
      <c r="P440" s="13">
        <f t="shared" si="34"/>
        <v>243</v>
      </c>
      <c r="Q440" s="14" t="str">
        <f>VLOOKUP(H440,клиенты!$A$2:$M$435,7,FALSE)</f>
        <v>Беларусь</v>
      </c>
    </row>
    <row r="441" spans="1:17" x14ac:dyDescent="0.2">
      <c r="A441" s="12">
        <v>836</v>
      </c>
      <c r="B441" s="13">
        <v>82</v>
      </c>
      <c r="C441" s="13">
        <v>73</v>
      </c>
      <c r="D441" s="13">
        <v>1</v>
      </c>
      <c r="E441" s="13">
        <v>73</v>
      </c>
      <c r="F441" s="33">
        <v>45159</v>
      </c>
      <c r="G441" s="13" t="s">
        <v>16</v>
      </c>
      <c r="H441" s="13">
        <v>218</v>
      </c>
      <c r="I441" s="13" t="str">
        <f>VLOOKUP(B441,товар!$A$1:$C$433,2,FALSE)</f>
        <v>Сыр</v>
      </c>
      <c r="J441" s="24">
        <f t="shared" si="30"/>
        <v>262.63492063492066</v>
      </c>
      <c r="K441" s="25">
        <f t="shared" si="31"/>
        <v>-0.72204762480357787</v>
      </c>
      <c r="L441" s="13" t="str">
        <f>VLOOKUP(B441,товар!$A$1:$C$433,3,FALSE)</f>
        <v>Hochland</v>
      </c>
      <c r="M441" s="50">
        <f t="shared" si="32"/>
        <v>168</v>
      </c>
      <c r="N441" s="13">
        <f t="shared" si="33"/>
        <v>73</v>
      </c>
      <c r="O441" s="33">
        <f>VLOOKUP(H441,клиенты!$A$1:$G$435,5,FALSE)</f>
        <v>44721</v>
      </c>
      <c r="P441" s="13">
        <f t="shared" si="34"/>
        <v>438</v>
      </c>
      <c r="Q441" s="14" t="str">
        <f>VLOOKUP(H441,клиенты!$A$2:$M$435,7,FALSE)</f>
        <v>Беларусь</v>
      </c>
    </row>
    <row r="442" spans="1:17" x14ac:dyDescent="0.2">
      <c r="A442" s="12">
        <v>945</v>
      </c>
      <c r="B442" s="13">
        <v>415</v>
      </c>
      <c r="C442" s="13">
        <v>307</v>
      </c>
      <c r="D442" s="13">
        <v>3</v>
      </c>
      <c r="E442" s="13">
        <v>921</v>
      </c>
      <c r="F442" s="33">
        <v>45290</v>
      </c>
      <c r="G442" s="13" t="s">
        <v>26</v>
      </c>
      <c r="H442" s="13">
        <v>498</v>
      </c>
      <c r="I442" s="13" t="str">
        <f>VLOOKUP(B442,товар!$A$1:$C$433,2,FALSE)</f>
        <v>Чипсы</v>
      </c>
      <c r="J442" s="24">
        <f t="shared" si="30"/>
        <v>273.72549019607845</v>
      </c>
      <c r="K442" s="25">
        <f t="shared" si="31"/>
        <v>0.12156160458452714</v>
      </c>
      <c r="L442" s="13" t="str">
        <f>VLOOKUP(B442,товар!$A$1:$C$433,3,FALSE)</f>
        <v>Pringles</v>
      </c>
      <c r="M442" s="50">
        <f t="shared" si="32"/>
        <v>280.23809523809524</v>
      </c>
      <c r="N442" s="13">
        <f t="shared" si="33"/>
        <v>921</v>
      </c>
      <c r="O442" s="33">
        <f>VLOOKUP(H442,клиенты!$A$1:$G$435,5,FALSE)</f>
        <v>44721</v>
      </c>
      <c r="P442" s="13">
        <f t="shared" si="34"/>
        <v>569</v>
      </c>
      <c r="Q442" s="14" t="str">
        <f>VLOOKUP(H442,клиенты!$A$2:$M$435,7,FALSE)</f>
        <v>Таджикистан</v>
      </c>
    </row>
    <row r="443" spans="1:17" x14ac:dyDescent="0.2">
      <c r="A443" s="12">
        <v>439</v>
      </c>
      <c r="B443" s="13">
        <v>252</v>
      </c>
      <c r="C443" s="13">
        <v>50</v>
      </c>
      <c r="D443" s="13">
        <v>1</v>
      </c>
      <c r="E443" s="13">
        <v>50</v>
      </c>
      <c r="F443" s="33">
        <v>44960</v>
      </c>
      <c r="G443" s="13" t="s">
        <v>15</v>
      </c>
      <c r="H443" s="13">
        <v>138</v>
      </c>
      <c r="I443" s="13" t="str">
        <f>VLOOKUP(B443,товар!$A$1:$C$433,2,FALSE)</f>
        <v>Чай</v>
      </c>
      <c r="J443" s="24">
        <f t="shared" si="30"/>
        <v>271.18181818181819</v>
      </c>
      <c r="K443" s="25">
        <f t="shared" si="31"/>
        <v>-0.81562185719074753</v>
      </c>
      <c r="L443" s="13" t="str">
        <f>VLOOKUP(B443,товар!$A$1:$C$433,3,FALSE)</f>
        <v>Lipton</v>
      </c>
      <c r="M443" s="50">
        <f t="shared" si="32"/>
        <v>260.15789473684208</v>
      </c>
      <c r="N443" s="13">
        <f t="shared" si="33"/>
        <v>50</v>
      </c>
      <c r="O443" s="33">
        <f>VLOOKUP(H443,клиенты!$A$1:$G$435,5,FALSE)</f>
        <v>44723</v>
      </c>
      <c r="P443" s="13">
        <f t="shared" si="34"/>
        <v>237</v>
      </c>
      <c r="Q443" s="14" t="str">
        <f>VLOOKUP(H443,клиенты!$A$2:$M$435,7,FALSE)</f>
        <v>Таджикистан</v>
      </c>
    </row>
    <row r="444" spans="1:17" x14ac:dyDescent="0.2">
      <c r="A444" s="12">
        <v>442</v>
      </c>
      <c r="B444" s="13">
        <v>97</v>
      </c>
      <c r="C444" s="13">
        <v>298</v>
      </c>
      <c r="D444" s="13">
        <v>2</v>
      </c>
      <c r="E444" s="13">
        <v>596</v>
      </c>
      <c r="F444" s="33">
        <v>45102</v>
      </c>
      <c r="G444" s="13" t="s">
        <v>17</v>
      </c>
      <c r="H444" s="13">
        <v>102</v>
      </c>
      <c r="I444" s="13" t="str">
        <f>VLOOKUP(B444,товар!$A$1:$C$433,2,FALSE)</f>
        <v>Печенье</v>
      </c>
      <c r="J444" s="24">
        <f t="shared" si="30"/>
        <v>283.468085106383</v>
      </c>
      <c r="K444" s="25">
        <f t="shared" si="31"/>
        <v>5.1264730165878403E-2</v>
      </c>
      <c r="L444" s="13" t="str">
        <f>VLOOKUP(B444,товар!$A$1:$C$433,3,FALSE)</f>
        <v>КДВ</v>
      </c>
      <c r="M444" s="50">
        <f t="shared" si="32"/>
        <v>323.07692307692309</v>
      </c>
      <c r="N444" s="13">
        <f t="shared" si="33"/>
        <v>596</v>
      </c>
      <c r="O444" s="33">
        <f>VLOOKUP(H444,клиенты!$A$1:$G$435,5,FALSE)</f>
        <v>44723</v>
      </c>
      <c r="P444" s="13">
        <f t="shared" si="34"/>
        <v>379</v>
      </c>
      <c r="Q444" s="14" t="str">
        <f>VLOOKUP(H444,клиенты!$A$2:$M$435,7,FALSE)</f>
        <v>Беларусь</v>
      </c>
    </row>
    <row r="445" spans="1:17" x14ac:dyDescent="0.2">
      <c r="A445" s="12">
        <v>529</v>
      </c>
      <c r="B445" s="13">
        <v>60</v>
      </c>
      <c r="C445" s="13">
        <v>100</v>
      </c>
      <c r="D445" s="13">
        <v>1</v>
      </c>
      <c r="E445" s="13">
        <v>100</v>
      </c>
      <c r="F445" s="33">
        <v>45397</v>
      </c>
      <c r="G445" s="13" t="s">
        <v>27</v>
      </c>
      <c r="H445" s="13">
        <v>102</v>
      </c>
      <c r="I445" s="13" t="str">
        <f>VLOOKUP(B445,товар!$A$1:$C$433,2,FALSE)</f>
        <v>Кофе</v>
      </c>
      <c r="J445" s="24">
        <f t="shared" si="30"/>
        <v>249.02380952380952</v>
      </c>
      <c r="K445" s="25">
        <f t="shared" si="31"/>
        <v>-0.59843197246390667</v>
      </c>
      <c r="L445" s="13" t="str">
        <f>VLOOKUP(B445,товар!$A$1:$C$433,3,FALSE)</f>
        <v>Jacobs</v>
      </c>
      <c r="M445" s="50">
        <f t="shared" si="32"/>
        <v>276.21052631578948</v>
      </c>
      <c r="N445" s="13">
        <f t="shared" si="33"/>
        <v>100</v>
      </c>
      <c r="O445" s="33">
        <f>VLOOKUP(H445,клиенты!$A$1:$G$435,5,FALSE)</f>
        <v>44723</v>
      </c>
      <c r="P445" s="13">
        <f t="shared" si="34"/>
        <v>674</v>
      </c>
      <c r="Q445" s="14" t="str">
        <f>VLOOKUP(H445,клиенты!$A$2:$M$435,7,FALSE)</f>
        <v>Беларусь</v>
      </c>
    </row>
    <row r="446" spans="1:17" x14ac:dyDescent="0.2">
      <c r="A446" s="12">
        <v>538</v>
      </c>
      <c r="B446" s="13">
        <v>433</v>
      </c>
      <c r="C446" s="13">
        <v>115</v>
      </c>
      <c r="D446" s="13">
        <v>4</v>
      </c>
      <c r="E446" s="13">
        <v>460</v>
      </c>
      <c r="F446" s="33">
        <v>45203</v>
      </c>
      <c r="G446" s="13" t="s">
        <v>25</v>
      </c>
      <c r="H446" s="13">
        <v>138</v>
      </c>
      <c r="I446" s="13" t="str">
        <f>VLOOKUP(B446,товар!$A$1:$C$433,2,FALSE)</f>
        <v>Рыба</v>
      </c>
      <c r="J446" s="24">
        <f t="shared" si="30"/>
        <v>258.5128205128205</v>
      </c>
      <c r="K446" s="25">
        <f t="shared" si="31"/>
        <v>-0.55514778813727439</v>
      </c>
      <c r="L446" s="13" t="str">
        <f>VLOOKUP(B446,товар!$A$1:$C$433,3,FALSE)</f>
        <v>Меридиан</v>
      </c>
      <c r="M446" s="50">
        <f t="shared" si="32"/>
        <v>260.64705882352939</v>
      </c>
      <c r="N446" s="13">
        <f t="shared" si="33"/>
        <v>460</v>
      </c>
      <c r="O446" s="33">
        <f>VLOOKUP(H446,клиенты!$A$1:$G$435,5,FALSE)</f>
        <v>44723</v>
      </c>
      <c r="P446" s="13">
        <f t="shared" si="34"/>
        <v>480</v>
      </c>
      <c r="Q446" s="14" t="str">
        <f>VLOOKUP(H446,клиенты!$A$2:$M$435,7,FALSE)</f>
        <v>Таджикистан</v>
      </c>
    </row>
    <row r="447" spans="1:17" x14ac:dyDescent="0.2">
      <c r="A447" s="12">
        <v>561</v>
      </c>
      <c r="B447" s="13">
        <v>260</v>
      </c>
      <c r="C447" s="13">
        <v>370</v>
      </c>
      <c r="D447" s="13">
        <v>5</v>
      </c>
      <c r="E447" s="13">
        <v>1850</v>
      </c>
      <c r="F447" s="33">
        <v>44958</v>
      </c>
      <c r="G447" s="13" t="s">
        <v>18</v>
      </c>
      <c r="H447" s="13">
        <v>102</v>
      </c>
      <c r="I447" s="13" t="str">
        <f>VLOOKUP(B447,товар!$A$1:$C$433,2,FALSE)</f>
        <v>Соль</v>
      </c>
      <c r="J447" s="24">
        <f t="shared" si="30"/>
        <v>264.8679245283019</v>
      </c>
      <c r="K447" s="25">
        <f t="shared" si="31"/>
        <v>0.39692263855250021</v>
      </c>
      <c r="L447" s="13" t="str">
        <f>VLOOKUP(B447,товар!$A$1:$C$433,3,FALSE)</f>
        <v>Экстра</v>
      </c>
      <c r="M447" s="50">
        <f t="shared" si="32"/>
        <v>320.84615384615387</v>
      </c>
      <c r="N447" s="13">
        <f t="shared" si="33"/>
        <v>1850</v>
      </c>
      <c r="O447" s="33">
        <f>VLOOKUP(H447,клиенты!$A$1:$G$435,5,FALSE)</f>
        <v>44723</v>
      </c>
      <c r="P447" s="13">
        <f t="shared" si="34"/>
        <v>235</v>
      </c>
      <c r="Q447" s="14" t="str">
        <f>VLOOKUP(H447,клиенты!$A$2:$M$435,7,FALSE)</f>
        <v>Беларусь</v>
      </c>
    </row>
    <row r="448" spans="1:17" x14ac:dyDescent="0.2">
      <c r="A448" s="12">
        <v>585</v>
      </c>
      <c r="B448" s="13">
        <v>118</v>
      </c>
      <c r="C448" s="13">
        <v>214</v>
      </c>
      <c r="D448" s="13">
        <v>2</v>
      </c>
      <c r="E448" s="13">
        <v>428</v>
      </c>
      <c r="F448" s="33">
        <v>45058</v>
      </c>
      <c r="G448" s="13" t="s">
        <v>14</v>
      </c>
      <c r="H448" s="13">
        <v>138</v>
      </c>
      <c r="I448" s="13" t="str">
        <f>VLOOKUP(B448,товар!$A$1:$C$433,2,FALSE)</f>
        <v>Сахар</v>
      </c>
      <c r="J448" s="24">
        <f t="shared" si="30"/>
        <v>252.76271186440678</v>
      </c>
      <c r="K448" s="25">
        <f t="shared" si="31"/>
        <v>-0.15335613223362166</v>
      </c>
      <c r="L448" s="13" t="str">
        <f>VLOOKUP(B448,товар!$A$1:$C$433,3,FALSE)</f>
        <v>Продимекс</v>
      </c>
      <c r="M448" s="50">
        <f t="shared" si="32"/>
        <v>240.5</v>
      </c>
      <c r="N448" s="13">
        <f t="shared" si="33"/>
        <v>428</v>
      </c>
      <c r="O448" s="33">
        <f>VLOOKUP(H448,клиенты!$A$1:$G$435,5,FALSE)</f>
        <v>44723</v>
      </c>
      <c r="P448" s="13">
        <f t="shared" si="34"/>
        <v>335</v>
      </c>
      <c r="Q448" s="14" t="str">
        <f>VLOOKUP(H448,клиенты!$A$2:$M$435,7,FALSE)</f>
        <v>Таджикистан</v>
      </c>
    </row>
    <row r="449" spans="1:17" x14ac:dyDescent="0.2">
      <c r="A449" s="12">
        <v>613</v>
      </c>
      <c r="B449" s="13">
        <v>180</v>
      </c>
      <c r="C449" s="13">
        <v>284</v>
      </c>
      <c r="D449" s="13">
        <v>1</v>
      </c>
      <c r="E449" s="13">
        <v>284</v>
      </c>
      <c r="F449" s="33">
        <v>45267</v>
      </c>
      <c r="G449" s="13" t="s">
        <v>9</v>
      </c>
      <c r="H449" s="13">
        <v>485</v>
      </c>
      <c r="I449" s="13" t="str">
        <f>VLOOKUP(B449,товар!$A$1:$C$433,2,FALSE)</f>
        <v>Чипсы</v>
      </c>
      <c r="J449" s="24">
        <f t="shared" si="30"/>
        <v>273.72549019607845</v>
      </c>
      <c r="K449" s="25">
        <f t="shared" si="31"/>
        <v>3.7535816618911033E-2</v>
      </c>
      <c r="L449" s="13" t="str">
        <f>VLOOKUP(B449,товар!$A$1:$C$433,3,FALSE)</f>
        <v>Русская картошка</v>
      </c>
      <c r="M449" s="50">
        <f t="shared" si="32"/>
        <v>241.83333333333334</v>
      </c>
      <c r="N449" s="13">
        <f t="shared" si="33"/>
        <v>284</v>
      </c>
      <c r="O449" s="33">
        <f>VLOOKUP(H449,клиенты!$A$1:$G$435,5,FALSE)</f>
        <v>44723</v>
      </c>
      <c r="P449" s="13">
        <f t="shared" si="34"/>
        <v>544</v>
      </c>
      <c r="Q449" s="14" t="str">
        <f>VLOOKUP(H449,клиенты!$A$2:$M$435,7,FALSE)</f>
        <v>Россия</v>
      </c>
    </row>
    <row r="450" spans="1:17" x14ac:dyDescent="0.2">
      <c r="A450" s="12">
        <v>733</v>
      </c>
      <c r="B450" s="13">
        <v>486</v>
      </c>
      <c r="C450" s="13">
        <v>57</v>
      </c>
      <c r="D450" s="13">
        <v>2</v>
      </c>
      <c r="E450" s="13">
        <v>114</v>
      </c>
      <c r="F450" s="33">
        <v>45198</v>
      </c>
      <c r="G450" s="13" t="s">
        <v>8</v>
      </c>
      <c r="H450" s="13">
        <v>485</v>
      </c>
      <c r="I450" s="13" t="str">
        <f>VLOOKUP(B450,товар!$A$1:$C$433,2,FALSE)</f>
        <v>Соль</v>
      </c>
      <c r="J450" s="24">
        <f t="shared" ref="J450:J513" si="35">AVERAGEIF($I$2:$I$1001,I450,$C$2:$C$1001)</f>
        <v>264.8679245283019</v>
      </c>
      <c r="K450" s="25">
        <f t="shared" ref="K450:K513" si="36">C450/J450-1</f>
        <v>-0.78479840433110137</v>
      </c>
      <c r="L450" s="13" t="str">
        <f>VLOOKUP(B450,товар!$A$1:$C$433,3,FALSE)</f>
        <v>Илецкая</v>
      </c>
      <c r="M450" s="50">
        <f t="shared" ref="M450:M513" si="37">AVERAGEIFS($C$2:$C$1001,$I$2:$I$1001,I450,$L$2:$L$1001,L450)</f>
        <v>238.16666666666666</v>
      </c>
      <c r="N450" s="13">
        <f t="shared" ref="N450:N513" si="38">C450*D450</f>
        <v>114</v>
      </c>
      <c r="O450" s="33">
        <f>VLOOKUP(H450,клиенты!$A$1:$G$435,5,FALSE)</f>
        <v>44723</v>
      </c>
      <c r="P450" s="13">
        <f t="shared" ref="P450:P513" si="39">F450-O450</f>
        <v>475</v>
      </c>
      <c r="Q450" s="14" t="str">
        <f>VLOOKUP(H450,клиенты!$A$2:$M$435,7,FALSE)</f>
        <v>Россия</v>
      </c>
    </row>
    <row r="451" spans="1:17" x14ac:dyDescent="0.2">
      <c r="A451" s="12">
        <v>789</v>
      </c>
      <c r="B451" s="13">
        <v>408</v>
      </c>
      <c r="C451" s="13">
        <v>60</v>
      </c>
      <c r="D451" s="13">
        <v>4</v>
      </c>
      <c r="E451" s="13">
        <v>240</v>
      </c>
      <c r="F451" s="33">
        <v>45299</v>
      </c>
      <c r="G451" s="13" t="s">
        <v>15</v>
      </c>
      <c r="H451" s="13">
        <v>486</v>
      </c>
      <c r="I451" s="13" t="str">
        <f>VLOOKUP(B451,товар!$A$1:$C$433,2,FALSE)</f>
        <v>Йогурт</v>
      </c>
      <c r="J451" s="24">
        <f t="shared" si="35"/>
        <v>263.25423728813558</v>
      </c>
      <c r="K451" s="25">
        <f t="shared" si="36"/>
        <v>-0.7720834406386814</v>
      </c>
      <c r="L451" s="13" t="str">
        <f>VLOOKUP(B451,товар!$A$1:$C$433,3,FALSE)</f>
        <v>Эрманн</v>
      </c>
      <c r="M451" s="50">
        <f t="shared" si="37"/>
        <v>248.5</v>
      </c>
      <c r="N451" s="13">
        <f t="shared" si="38"/>
        <v>240</v>
      </c>
      <c r="O451" s="33">
        <f>VLOOKUP(H451,клиенты!$A$1:$G$435,5,FALSE)</f>
        <v>44723</v>
      </c>
      <c r="P451" s="13">
        <f t="shared" si="39"/>
        <v>576</v>
      </c>
      <c r="Q451" s="14" t="str">
        <f>VLOOKUP(H451,клиенты!$A$2:$M$435,7,FALSE)</f>
        <v>Россия</v>
      </c>
    </row>
    <row r="452" spans="1:17" x14ac:dyDescent="0.2">
      <c r="A452" s="12">
        <v>877</v>
      </c>
      <c r="B452" s="13">
        <v>91</v>
      </c>
      <c r="C452" s="13">
        <v>146</v>
      </c>
      <c r="D452" s="13">
        <v>1</v>
      </c>
      <c r="E452" s="13">
        <v>146</v>
      </c>
      <c r="F452" s="33">
        <v>45022</v>
      </c>
      <c r="G452" s="13" t="s">
        <v>24</v>
      </c>
      <c r="H452" s="13">
        <v>138</v>
      </c>
      <c r="I452" s="13" t="str">
        <f>VLOOKUP(B452,товар!$A$1:$C$433,2,FALSE)</f>
        <v>Сыр</v>
      </c>
      <c r="J452" s="24">
        <f t="shared" si="35"/>
        <v>262.63492063492066</v>
      </c>
      <c r="K452" s="25">
        <f t="shared" si="36"/>
        <v>-0.44409524960715585</v>
      </c>
      <c r="L452" s="13" t="str">
        <f>VLOOKUP(B452,товар!$A$1:$C$433,3,FALSE)</f>
        <v>Сырная долина</v>
      </c>
      <c r="M452" s="50">
        <f t="shared" si="37"/>
        <v>271</v>
      </c>
      <c r="N452" s="13">
        <f t="shared" si="38"/>
        <v>146</v>
      </c>
      <c r="O452" s="33">
        <f>VLOOKUP(H452,клиенты!$A$1:$G$435,5,FALSE)</f>
        <v>44723</v>
      </c>
      <c r="P452" s="13">
        <f t="shared" si="39"/>
        <v>299</v>
      </c>
      <c r="Q452" s="14" t="str">
        <f>VLOOKUP(H452,клиенты!$A$2:$M$435,7,FALSE)</f>
        <v>Таджикистан</v>
      </c>
    </row>
    <row r="453" spans="1:17" x14ac:dyDescent="0.2">
      <c r="A453" s="12">
        <v>976</v>
      </c>
      <c r="B453" s="13">
        <v>359</v>
      </c>
      <c r="C453" s="13">
        <v>359</v>
      </c>
      <c r="D453" s="13">
        <v>4</v>
      </c>
      <c r="E453" s="13">
        <v>1436</v>
      </c>
      <c r="F453" s="33">
        <v>45382</v>
      </c>
      <c r="G453" s="13" t="s">
        <v>13</v>
      </c>
      <c r="H453" s="13">
        <v>94</v>
      </c>
      <c r="I453" s="13" t="str">
        <f>VLOOKUP(B453,товар!$A$1:$C$433,2,FALSE)</f>
        <v>Мясо</v>
      </c>
      <c r="J453" s="24">
        <f t="shared" si="35"/>
        <v>271.74545454545455</v>
      </c>
      <c r="K453" s="25">
        <f t="shared" si="36"/>
        <v>0.32108925465007365</v>
      </c>
      <c r="L453" s="13" t="str">
        <f>VLOOKUP(B453,товар!$A$1:$C$433,3,FALSE)</f>
        <v>Мираторг</v>
      </c>
      <c r="M453" s="50">
        <f t="shared" si="37"/>
        <v>316.58333333333331</v>
      </c>
      <c r="N453" s="13">
        <f t="shared" si="38"/>
        <v>1436</v>
      </c>
      <c r="O453" s="33">
        <f>VLOOKUP(H453,клиенты!$A$1:$G$435,5,FALSE)</f>
        <v>44723</v>
      </c>
      <c r="P453" s="13">
        <f t="shared" si="39"/>
        <v>659</v>
      </c>
      <c r="Q453" s="14" t="str">
        <f>VLOOKUP(H453,клиенты!$A$2:$M$435,7,FALSE)</f>
        <v>Таджикистан</v>
      </c>
    </row>
    <row r="454" spans="1:17" x14ac:dyDescent="0.2">
      <c r="A454" s="12">
        <v>287</v>
      </c>
      <c r="B454" s="13">
        <v>351</v>
      </c>
      <c r="C454" s="13">
        <v>93</v>
      </c>
      <c r="D454" s="13">
        <v>3</v>
      </c>
      <c r="E454" s="13">
        <v>279</v>
      </c>
      <c r="F454" s="33">
        <v>45392</v>
      </c>
      <c r="G454" s="13" t="s">
        <v>20</v>
      </c>
      <c r="H454" s="13">
        <v>341</v>
      </c>
      <c r="I454" s="13" t="str">
        <f>VLOOKUP(B454,товар!$A$1:$C$433,2,FALSE)</f>
        <v>Чипсы</v>
      </c>
      <c r="J454" s="24">
        <f t="shared" si="35"/>
        <v>273.72549019607845</v>
      </c>
      <c r="K454" s="25">
        <f t="shared" si="36"/>
        <v>-0.66024355300859594</v>
      </c>
      <c r="L454" s="13" t="str">
        <f>VLOOKUP(B454,товар!$A$1:$C$433,3,FALSE)</f>
        <v>Русская картошка</v>
      </c>
      <c r="M454" s="50">
        <f t="shared" si="37"/>
        <v>241.83333333333334</v>
      </c>
      <c r="N454" s="13">
        <f t="shared" si="38"/>
        <v>279</v>
      </c>
      <c r="O454" s="33">
        <f>VLOOKUP(H454,клиенты!$A$1:$G$435,5,FALSE)</f>
        <v>44724</v>
      </c>
      <c r="P454" s="13">
        <f t="shared" si="39"/>
        <v>668</v>
      </c>
      <c r="Q454" s="14" t="str">
        <f>VLOOKUP(H454,клиенты!$A$2:$M$435,7,FALSE)</f>
        <v>Россия</v>
      </c>
    </row>
    <row r="455" spans="1:17" x14ac:dyDescent="0.2">
      <c r="A455" s="12">
        <v>296</v>
      </c>
      <c r="B455" s="13">
        <v>43</v>
      </c>
      <c r="C455" s="13">
        <v>457</v>
      </c>
      <c r="D455" s="13">
        <v>3</v>
      </c>
      <c r="E455" s="13">
        <v>1371</v>
      </c>
      <c r="F455" s="33">
        <v>44943</v>
      </c>
      <c r="G455" s="13" t="s">
        <v>16</v>
      </c>
      <c r="H455" s="13">
        <v>13</v>
      </c>
      <c r="I455" s="13" t="str">
        <f>VLOOKUP(B455,товар!$A$1:$C$433,2,FALSE)</f>
        <v>Печенье</v>
      </c>
      <c r="J455" s="24">
        <f t="shared" si="35"/>
        <v>283.468085106383</v>
      </c>
      <c r="K455" s="25">
        <f t="shared" si="36"/>
        <v>0.61217443518726999</v>
      </c>
      <c r="L455" s="13" t="str">
        <f>VLOOKUP(B455,товар!$A$1:$C$433,3,FALSE)</f>
        <v>КДВ</v>
      </c>
      <c r="M455" s="50">
        <f t="shared" si="37"/>
        <v>323.07692307692309</v>
      </c>
      <c r="N455" s="13">
        <f t="shared" si="38"/>
        <v>1371</v>
      </c>
      <c r="O455" s="33">
        <f>VLOOKUP(H455,клиенты!$A$1:$G$435,5,FALSE)</f>
        <v>44724</v>
      </c>
      <c r="P455" s="13">
        <f t="shared" si="39"/>
        <v>219</v>
      </c>
      <c r="Q455" s="14" t="str">
        <f>VLOOKUP(H455,клиенты!$A$2:$M$435,7,FALSE)</f>
        <v>Россия</v>
      </c>
    </row>
    <row r="456" spans="1:17" x14ac:dyDescent="0.2">
      <c r="A456" s="12">
        <v>508</v>
      </c>
      <c r="B456" s="13">
        <v>403</v>
      </c>
      <c r="C456" s="13">
        <v>240</v>
      </c>
      <c r="D456" s="13">
        <v>1</v>
      </c>
      <c r="E456" s="13">
        <v>240</v>
      </c>
      <c r="F456" s="33">
        <v>45359</v>
      </c>
      <c r="G456" s="13" t="s">
        <v>10</v>
      </c>
      <c r="H456" s="13">
        <v>341</v>
      </c>
      <c r="I456" s="13" t="str">
        <f>VLOOKUP(B456,товар!$A$1:$C$433,2,FALSE)</f>
        <v>Чай</v>
      </c>
      <c r="J456" s="24">
        <f t="shared" si="35"/>
        <v>271.18181818181819</v>
      </c>
      <c r="K456" s="25">
        <f t="shared" si="36"/>
        <v>-0.11498491451558834</v>
      </c>
      <c r="L456" s="13" t="str">
        <f>VLOOKUP(B456,товар!$A$1:$C$433,3,FALSE)</f>
        <v>Ахмад</v>
      </c>
      <c r="M456" s="50">
        <f t="shared" si="37"/>
        <v>243.3</v>
      </c>
      <c r="N456" s="13">
        <f t="shared" si="38"/>
        <v>240</v>
      </c>
      <c r="O456" s="33">
        <f>VLOOKUP(H456,клиенты!$A$1:$G$435,5,FALSE)</f>
        <v>44724</v>
      </c>
      <c r="P456" s="13">
        <f t="shared" si="39"/>
        <v>635</v>
      </c>
      <c r="Q456" s="14" t="str">
        <f>VLOOKUP(H456,клиенты!$A$2:$M$435,7,FALSE)</f>
        <v>Россия</v>
      </c>
    </row>
    <row r="457" spans="1:17" x14ac:dyDescent="0.2">
      <c r="A457" s="12">
        <v>634</v>
      </c>
      <c r="B457" s="13">
        <v>111</v>
      </c>
      <c r="C457" s="13">
        <v>420</v>
      </c>
      <c r="D457" s="13">
        <v>1</v>
      </c>
      <c r="E457" s="13">
        <v>420</v>
      </c>
      <c r="F457" s="33">
        <v>45295</v>
      </c>
      <c r="G457" s="13" t="s">
        <v>9</v>
      </c>
      <c r="H457" s="13">
        <v>13</v>
      </c>
      <c r="I457" s="13" t="str">
        <f>VLOOKUP(B457,товар!$A$1:$C$433,2,FALSE)</f>
        <v>Сахар</v>
      </c>
      <c r="J457" s="24">
        <f t="shared" si="35"/>
        <v>252.76271186440678</v>
      </c>
      <c r="K457" s="25">
        <f t="shared" si="36"/>
        <v>0.66163749748541534</v>
      </c>
      <c r="L457" s="13" t="str">
        <f>VLOOKUP(B457,товар!$A$1:$C$433,3,FALSE)</f>
        <v>Сладов</v>
      </c>
      <c r="M457" s="50">
        <f t="shared" si="37"/>
        <v>240.26666666666668</v>
      </c>
      <c r="N457" s="13">
        <f t="shared" si="38"/>
        <v>420</v>
      </c>
      <c r="O457" s="33">
        <f>VLOOKUP(H457,клиенты!$A$1:$G$435,5,FALSE)</f>
        <v>44724</v>
      </c>
      <c r="P457" s="13">
        <f t="shared" si="39"/>
        <v>571</v>
      </c>
      <c r="Q457" s="14" t="str">
        <f>VLOOKUP(H457,клиенты!$A$2:$M$435,7,FALSE)</f>
        <v>Россия</v>
      </c>
    </row>
    <row r="458" spans="1:17" x14ac:dyDescent="0.2">
      <c r="A458" s="12">
        <v>819</v>
      </c>
      <c r="B458" s="13">
        <v>245</v>
      </c>
      <c r="C458" s="13">
        <v>281</v>
      </c>
      <c r="D458" s="13">
        <v>1</v>
      </c>
      <c r="E458" s="13">
        <v>281</v>
      </c>
      <c r="F458" s="33">
        <v>45036</v>
      </c>
      <c r="G458" s="13" t="s">
        <v>11</v>
      </c>
      <c r="H458" s="13">
        <v>341</v>
      </c>
      <c r="I458" s="13" t="str">
        <f>VLOOKUP(B458,товар!$A$1:$C$433,2,FALSE)</f>
        <v>Сахар</v>
      </c>
      <c r="J458" s="24">
        <f t="shared" si="35"/>
        <v>252.76271186440678</v>
      </c>
      <c r="K458" s="25">
        <f t="shared" si="36"/>
        <v>0.11171461141286132</v>
      </c>
      <c r="L458" s="13" t="str">
        <f>VLOOKUP(B458,товар!$A$1:$C$433,3,FALSE)</f>
        <v>Продимекс</v>
      </c>
      <c r="M458" s="50">
        <f t="shared" si="37"/>
        <v>240.5</v>
      </c>
      <c r="N458" s="13">
        <f t="shared" si="38"/>
        <v>281</v>
      </c>
      <c r="O458" s="33">
        <f>VLOOKUP(H458,клиенты!$A$1:$G$435,5,FALSE)</f>
        <v>44724</v>
      </c>
      <c r="P458" s="13">
        <f t="shared" si="39"/>
        <v>312</v>
      </c>
      <c r="Q458" s="14" t="str">
        <f>VLOOKUP(H458,клиенты!$A$2:$M$435,7,FALSE)</f>
        <v>Россия</v>
      </c>
    </row>
    <row r="459" spans="1:17" x14ac:dyDescent="0.2">
      <c r="A459" s="12">
        <v>233</v>
      </c>
      <c r="B459" s="13">
        <v>358</v>
      </c>
      <c r="C459" s="13">
        <v>172</v>
      </c>
      <c r="D459" s="13">
        <v>1</v>
      </c>
      <c r="E459" s="13">
        <v>172</v>
      </c>
      <c r="F459" s="33">
        <v>45379</v>
      </c>
      <c r="G459" s="13" t="s">
        <v>23</v>
      </c>
      <c r="H459" s="13">
        <v>478</v>
      </c>
      <c r="I459" s="13" t="str">
        <f>VLOOKUP(B459,товар!$A$1:$C$433,2,FALSE)</f>
        <v>Конфеты</v>
      </c>
      <c r="J459" s="24">
        <f t="shared" si="35"/>
        <v>267.85483870967744</v>
      </c>
      <c r="K459" s="25">
        <f t="shared" si="36"/>
        <v>-0.3578611428915518</v>
      </c>
      <c r="L459" s="13" t="str">
        <f>VLOOKUP(B459,товар!$A$1:$C$433,3,FALSE)</f>
        <v>Славянка</v>
      </c>
      <c r="M459" s="50">
        <f t="shared" si="37"/>
        <v>268</v>
      </c>
      <c r="N459" s="13">
        <f t="shared" si="38"/>
        <v>172</v>
      </c>
      <c r="O459" s="33">
        <f>VLOOKUP(H459,клиенты!$A$1:$G$435,5,FALSE)</f>
        <v>44726</v>
      </c>
      <c r="P459" s="13">
        <f t="shared" si="39"/>
        <v>653</v>
      </c>
      <c r="Q459" s="14" t="str">
        <f>VLOOKUP(H459,клиенты!$A$2:$M$435,7,FALSE)</f>
        <v>Таджикистан</v>
      </c>
    </row>
    <row r="460" spans="1:17" x14ac:dyDescent="0.2">
      <c r="A460" s="12">
        <v>472</v>
      </c>
      <c r="B460" s="13">
        <v>49</v>
      </c>
      <c r="C460" s="13">
        <v>412</v>
      </c>
      <c r="D460" s="13">
        <v>3</v>
      </c>
      <c r="E460" s="13">
        <v>1236</v>
      </c>
      <c r="F460" s="33">
        <v>45165</v>
      </c>
      <c r="G460" s="13" t="s">
        <v>16</v>
      </c>
      <c r="H460" s="13">
        <v>370</v>
      </c>
      <c r="I460" s="13" t="str">
        <f>VLOOKUP(B460,товар!$A$1:$C$433,2,FALSE)</f>
        <v>Рис</v>
      </c>
      <c r="J460" s="24">
        <f t="shared" si="35"/>
        <v>258.375</v>
      </c>
      <c r="K460" s="25">
        <f t="shared" si="36"/>
        <v>0.59458151910982093</v>
      </c>
      <c r="L460" s="13" t="str">
        <f>VLOOKUP(B460,товар!$A$1:$C$433,3,FALSE)</f>
        <v>Агро-Альянс</v>
      </c>
      <c r="M460" s="50">
        <f t="shared" si="37"/>
        <v>317.85714285714283</v>
      </c>
      <c r="N460" s="13">
        <f t="shared" si="38"/>
        <v>1236</v>
      </c>
      <c r="O460" s="33">
        <f>VLOOKUP(H460,клиенты!$A$1:$G$435,5,FALSE)</f>
        <v>44726</v>
      </c>
      <c r="P460" s="13">
        <f t="shared" si="39"/>
        <v>439</v>
      </c>
      <c r="Q460" s="14" t="str">
        <f>VLOOKUP(H460,клиенты!$A$2:$M$435,7,FALSE)</f>
        <v>Узбекистан</v>
      </c>
    </row>
    <row r="461" spans="1:17" x14ac:dyDescent="0.2">
      <c r="A461" s="12">
        <v>481</v>
      </c>
      <c r="B461" s="13">
        <v>193</v>
      </c>
      <c r="C461" s="13">
        <v>94</v>
      </c>
      <c r="D461" s="13">
        <v>3</v>
      </c>
      <c r="E461" s="13">
        <v>282</v>
      </c>
      <c r="F461" s="33">
        <v>45106</v>
      </c>
      <c r="G461" s="13" t="s">
        <v>10</v>
      </c>
      <c r="H461" s="13">
        <v>370</v>
      </c>
      <c r="I461" s="13" t="str">
        <f>VLOOKUP(B461,товар!$A$1:$C$433,2,FALSE)</f>
        <v>Соль</v>
      </c>
      <c r="J461" s="24">
        <f t="shared" si="35"/>
        <v>264.8679245283019</v>
      </c>
      <c r="K461" s="25">
        <f t="shared" si="36"/>
        <v>-0.64510614047585135</v>
      </c>
      <c r="L461" s="13" t="str">
        <f>VLOOKUP(B461,товар!$A$1:$C$433,3,FALSE)</f>
        <v>Салта</v>
      </c>
      <c r="M461" s="50">
        <f t="shared" si="37"/>
        <v>273.7</v>
      </c>
      <c r="N461" s="13">
        <f t="shared" si="38"/>
        <v>282</v>
      </c>
      <c r="O461" s="33">
        <f>VLOOKUP(H461,клиенты!$A$1:$G$435,5,FALSE)</f>
        <v>44726</v>
      </c>
      <c r="P461" s="13">
        <f t="shared" si="39"/>
        <v>380</v>
      </c>
      <c r="Q461" s="14" t="str">
        <f>VLOOKUP(H461,клиенты!$A$2:$M$435,7,FALSE)</f>
        <v>Узбекистан</v>
      </c>
    </row>
    <row r="462" spans="1:17" x14ac:dyDescent="0.2">
      <c r="A462" s="12">
        <v>565</v>
      </c>
      <c r="B462" s="13">
        <v>471</v>
      </c>
      <c r="C462" s="13">
        <v>294</v>
      </c>
      <c r="D462" s="13">
        <v>2</v>
      </c>
      <c r="E462" s="13">
        <v>588</v>
      </c>
      <c r="F462" s="33">
        <v>45112</v>
      </c>
      <c r="G462" s="13" t="s">
        <v>11</v>
      </c>
      <c r="H462" s="13">
        <v>370</v>
      </c>
      <c r="I462" s="13" t="str">
        <f>VLOOKUP(B462,товар!$A$1:$C$433,2,FALSE)</f>
        <v>Овощи</v>
      </c>
      <c r="J462" s="24">
        <f t="shared" si="35"/>
        <v>250.48780487804879</v>
      </c>
      <c r="K462" s="25">
        <f t="shared" si="36"/>
        <v>0.17370983446932819</v>
      </c>
      <c r="L462" s="13" t="str">
        <f>VLOOKUP(B462,товар!$A$1:$C$433,3,FALSE)</f>
        <v>Зеленая грядка</v>
      </c>
      <c r="M462" s="50">
        <f t="shared" si="37"/>
        <v>159.19999999999999</v>
      </c>
      <c r="N462" s="13">
        <f t="shared" si="38"/>
        <v>588</v>
      </c>
      <c r="O462" s="33">
        <f>VLOOKUP(H462,клиенты!$A$1:$G$435,5,FALSE)</f>
        <v>44726</v>
      </c>
      <c r="P462" s="13">
        <f t="shared" si="39"/>
        <v>386</v>
      </c>
      <c r="Q462" s="14" t="str">
        <f>VLOOKUP(H462,клиенты!$A$2:$M$435,7,FALSE)</f>
        <v>Узбекистан</v>
      </c>
    </row>
    <row r="463" spans="1:17" x14ac:dyDescent="0.2">
      <c r="A463" s="12">
        <v>992</v>
      </c>
      <c r="B463" s="13">
        <v>183</v>
      </c>
      <c r="C463" s="13">
        <v>73</v>
      </c>
      <c r="D463" s="13">
        <v>5</v>
      </c>
      <c r="E463" s="13">
        <v>365</v>
      </c>
      <c r="F463" s="33">
        <v>45317</v>
      </c>
      <c r="G463" s="13" t="s">
        <v>21</v>
      </c>
      <c r="H463" s="13">
        <v>478</v>
      </c>
      <c r="I463" s="13" t="str">
        <f>VLOOKUP(B463,товар!$A$1:$C$433,2,FALSE)</f>
        <v>Конфеты</v>
      </c>
      <c r="J463" s="24">
        <f t="shared" si="35"/>
        <v>267.85483870967744</v>
      </c>
      <c r="K463" s="25">
        <f t="shared" si="36"/>
        <v>-0.72746432227374003</v>
      </c>
      <c r="L463" s="13" t="str">
        <f>VLOOKUP(B463,товар!$A$1:$C$433,3,FALSE)</f>
        <v>Бабаевский</v>
      </c>
      <c r="M463" s="50">
        <f t="shared" si="37"/>
        <v>250.25925925925927</v>
      </c>
      <c r="N463" s="13">
        <f t="shared" si="38"/>
        <v>365</v>
      </c>
      <c r="O463" s="33">
        <f>VLOOKUP(H463,клиенты!$A$1:$G$435,5,FALSE)</f>
        <v>44726</v>
      </c>
      <c r="P463" s="13">
        <f t="shared" si="39"/>
        <v>591</v>
      </c>
      <c r="Q463" s="14" t="str">
        <f>VLOOKUP(H463,клиенты!$A$2:$M$435,7,FALSE)</f>
        <v>Таджикистан</v>
      </c>
    </row>
    <row r="464" spans="1:17" x14ac:dyDescent="0.2">
      <c r="A464" s="12">
        <v>421</v>
      </c>
      <c r="B464" s="13">
        <v>451</v>
      </c>
      <c r="C464" s="13">
        <v>443</v>
      </c>
      <c r="D464" s="13">
        <v>4</v>
      </c>
      <c r="E464" s="13">
        <v>1772</v>
      </c>
      <c r="F464" s="33">
        <v>45210</v>
      </c>
      <c r="G464" s="13" t="s">
        <v>26</v>
      </c>
      <c r="H464" s="13">
        <v>101</v>
      </c>
      <c r="I464" s="13" t="str">
        <f>VLOOKUP(B464,товар!$A$1:$C$433,2,FALSE)</f>
        <v>Рис</v>
      </c>
      <c r="J464" s="24">
        <f t="shared" si="35"/>
        <v>258.375</v>
      </c>
      <c r="K464" s="25">
        <f t="shared" si="36"/>
        <v>0.71456216739235612</v>
      </c>
      <c r="L464" s="13" t="str">
        <f>VLOOKUP(B464,товар!$A$1:$C$433,3,FALSE)</f>
        <v>Белый Злат</v>
      </c>
      <c r="M464" s="50">
        <f t="shared" si="37"/>
        <v>269.70588235294116</v>
      </c>
      <c r="N464" s="13">
        <f t="shared" si="38"/>
        <v>1772</v>
      </c>
      <c r="O464" s="33">
        <f>VLOOKUP(H464,клиенты!$A$1:$G$435,5,FALSE)</f>
        <v>44727</v>
      </c>
      <c r="P464" s="13">
        <f t="shared" si="39"/>
        <v>483</v>
      </c>
      <c r="Q464" s="14" t="str">
        <f>VLOOKUP(H464,клиенты!$A$2:$M$435,7,FALSE)</f>
        <v>Россия</v>
      </c>
    </row>
    <row r="465" spans="1:17" x14ac:dyDescent="0.2">
      <c r="A465" s="12">
        <v>466</v>
      </c>
      <c r="B465" s="13">
        <v>84</v>
      </c>
      <c r="C465" s="13">
        <v>265</v>
      </c>
      <c r="D465" s="13">
        <v>2</v>
      </c>
      <c r="E465" s="13">
        <v>530</v>
      </c>
      <c r="F465" s="33">
        <v>45067</v>
      </c>
      <c r="G465" s="13" t="s">
        <v>8</v>
      </c>
      <c r="H465" s="13">
        <v>101</v>
      </c>
      <c r="I465" s="13" t="str">
        <f>VLOOKUP(B465,товар!$A$1:$C$433,2,FALSE)</f>
        <v>Кофе</v>
      </c>
      <c r="J465" s="24">
        <f t="shared" si="35"/>
        <v>249.02380952380952</v>
      </c>
      <c r="K465" s="25">
        <f t="shared" si="36"/>
        <v>6.4155272970647381E-2</v>
      </c>
      <c r="L465" s="13" t="str">
        <f>VLOOKUP(B465,товар!$A$1:$C$433,3,FALSE)</f>
        <v>Tchibo</v>
      </c>
      <c r="M465" s="50">
        <f t="shared" si="37"/>
        <v>140</v>
      </c>
      <c r="N465" s="13">
        <f t="shared" si="38"/>
        <v>530</v>
      </c>
      <c r="O465" s="33">
        <f>VLOOKUP(H465,клиенты!$A$1:$G$435,5,FALSE)</f>
        <v>44727</v>
      </c>
      <c r="P465" s="13">
        <f t="shared" si="39"/>
        <v>340</v>
      </c>
      <c r="Q465" s="14" t="str">
        <f>VLOOKUP(H465,клиенты!$A$2:$M$435,7,FALSE)</f>
        <v>Россия</v>
      </c>
    </row>
    <row r="466" spans="1:17" x14ac:dyDescent="0.2">
      <c r="A466" s="12">
        <v>22</v>
      </c>
      <c r="B466" s="13">
        <v>385</v>
      </c>
      <c r="C466" s="13">
        <v>352</v>
      </c>
      <c r="D466" s="13">
        <v>2</v>
      </c>
      <c r="E466" s="13">
        <v>704</v>
      </c>
      <c r="F466" s="33">
        <v>45123</v>
      </c>
      <c r="G466" s="13" t="s">
        <v>14</v>
      </c>
      <c r="H466" s="13">
        <v>397</v>
      </c>
      <c r="I466" s="13" t="str">
        <f>VLOOKUP(B466,товар!$A$1:$C$433,2,FALSE)</f>
        <v>Макароны</v>
      </c>
      <c r="J466" s="24">
        <f t="shared" si="35"/>
        <v>265.47674418604652</v>
      </c>
      <c r="K466" s="25">
        <f t="shared" si="36"/>
        <v>0.32591651701633739</v>
      </c>
      <c r="L466" s="13" t="str">
        <f>VLOOKUP(B466,товар!$A$1:$C$433,3,FALSE)</f>
        <v>Макфа</v>
      </c>
      <c r="M466" s="50">
        <f t="shared" si="37"/>
        <v>329.27272727272725</v>
      </c>
      <c r="N466" s="13">
        <f t="shared" si="38"/>
        <v>704</v>
      </c>
      <c r="O466" s="33">
        <f>VLOOKUP(H466,клиенты!$A$1:$G$435,5,FALSE)</f>
        <v>44728</v>
      </c>
      <c r="P466" s="13">
        <f t="shared" si="39"/>
        <v>395</v>
      </c>
      <c r="Q466" s="14" t="str">
        <f>VLOOKUP(H466,клиенты!$A$2:$M$435,7,FALSE)</f>
        <v>Казахстан</v>
      </c>
    </row>
    <row r="467" spans="1:17" x14ac:dyDescent="0.2">
      <c r="A467" s="12">
        <v>158</v>
      </c>
      <c r="B467" s="13">
        <v>476</v>
      </c>
      <c r="C467" s="13">
        <v>286</v>
      </c>
      <c r="D467" s="13">
        <v>2</v>
      </c>
      <c r="E467" s="13">
        <v>572</v>
      </c>
      <c r="F467" s="33">
        <v>44973</v>
      </c>
      <c r="G467" s="13" t="s">
        <v>19</v>
      </c>
      <c r="H467" s="13">
        <v>397</v>
      </c>
      <c r="I467" s="13" t="str">
        <f>VLOOKUP(B467,товар!$A$1:$C$433,2,FALSE)</f>
        <v>Рыба</v>
      </c>
      <c r="J467" s="24">
        <f t="shared" si="35"/>
        <v>258.5128205128205</v>
      </c>
      <c r="K467" s="25">
        <f t="shared" si="36"/>
        <v>0.10632810950208293</v>
      </c>
      <c r="L467" s="13" t="str">
        <f>VLOOKUP(B467,товар!$A$1:$C$433,3,FALSE)</f>
        <v>Балтийский берег</v>
      </c>
      <c r="M467" s="50">
        <f t="shared" si="37"/>
        <v>289.88888888888891</v>
      </c>
      <c r="N467" s="13">
        <f t="shared" si="38"/>
        <v>572</v>
      </c>
      <c r="O467" s="33">
        <f>VLOOKUP(H467,клиенты!$A$1:$G$435,5,FALSE)</f>
        <v>44728</v>
      </c>
      <c r="P467" s="13">
        <f t="shared" si="39"/>
        <v>245</v>
      </c>
      <c r="Q467" s="14" t="str">
        <f>VLOOKUP(H467,клиенты!$A$2:$M$435,7,FALSE)</f>
        <v>Казахстан</v>
      </c>
    </row>
    <row r="468" spans="1:17" x14ac:dyDescent="0.2">
      <c r="A468" s="12">
        <v>168</v>
      </c>
      <c r="B468" s="13">
        <v>459</v>
      </c>
      <c r="C468" s="13">
        <v>405</v>
      </c>
      <c r="D468" s="13">
        <v>3</v>
      </c>
      <c r="E468" s="13">
        <v>1215</v>
      </c>
      <c r="F468" s="33">
        <v>44949</v>
      </c>
      <c r="G468" s="13" t="s">
        <v>10</v>
      </c>
      <c r="H468" s="13">
        <v>37</v>
      </c>
      <c r="I468" s="13" t="str">
        <f>VLOOKUP(B468,товар!$A$1:$C$433,2,FALSE)</f>
        <v>Крупа</v>
      </c>
      <c r="J468" s="24">
        <f t="shared" si="35"/>
        <v>255.11627906976744</v>
      </c>
      <c r="K468" s="25">
        <f t="shared" si="36"/>
        <v>0.58751139471285319</v>
      </c>
      <c r="L468" s="13" t="str">
        <f>VLOOKUP(B468,товар!$A$1:$C$433,3,FALSE)</f>
        <v>Националь</v>
      </c>
      <c r="M468" s="50">
        <f t="shared" si="37"/>
        <v>274.28571428571428</v>
      </c>
      <c r="N468" s="13">
        <f t="shared" si="38"/>
        <v>1215</v>
      </c>
      <c r="O468" s="33">
        <f>VLOOKUP(H468,клиенты!$A$1:$G$435,5,FALSE)</f>
        <v>44728</v>
      </c>
      <c r="P468" s="13">
        <f t="shared" si="39"/>
        <v>221</v>
      </c>
      <c r="Q468" s="14" t="str">
        <f>VLOOKUP(H468,клиенты!$A$2:$M$435,7,FALSE)</f>
        <v>Таджикистан</v>
      </c>
    </row>
    <row r="469" spans="1:17" x14ac:dyDescent="0.2">
      <c r="A469" s="12">
        <v>293</v>
      </c>
      <c r="B469" s="13">
        <v>424</v>
      </c>
      <c r="C469" s="13">
        <v>226</v>
      </c>
      <c r="D469" s="13">
        <v>2</v>
      </c>
      <c r="E469" s="13">
        <v>452</v>
      </c>
      <c r="F469" s="33">
        <v>45108</v>
      </c>
      <c r="G469" s="13" t="s">
        <v>17</v>
      </c>
      <c r="H469" s="13">
        <v>397</v>
      </c>
      <c r="I469" s="13" t="str">
        <f>VLOOKUP(B469,товар!$A$1:$C$433,2,FALSE)</f>
        <v>Печенье</v>
      </c>
      <c r="J469" s="24">
        <f t="shared" si="35"/>
        <v>283.468085106383</v>
      </c>
      <c r="K469" s="25">
        <f t="shared" si="36"/>
        <v>-0.20273211739097807</v>
      </c>
      <c r="L469" s="13" t="str">
        <f>VLOOKUP(B469,товар!$A$1:$C$433,3,FALSE)</f>
        <v>КДВ</v>
      </c>
      <c r="M469" s="50">
        <f t="shared" si="37"/>
        <v>323.07692307692309</v>
      </c>
      <c r="N469" s="13">
        <f t="shared" si="38"/>
        <v>452</v>
      </c>
      <c r="O469" s="33">
        <f>VLOOKUP(H469,клиенты!$A$1:$G$435,5,FALSE)</f>
        <v>44728</v>
      </c>
      <c r="P469" s="13">
        <f t="shared" si="39"/>
        <v>380</v>
      </c>
      <c r="Q469" s="14" t="str">
        <f>VLOOKUP(H469,клиенты!$A$2:$M$435,7,FALSE)</f>
        <v>Казахстан</v>
      </c>
    </row>
    <row r="470" spans="1:17" x14ac:dyDescent="0.2">
      <c r="A470" s="12">
        <v>617</v>
      </c>
      <c r="B470" s="13">
        <v>22</v>
      </c>
      <c r="C470" s="13">
        <v>217</v>
      </c>
      <c r="D470" s="13">
        <v>3</v>
      </c>
      <c r="E470" s="13">
        <v>651</v>
      </c>
      <c r="F470" s="33">
        <v>45094</v>
      </c>
      <c r="G470" s="13" t="s">
        <v>20</v>
      </c>
      <c r="H470" s="13">
        <v>37</v>
      </c>
      <c r="I470" s="13" t="str">
        <f>VLOOKUP(B470,товар!$A$1:$C$433,2,FALSE)</f>
        <v>Конфеты</v>
      </c>
      <c r="J470" s="24">
        <f t="shared" si="35"/>
        <v>267.85483870967744</v>
      </c>
      <c r="K470" s="25">
        <f t="shared" si="36"/>
        <v>-0.18985969771782985</v>
      </c>
      <c r="L470" s="13" t="str">
        <f>VLOOKUP(B470,товар!$A$1:$C$433,3,FALSE)</f>
        <v>Бабаевский</v>
      </c>
      <c r="M470" s="50">
        <f t="shared" si="37"/>
        <v>250.25925925925927</v>
      </c>
      <c r="N470" s="13">
        <f t="shared" si="38"/>
        <v>651</v>
      </c>
      <c r="O470" s="33">
        <f>VLOOKUP(H470,клиенты!$A$1:$G$435,5,FALSE)</f>
        <v>44728</v>
      </c>
      <c r="P470" s="13">
        <f t="shared" si="39"/>
        <v>366</v>
      </c>
      <c r="Q470" s="14" t="str">
        <f>VLOOKUP(H470,клиенты!$A$2:$M$435,7,FALSE)</f>
        <v>Таджикистан</v>
      </c>
    </row>
    <row r="471" spans="1:17" x14ac:dyDescent="0.2">
      <c r="A471" s="12">
        <v>705</v>
      </c>
      <c r="B471" s="13">
        <v>478</v>
      </c>
      <c r="C471" s="13">
        <v>342</v>
      </c>
      <c r="D471" s="13">
        <v>3</v>
      </c>
      <c r="E471" s="13">
        <v>1026</v>
      </c>
      <c r="F471" s="33">
        <v>45037</v>
      </c>
      <c r="G471" s="13" t="s">
        <v>14</v>
      </c>
      <c r="H471" s="13">
        <v>360</v>
      </c>
      <c r="I471" s="13" t="str">
        <f>VLOOKUP(B471,товар!$A$1:$C$433,2,FALSE)</f>
        <v>Конфеты</v>
      </c>
      <c r="J471" s="24">
        <f t="shared" si="35"/>
        <v>267.85483870967744</v>
      </c>
      <c r="K471" s="25">
        <f t="shared" si="36"/>
        <v>0.27681098332028653</v>
      </c>
      <c r="L471" s="13" t="str">
        <f>VLOOKUP(B471,товар!$A$1:$C$433,3,FALSE)</f>
        <v>Рот Фронт</v>
      </c>
      <c r="M471" s="50">
        <f t="shared" si="37"/>
        <v>288.23809523809524</v>
      </c>
      <c r="N471" s="13">
        <f t="shared" si="38"/>
        <v>1026</v>
      </c>
      <c r="O471" s="33">
        <f>VLOOKUP(H471,клиенты!$A$1:$G$435,5,FALSE)</f>
        <v>44728</v>
      </c>
      <c r="P471" s="13">
        <f t="shared" si="39"/>
        <v>309</v>
      </c>
      <c r="Q471" s="14" t="str">
        <f>VLOOKUP(H471,клиенты!$A$2:$M$435,7,FALSE)</f>
        <v>Казахстан</v>
      </c>
    </row>
    <row r="472" spans="1:17" x14ac:dyDescent="0.2">
      <c r="A472" s="12">
        <v>776</v>
      </c>
      <c r="B472" s="13">
        <v>37</v>
      </c>
      <c r="C472" s="13">
        <v>139</v>
      </c>
      <c r="D472" s="13">
        <v>3</v>
      </c>
      <c r="E472" s="13">
        <v>417</v>
      </c>
      <c r="F472" s="33">
        <v>45014</v>
      </c>
      <c r="G472" s="13" t="s">
        <v>17</v>
      </c>
      <c r="H472" s="13">
        <v>397</v>
      </c>
      <c r="I472" s="13" t="str">
        <f>VLOOKUP(B472,товар!$A$1:$C$433,2,FALSE)</f>
        <v>Соль</v>
      </c>
      <c r="J472" s="24">
        <f t="shared" si="35"/>
        <v>264.8679245283019</v>
      </c>
      <c r="K472" s="25">
        <f t="shared" si="36"/>
        <v>-0.47521014389514182</v>
      </c>
      <c r="L472" s="13" t="str">
        <f>VLOOKUP(B472,товар!$A$1:$C$433,3,FALSE)</f>
        <v>Илецкая</v>
      </c>
      <c r="M472" s="50">
        <f t="shared" si="37"/>
        <v>238.16666666666666</v>
      </c>
      <c r="N472" s="13">
        <f t="shared" si="38"/>
        <v>417</v>
      </c>
      <c r="O472" s="33">
        <f>VLOOKUP(H472,клиенты!$A$1:$G$435,5,FALSE)</f>
        <v>44728</v>
      </c>
      <c r="P472" s="13">
        <f t="shared" si="39"/>
        <v>286</v>
      </c>
      <c r="Q472" s="14" t="str">
        <f>VLOOKUP(H472,клиенты!$A$2:$M$435,7,FALSE)</f>
        <v>Казахстан</v>
      </c>
    </row>
    <row r="473" spans="1:17" x14ac:dyDescent="0.2">
      <c r="A473" s="12">
        <v>795</v>
      </c>
      <c r="B473" s="13">
        <v>308</v>
      </c>
      <c r="C473" s="13">
        <v>416</v>
      </c>
      <c r="D473" s="13">
        <v>4</v>
      </c>
      <c r="E473" s="13">
        <v>1664</v>
      </c>
      <c r="F473" s="33">
        <v>45217</v>
      </c>
      <c r="G473" s="13" t="s">
        <v>14</v>
      </c>
      <c r="H473" s="13">
        <v>360</v>
      </c>
      <c r="I473" s="13" t="str">
        <f>VLOOKUP(B473,товар!$A$1:$C$433,2,FALSE)</f>
        <v>Конфеты</v>
      </c>
      <c r="J473" s="24">
        <f t="shared" si="35"/>
        <v>267.85483870967744</v>
      </c>
      <c r="K473" s="25">
        <f t="shared" si="36"/>
        <v>0.55308002649485144</v>
      </c>
      <c r="L473" s="13" t="str">
        <f>VLOOKUP(B473,товар!$A$1:$C$433,3,FALSE)</f>
        <v>Бабаевский</v>
      </c>
      <c r="M473" s="50">
        <f t="shared" si="37"/>
        <v>250.25925925925927</v>
      </c>
      <c r="N473" s="13">
        <f t="shared" si="38"/>
        <v>1664</v>
      </c>
      <c r="O473" s="33">
        <f>VLOOKUP(H473,клиенты!$A$1:$G$435,5,FALSE)</f>
        <v>44728</v>
      </c>
      <c r="P473" s="13">
        <f t="shared" si="39"/>
        <v>489</v>
      </c>
      <c r="Q473" s="14" t="str">
        <f>VLOOKUP(H473,клиенты!$A$2:$M$435,7,FALSE)</f>
        <v>Казахстан</v>
      </c>
    </row>
    <row r="474" spans="1:17" x14ac:dyDescent="0.2">
      <c r="A474" s="12">
        <v>728</v>
      </c>
      <c r="B474" s="13">
        <v>77</v>
      </c>
      <c r="C474" s="13">
        <v>160</v>
      </c>
      <c r="D474" s="13">
        <v>2</v>
      </c>
      <c r="E474" s="13">
        <v>320</v>
      </c>
      <c r="F474" s="33">
        <v>45222</v>
      </c>
      <c r="G474" s="13" t="s">
        <v>19</v>
      </c>
      <c r="H474" s="13">
        <v>260</v>
      </c>
      <c r="I474" s="13" t="str">
        <f>VLOOKUP(B474,товар!$A$1:$C$433,2,FALSE)</f>
        <v>Макароны</v>
      </c>
      <c r="J474" s="24">
        <f t="shared" si="35"/>
        <v>265.47674418604652</v>
      </c>
      <c r="K474" s="25">
        <f t="shared" si="36"/>
        <v>-0.39731067408348297</v>
      </c>
      <c r="L474" s="13" t="str">
        <f>VLOOKUP(B474,товар!$A$1:$C$433,3,FALSE)</f>
        <v>Паста Зара</v>
      </c>
      <c r="M474" s="50">
        <f t="shared" si="37"/>
        <v>276.67567567567568</v>
      </c>
      <c r="N474" s="13">
        <f t="shared" si="38"/>
        <v>320</v>
      </c>
      <c r="O474" s="33">
        <f>VLOOKUP(H474,клиенты!$A$1:$G$435,5,FALSE)</f>
        <v>44729</v>
      </c>
      <c r="P474" s="13">
        <f t="shared" si="39"/>
        <v>493</v>
      </c>
      <c r="Q474" s="14" t="str">
        <f>VLOOKUP(H474,клиенты!$A$2:$M$435,7,FALSE)</f>
        <v>Таджикистан</v>
      </c>
    </row>
    <row r="475" spans="1:17" x14ac:dyDescent="0.2">
      <c r="A475" s="12">
        <v>852</v>
      </c>
      <c r="B475" s="13">
        <v>474</v>
      </c>
      <c r="C475" s="13">
        <v>171</v>
      </c>
      <c r="D475" s="13">
        <v>3</v>
      </c>
      <c r="E475" s="13">
        <v>513</v>
      </c>
      <c r="F475" s="33">
        <v>44985</v>
      </c>
      <c r="G475" s="13" t="s">
        <v>11</v>
      </c>
      <c r="H475" s="13">
        <v>260</v>
      </c>
      <c r="I475" s="13" t="str">
        <f>VLOOKUP(B475,товар!$A$1:$C$433,2,FALSE)</f>
        <v>Молоко</v>
      </c>
      <c r="J475" s="24">
        <f t="shared" si="35"/>
        <v>294.95238095238096</v>
      </c>
      <c r="K475" s="25">
        <f t="shared" si="36"/>
        <v>-0.42024539877300615</v>
      </c>
      <c r="L475" s="13" t="str">
        <f>VLOOKUP(B475,товар!$A$1:$C$433,3,FALSE)</f>
        <v>Простоквашино</v>
      </c>
      <c r="M475" s="50">
        <f t="shared" si="37"/>
        <v>318.81818181818181</v>
      </c>
      <c r="N475" s="13">
        <f t="shared" si="38"/>
        <v>513</v>
      </c>
      <c r="O475" s="33">
        <f>VLOOKUP(H475,клиенты!$A$1:$G$435,5,FALSE)</f>
        <v>44729</v>
      </c>
      <c r="P475" s="13">
        <f t="shared" si="39"/>
        <v>256</v>
      </c>
      <c r="Q475" s="14" t="str">
        <f>VLOOKUP(H475,клиенты!$A$2:$M$435,7,FALSE)</f>
        <v>Таджикистан</v>
      </c>
    </row>
    <row r="476" spans="1:17" x14ac:dyDescent="0.2">
      <c r="A476" s="12">
        <v>170</v>
      </c>
      <c r="B476" s="13">
        <v>320</v>
      </c>
      <c r="C476" s="13">
        <v>271</v>
      </c>
      <c r="D476" s="13">
        <v>1</v>
      </c>
      <c r="E476" s="13">
        <v>271</v>
      </c>
      <c r="F476" s="33">
        <v>45412</v>
      </c>
      <c r="G476" s="13" t="s">
        <v>27</v>
      </c>
      <c r="H476" s="13">
        <v>434</v>
      </c>
      <c r="I476" s="13" t="str">
        <f>VLOOKUP(B476,товар!$A$1:$C$433,2,FALSE)</f>
        <v>Конфеты</v>
      </c>
      <c r="J476" s="24">
        <f t="shared" si="35"/>
        <v>267.85483870967744</v>
      </c>
      <c r="K476" s="25">
        <f t="shared" si="36"/>
        <v>1.1742036490636432E-2</v>
      </c>
      <c r="L476" s="13" t="str">
        <f>VLOOKUP(B476,товар!$A$1:$C$433,3,FALSE)</f>
        <v>Бабаевский</v>
      </c>
      <c r="M476" s="50">
        <f t="shared" si="37"/>
        <v>250.25925925925927</v>
      </c>
      <c r="N476" s="13">
        <f t="shared" si="38"/>
        <v>271</v>
      </c>
      <c r="O476" s="33">
        <f>VLOOKUP(H476,клиенты!$A$1:$G$435,5,FALSE)</f>
        <v>44730</v>
      </c>
      <c r="P476" s="13">
        <f t="shared" si="39"/>
        <v>682</v>
      </c>
      <c r="Q476" s="14" t="str">
        <f>VLOOKUP(H476,клиенты!$A$2:$M$435,7,FALSE)</f>
        <v>Таджикистан</v>
      </c>
    </row>
    <row r="477" spans="1:17" x14ac:dyDescent="0.2">
      <c r="A477" s="12">
        <v>256</v>
      </c>
      <c r="B477" s="13">
        <v>117</v>
      </c>
      <c r="C477" s="13">
        <v>102</v>
      </c>
      <c r="D477" s="13">
        <v>4</v>
      </c>
      <c r="E477" s="13">
        <v>408</v>
      </c>
      <c r="F477" s="33">
        <v>45329</v>
      </c>
      <c r="G477" s="13" t="s">
        <v>24</v>
      </c>
      <c r="H477" s="13">
        <v>376</v>
      </c>
      <c r="I477" s="13" t="str">
        <f>VLOOKUP(B477,товар!$A$1:$C$433,2,FALSE)</f>
        <v>Макароны</v>
      </c>
      <c r="J477" s="24">
        <f t="shared" si="35"/>
        <v>265.47674418604652</v>
      </c>
      <c r="K477" s="25">
        <f t="shared" si="36"/>
        <v>-0.61578555472822039</v>
      </c>
      <c r="L477" s="13" t="str">
        <f>VLOOKUP(B477,товар!$A$1:$C$433,3,FALSE)</f>
        <v>Роллтон</v>
      </c>
      <c r="M477" s="50">
        <f t="shared" si="37"/>
        <v>235.55555555555554</v>
      </c>
      <c r="N477" s="13">
        <f t="shared" si="38"/>
        <v>408</v>
      </c>
      <c r="O477" s="33">
        <f>VLOOKUP(H477,клиенты!$A$1:$G$435,5,FALSE)</f>
        <v>44730</v>
      </c>
      <c r="P477" s="13">
        <f t="shared" si="39"/>
        <v>599</v>
      </c>
      <c r="Q477" s="14" t="str">
        <f>VLOOKUP(H477,клиенты!$A$2:$M$435,7,FALSE)</f>
        <v>Казахстан</v>
      </c>
    </row>
    <row r="478" spans="1:17" x14ac:dyDescent="0.2">
      <c r="A478" s="12">
        <v>376</v>
      </c>
      <c r="B478" s="13">
        <v>340</v>
      </c>
      <c r="C478" s="13">
        <v>157</v>
      </c>
      <c r="D478" s="13">
        <v>2</v>
      </c>
      <c r="E478" s="13">
        <v>314</v>
      </c>
      <c r="F478" s="33">
        <v>45075</v>
      </c>
      <c r="G478" s="13" t="s">
        <v>18</v>
      </c>
      <c r="H478" s="13">
        <v>376</v>
      </c>
      <c r="I478" s="13" t="str">
        <f>VLOOKUP(B478,товар!$A$1:$C$433,2,FALSE)</f>
        <v>Сыр</v>
      </c>
      <c r="J478" s="24">
        <f t="shared" si="35"/>
        <v>262.63492063492066</v>
      </c>
      <c r="K478" s="25">
        <f t="shared" si="36"/>
        <v>-0.40221201498851689</v>
      </c>
      <c r="L478" s="13" t="str">
        <f>VLOOKUP(B478,товар!$A$1:$C$433,3,FALSE)</f>
        <v>Карат</v>
      </c>
      <c r="M478" s="50">
        <f t="shared" si="37"/>
        <v>311.33333333333331</v>
      </c>
      <c r="N478" s="13">
        <f t="shared" si="38"/>
        <v>314</v>
      </c>
      <c r="O478" s="33">
        <f>VLOOKUP(H478,клиенты!$A$1:$G$435,5,FALSE)</f>
        <v>44730</v>
      </c>
      <c r="P478" s="13">
        <f t="shared" si="39"/>
        <v>345</v>
      </c>
      <c r="Q478" s="14" t="str">
        <f>VLOOKUP(H478,клиенты!$A$2:$M$435,7,FALSE)</f>
        <v>Казахстан</v>
      </c>
    </row>
    <row r="479" spans="1:17" x14ac:dyDescent="0.2">
      <c r="A479" s="12">
        <v>401</v>
      </c>
      <c r="B479" s="13">
        <v>50</v>
      </c>
      <c r="C479" s="13">
        <v>95</v>
      </c>
      <c r="D479" s="13">
        <v>4</v>
      </c>
      <c r="E479" s="13">
        <v>380</v>
      </c>
      <c r="F479" s="33">
        <v>45069</v>
      </c>
      <c r="G479" s="13" t="s">
        <v>20</v>
      </c>
      <c r="H479" s="13">
        <v>376</v>
      </c>
      <c r="I479" s="13" t="str">
        <f>VLOOKUP(B479,товар!$A$1:$C$433,2,FALSE)</f>
        <v>Сок</v>
      </c>
      <c r="J479" s="24">
        <f t="shared" si="35"/>
        <v>268.60344827586209</v>
      </c>
      <c r="K479" s="25">
        <f t="shared" si="36"/>
        <v>-0.64631876243661335</v>
      </c>
      <c r="L479" s="13" t="str">
        <f>VLOOKUP(B479,товар!$A$1:$C$433,3,FALSE)</f>
        <v>Добрый</v>
      </c>
      <c r="M479" s="50">
        <f t="shared" si="37"/>
        <v>242.81818181818181</v>
      </c>
      <c r="N479" s="13">
        <f t="shared" si="38"/>
        <v>380</v>
      </c>
      <c r="O479" s="33">
        <f>VLOOKUP(H479,клиенты!$A$1:$G$435,5,FALSE)</f>
        <v>44730</v>
      </c>
      <c r="P479" s="13">
        <f t="shared" si="39"/>
        <v>339</v>
      </c>
      <c r="Q479" s="14" t="str">
        <f>VLOOKUP(H479,клиенты!$A$2:$M$435,7,FALSE)</f>
        <v>Казахстан</v>
      </c>
    </row>
    <row r="480" spans="1:17" x14ac:dyDescent="0.2">
      <c r="A480" s="12">
        <v>409</v>
      </c>
      <c r="B480" s="13">
        <v>336</v>
      </c>
      <c r="C480" s="13">
        <v>265</v>
      </c>
      <c r="D480" s="13">
        <v>3</v>
      </c>
      <c r="E480" s="13">
        <v>795</v>
      </c>
      <c r="F480" s="33">
        <v>45124</v>
      </c>
      <c r="G480" s="13" t="s">
        <v>9</v>
      </c>
      <c r="H480" s="13">
        <v>434</v>
      </c>
      <c r="I480" s="13" t="str">
        <f>VLOOKUP(B480,товар!$A$1:$C$433,2,FALSE)</f>
        <v>Чипсы</v>
      </c>
      <c r="J480" s="24">
        <f t="shared" si="35"/>
        <v>273.72549019607845</v>
      </c>
      <c r="K480" s="25">
        <f t="shared" si="36"/>
        <v>-3.1876790830945634E-2</v>
      </c>
      <c r="L480" s="13" t="str">
        <f>VLOOKUP(B480,товар!$A$1:$C$433,3,FALSE)</f>
        <v>Estrella</v>
      </c>
      <c r="M480" s="50">
        <f t="shared" si="37"/>
        <v>266.27272727272725</v>
      </c>
      <c r="N480" s="13">
        <f t="shared" si="38"/>
        <v>795</v>
      </c>
      <c r="O480" s="33">
        <f>VLOOKUP(H480,клиенты!$A$1:$G$435,5,FALSE)</f>
        <v>44730</v>
      </c>
      <c r="P480" s="13">
        <f t="shared" si="39"/>
        <v>394</v>
      </c>
      <c r="Q480" s="14" t="str">
        <f>VLOOKUP(H480,клиенты!$A$2:$M$435,7,FALSE)</f>
        <v>Таджикистан</v>
      </c>
    </row>
    <row r="481" spans="1:17" x14ac:dyDescent="0.2">
      <c r="A481" s="12">
        <v>632</v>
      </c>
      <c r="B481" s="13">
        <v>337</v>
      </c>
      <c r="C481" s="13">
        <v>132</v>
      </c>
      <c r="D481" s="13">
        <v>3</v>
      </c>
      <c r="E481" s="13">
        <v>396</v>
      </c>
      <c r="F481" s="33">
        <v>45003</v>
      </c>
      <c r="G481" s="13" t="s">
        <v>26</v>
      </c>
      <c r="H481" s="13">
        <v>434</v>
      </c>
      <c r="I481" s="13" t="str">
        <f>VLOOKUP(B481,товар!$A$1:$C$433,2,FALSE)</f>
        <v>Макароны</v>
      </c>
      <c r="J481" s="24">
        <f t="shared" si="35"/>
        <v>265.47674418604652</v>
      </c>
      <c r="K481" s="25">
        <f t="shared" si="36"/>
        <v>-0.50278130611887351</v>
      </c>
      <c r="L481" s="13" t="str">
        <f>VLOOKUP(B481,товар!$A$1:$C$433,3,FALSE)</f>
        <v>Паста Зара</v>
      </c>
      <c r="M481" s="50">
        <f t="shared" si="37"/>
        <v>276.67567567567568</v>
      </c>
      <c r="N481" s="13">
        <f t="shared" si="38"/>
        <v>396</v>
      </c>
      <c r="O481" s="33">
        <f>VLOOKUP(H481,клиенты!$A$1:$G$435,5,FALSE)</f>
        <v>44730</v>
      </c>
      <c r="P481" s="13">
        <f t="shared" si="39"/>
        <v>273</v>
      </c>
      <c r="Q481" s="14" t="str">
        <f>VLOOKUP(H481,клиенты!$A$2:$M$435,7,FALSE)</f>
        <v>Таджикистан</v>
      </c>
    </row>
    <row r="482" spans="1:17" x14ac:dyDescent="0.2">
      <c r="A482" s="12">
        <v>665</v>
      </c>
      <c r="B482" s="13">
        <v>452</v>
      </c>
      <c r="C482" s="13">
        <v>226</v>
      </c>
      <c r="D482" s="13">
        <v>4</v>
      </c>
      <c r="E482" s="13">
        <v>904</v>
      </c>
      <c r="F482" s="33">
        <v>45153</v>
      </c>
      <c r="G482" s="13" t="s">
        <v>27</v>
      </c>
      <c r="H482" s="13">
        <v>33</v>
      </c>
      <c r="I482" s="13" t="str">
        <f>VLOOKUP(B482,товар!$A$1:$C$433,2,FALSE)</f>
        <v>Фрукты</v>
      </c>
      <c r="J482" s="24">
        <f t="shared" si="35"/>
        <v>274.16279069767444</v>
      </c>
      <c r="K482" s="25">
        <f t="shared" si="36"/>
        <v>-0.17567223683094413</v>
      </c>
      <c r="L482" s="13" t="str">
        <f>VLOOKUP(B482,товар!$A$1:$C$433,3,FALSE)</f>
        <v>Экзотик</v>
      </c>
      <c r="M482" s="50">
        <f t="shared" si="37"/>
        <v>253.6875</v>
      </c>
      <c r="N482" s="13">
        <f t="shared" si="38"/>
        <v>904</v>
      </c>
      <c r="O482" s="33">
        <f>VLOOKUP(H482,клиенты!$A$1:$G$435,5,FALSE)</f>
        <v>44730</v>
      </c>
      <c r="P482" s="13">
        <f t="shared" si="39"/>
        <v>423</v>
      </c>
      <c r="Q482" s="14" t="str">
        <f>VLOOKUP(H482,клиенты!$A$2:$M$435,7,FALSE)</f>
        <v>Россия</v>
      </c>
    </row>
    <row r="483" spans="1:17" x14ac:dyDescent="0.2">
      <c r="A483" s="12">
        <v>674</v>
      </c>
      <c r="B483" s="13">
        <v>389</v>
      </c>
      <c r="C483" s="13">
        <v>155</v>
      </c>
      <c r="D483" s="13">
        <v>4</v>
      </c>
      <c r="E483" s="13">
        <v>620</v>
      </c>
      <c r="F483" s="33">
        <v>45412</v>
      </c>
      <c r="G483" s="13" t="s">
        <v>27</v>
      </c>
      <c r="H483" s="13">
        <v>376</v>
      </c>
      <c r="I483" s="13" t="str">
        <f>VLOOKUP(B483,товар!$A$1:$C$433,2,FALSE)</f>
        <v>Чай</v>
      </c>
      <c r="J483" s="24">
        <f t="shared" si="35"/>
        <v>271.18181818181819</v>
      </c>
      <c r="K483" s="25">
        <f t="shared" si="36"/>
        <v>-0.42842775729131743</v>
      </c>
      <c r="L483" s="13" t="str">
        <f>VLOOKUP(B483,товар!$A$1:$C$433,3,FALSE)</f>
        <v>Ахмад</v>
      </c>
      <c r="M483" s="50">
        <f t="shared" si="37"/>
        <v>243.3</v>
      </c>
      <c r="N483" s="13">
        <f t="shared" si="38"/>
        <v>620</v>
      </c>
      <c r="O483" s="33">
        <f>VLOOKUP(H483,клиенты!$A$1:$G$435,5,FALSE)</f>
        <v>44730</v>
      </c>
      <c r="P483" s="13">
        <f t="shared" si="39"/>
        <v>682</v>
      </c>
      <c r="Q483" s="14" t="str">
        <f>VLOOKUP(H483,клиенты!$A$2:$M$435,7,FALSE)</f>
        <v>Казахстан</v>
      </c>
    </row>
    <row r="484" spans="1:17" x14ac:dyDescent="0.2">
      <c r="A484" s="12">
        <v>750</v>
      </c>
      <c r="B484" s="13">
        <v>248</v>
      </c>
      <c r="C484" s="13">
        <v>176</v>
      </c>
      <c r="D484" s="13">
        <v>5</v>
      </c>
      <c r="E484" s="13">
        <v>880</v>
      </c>
      <c r="F484" s="33">
        <v>44946</v>
      </c>
      <c r="G484" s="13" t="s">
        <v>16</v>
      </c>
      <c r="H484" s="13">
        <v>434</v>
      </c>
      <c r="I484" s="13" t="str">
        <f>VLOOKUP(B484,товар!$A$1:$C$433,2,FALSE)</f>
        <v>Конфеты</v>
      </c>
      <c r="J484" s="24">
        <f t="shared" si="35"/>
        <v>267.85483870967744</v>
      </c>
      <c r="K484" s="25">
        <f t="shared" si="36"/>
        <v>-0.34292768109833205</v>
      </c>
      <c r="L484" s="13" t="str">
        <f>VLOOKUP(B484,товар!$A$1:$C$433,3,FALSE)</f>
        <v>Красный Октябрь</v>
      </c>
      <c r="M484" s="50">
        <f t="shared" si="37"/>
        <v>273.625</v>
      </c>
      <c r="N484" s="13">
        <f t="shared" si="38"/>
        <v>880</v>
      </c>
      <c r="O484" s="33">
        <f>VLOOKUP(H484,клиенты!$A$1:$G$435,5,FALSE)</f>
        <v>44730</v>
      </c>
      <c r="P484" s="13">
        <f t="shared" si="39"/>
        <v>216</v>
      </c>
      <c r="Q484" s="14" t="str">
        <f>VLOOKUP(H484,клиенты!$A$2:$M$435,7,FALSE)</f>
        <v>Таджикистан</v>
      </c>
    </row>
    <row r="485" spans="1:17" x14ac:dyDescent="0.2">
      <c r="A485" s="12">
        <v>516</v>
      </c>
      <c r="B485" s="13">
        <v>240</v>
      </c>
      <c r="C485" s="13">
        <v>156</v>
      </c>
      <c r="D485" s="13">
        <v>4</v>
      </c>
      <c r="E485" s="13">
        <v>624</v>
      </c>
      <c r="F485" s="33">
        <v>45317</v>
      </c>
      <c r="G485" s="13" t="s">
        <v>23</v>
      </c>
      <c r="H485" s="13">
        <v>67</v>
      </c>
      <c r="I485" s="13" t="str">
        <f>VLOOKUP(B485,товар!$A$1:$C$433,2,FALSE)</f>
        <v>Макароны</v>
      </c>
      <c r="J485" s="24">
        <f t="shared" si="35"/>
        <v>265.47674418604652</v>
      </c>
      <c r="K485" s="25">
        <f t="shared" si="36"/>
        <v>-0.41237790723139589</v>
      </c>
      <c r="L485" s="13" t="str">
        <f>VLOOKUP(B485,товар!$A$1:$C$433,3,FALSE)</f>
        <v>Борилла</v>
      </c>
      <c r="M485" s="50">
        <f t="shared" si="37"/>
        <v>236.27586206896552</v>
      </c>
      <c r="N485" s="13">
        <f t="shared" si="38"/>
        <v>624</v>
      </c>
      <c r="O485" s="33">
        <f>VLOOKUP(H485,клиенты!$A$1:$G$435,5,FALSE)</f>
        <v>44731</v>
      </c>
      <c r="P485" s="13">
        <f t="shared" si="39"/>
        <v>586</v>
      </c>
      <c r="Q485" s="14" t="str">
        <f>VLOOKUP(H485,клиенты!$A$2:$M$435,7,FALSE)</f>
        <v>Беларусь</v>
      </c>
    </row>
    <row r="486" spans="1:17" x14ac:dyDescent="0.2">
      <c r="A486" s="12">
        <v>953</v>
      </c>
      <c r="B486" s="13">
        <v>386</v>
      </c>
      <c r="C486" s="13">
        <v>288</v>
      </c>
      <c r="D486" s="13">
        <v>2</v>
      </c>
      <c r="E486" s="13">
        <v>576</v>
      </c>
      <c r="F486" s="33">
        <v>45285</v>
      </c>
      <c r="G486" s="13" t="s">
        <v>22</v>
      </c>
      <c r="H486" s="13">
        <v>67</v>
      </c>
      <c r="I486" s="13" t="str">
        <f>VLOOKUP(B486,товар!$A$1:$C$433,2,FALSE)</f>
        <v>Крупа</v>
      </c>
      <c r="J486" s="24">
        <f t="shared" si="35"/>
        <v>255.11627906976744</v>
      </c>
      <c r="K486" s="25">
        <f t="shared" si="36"/>
        <v>0.12889699179580671</v>
      </c>
      <c r="L486" s="13" t="str">
        <f>VLOOKUP(B486,товар!$A$1:$C$433,3,FALSE)</f>
        <v>Увелка</v>
      </c>
      <c r="M486" s="50">
        <f t="shared" si="37"/>
        <v>251.91666666666666</v>
      </c>
      <c r="N486" s="13">
        <f t="shared" si="38"/>
        <v>576</v>
      </c>
      <c r="O486" s="33">
        <f>VLOOKUP(H486,клиенты!$A$1:$G$435,5,FALSE)</f>
        <v>44731</v>
      </c>
      <c r="P486" s="13">
        <f t="shared" si="39"/>
        <v>554</v>
      </c>
      <c r="Q486" s="14" t="str">
        <f>VLOOKUP(H486,клиенты!$A$2:$M$435,7,FALSE)</f>
        <v>Беларусь</v>
      </c>
    </row>
    <row r="487" spans="1:17" x14ac:dyDescent="0.2">
      <c r="A487" s="12">
        <v>342</v>
      </c>
      <c r="B487" s="13">
        <v>201</v>
      </c>
      <c r="C487" s="13">
        <v>179</v>
      </c>
      <c r="D487" s="13">
        <v>5</v>
      </c>
      <c r="E487" s="13">
        <v>895</v>
      </c>
      <c r="F487" s="33">
        <v>45091</v>
      </c>
      <c r="G487" s="13" t="s">
        <v>14</v>
      </c>
      <c r="H487" s="13">
        <v>109</v>
      </c>
      <c r="I487" s="13" t="str">
        <f>VLOOKUP(B487,товар!$A$1:$C$433,2,FALSE)</f>
        <v>Печенье</v>
      </c>
      <c r="J487" s="24">
        <f t="shared" si="35"/>
        <v>283.468085106383</v>
      </c>
      <c r="K487" s="25">
        <f t="shared" si="36"/>
        <v>-0.36853561510170385</v>
      </c>
      <c r="L487" s="13" t="str">
        <f>VLOOKUP(B487,товар!$A$1:$C$433,3,FALSE)</f>
        <v>Белогорье</v>
      </c>
      <c r="M487" s="50">
        <f t="shared" si="37"/>
        <v>249.5</v>
      </c>
      <c r="N487" s="13">
        <f t="shared" si="38"/>
        <v>895</v>
      </c>
      <c r="O487" s="33">
        <f>VLOOKUP(H487,клиенты!$A$1:$G$435,5,FALSE)</f>
        <v>44732</v>
      </c>
      <c r="P487" s="13">
        <f t="shared" si="39"/>
        <v>359</v>
      </c>
      <c r="Q487" s="14" t="str">
        <f>VLOOKUP(H487,клиенты!$A$2:$M$435,7,FALSE)</f>
        <v>Таджикистан</v>
      </c>
    </row>
    <row r="488" spans="1:17" x14ac:dyDescent="0.2">
      <c r="A488" s="12">
        <v>671</v>
      </c>
      <c r="B488" s="13">
        <v>411</v>
      </c>
      <c r="C488" s="13">
        <v>158</v>
      </c>
      <c r="D488" s="13">
        <v>3</v>
      </c>
      <c r="E488" s="13">
        <v>474</v>
      </c>
      <c r="F488" s="33">
        <v>45070</v>
      </c>
      <c r="G488" s="13" t="s">
        <v>16</v>
      </c>
      <c r="H488" s="13">
        <v>109</v>
      </c>
      <c r="I488" s="13" t="str">
        <f>VLOOKUP(B488,товар!$A$1:$C$433,2,FALSE)</f>
        <v>Хлеб</v>
      </c>
      <c r="J488" s="24">
        <f t="shared" si="35"/>
        <v>300.31818181818181</v>
      </c>
      <c r="K488" s="25">
        <f t="shared" si="36"/>
        <v>-0.47389132738005146</v>
      </c>
      <c r="L488" s="13" t="str">
        <f>VLOOKUP(B488,товар!$A$1:$C$433,3,FALSE)</f>
        <v>Хлебный Дом</v>
      </c>
      <c r="M488" s="50">
        <f t="shared" si="37"/>
        <v>281.73333333333335</v>
      </c>
      <c r="N488" s="13">
        <f t="shared" si="38"/>
        <v>474</v>
      </c>
      <c r="O488" s="33">
        <f>VLOOKUP(H488,клиенты!$A$1:$G$435,5,FALSE)</f>
        <v>44732</v>
      </c>
      <c r="P488" s="13">
        <f t="shared" si="39"/>
        <v>338</v>
      </c>
      <c r="Q488" s="14" t="str">
        <f>VLOOKUP(H488,клиенты!$A$2:$M$435,7,FALSE)</f>
        <v>Таджикистан</v>
      </c>
    </row>
    <row r="489" spans="1:17" x14ac:dyDescent="0.2">
      <c r="A489" s="12">
        <v>518</v>
      </c>
      <c r="B489" s="13">
        <v>481</v>
      </c>
      <c r="C489" s="13">
        <v>463</v>
      </c>
      <c r="D489" s="13">
        <v>2</v>
      </c>
      <c r="E489" s="13">
        <v>926</v>
      </c>
      <c r="F489" s="33">
        <v>45171</v>
      </c>
      <c r="G489" s="13" t="s">
        <v>22</v>
      </c>
      <c r="H489" s="13">
        <v>213</v>
      </c>
      <c r="I489" s="13" t="str">
        <f>VLOOKUP(B489,товар!$A$1:$C$433,2,FALSE)</f>
        <v>Чипсы</v>
      </c>
      <c r="J489" s="24">
        <f t="shared" si="35"/>
        <v>273.72549019607845</v>
      </c>
      <c r="K489" s="25">
        <f t="shared" si="36"/>
        <v>0.69147564469914036</v>
      </c>
      <c r="L489" s="13" t="str">
        <f>VLOOKUP(B489,товар!$A$1:$C$433,3,FALSE)</f>
        <v>Pringles</v>
      </c>
      <c r="M489" s="50">
        <f t="shared" si="37"/>
        <v>280.23809523809524</v>
      </c>
      <c r="N489" s="13">
        <f t="shared" si="38"/>
        <v>926</v>
      </c>
      <c r="O489" s="33">
        <f>VLOOKUP(H489,клиенты!$A$1:$G$435,5,FALSE)</f>
        <v>44733</v>
      </c>
      <c r="P489" s="13">
        <f t="shared" si="39"/>
        <v>438</v>
      </c>
      <c r="Q489" s="14" t="str">
        <f>VLOOKUP(H489,клиенты!$A$2:$M$435,7,FALSE)</f>
        <v>Беларусь</v>
      </c>
    </row>
    <row r="490" spans="1:17" x14ac:dyDescent="0.2">
      <c r="A490" s="12">
        <v>131</v>
      </c>
      <c r="B490" s="13">
        <v>431</v>
      </c>
      <c r="C490" s="13">
        <v>141</v>
      </c>
      <c r="D490" s="13">
        <v>5</v>
      </c>
      <c r="E490" s="13">
        <v>705</v>
      </c>
      <c r="F490" s="33">
        <v>45029</v>
      </c>
      <c r="G490" s="13" t="s">
        <v>18</v>
      </c>
      <c r="H490" s="13">
        <v>386</v>
      </c>
      <c r="I490" s="13" t="str">
        <f>VLOOKUP(B490,товар!$A$1:$C$433,2,FALSE)</f>
        <v>Овощи</v>
      </c>
      <c r="J490" s="24">
        <f t="shared" si="35"/>
        <v>250.48780487804879</v>
      </c>
      <c r="K490" s="25">
        <f t="shared" si="36"/>
        <v>-0.43709834469328146</v>
      </c>
      <c r="L490" s="13" t="str">
        <f>VLOOKUP(B490,товар!$A$1:$C$433,3,FALSE)</f>
        <v>Гавриш</v>
      </c>
      <c r="M490" s="50">
        <f t="shared" si="37"/>
        <v>247.66666666666666</v>
      </c>
      <c r="N490" s="13">
        <f t="shared" si="38"/>
        <v>705</v>
      </c>
      <c r="O490" s="33">
        <f>VLOOKUP(H490,клиенты!$A$1:$G$435,5,FALSE)</f>
        <v>44734</v>
      </c>
      <c r="P490" s="13">
        <f t="shared" si="39"/>
        <v>295</v>
      </c>
      <c r="Q490" s="14" t="str">
        <f>VLOOKUP(H490,клиенты!$A$2:$M$435,7,FALSE)</f>
        <v>Беларусь</v>
      </c>
    </row>
    <row r="491" spans="1:17" x14ac:dyDescent="0.2">
      <c r="A491" s="12">
        <v>720</v>
      </c>
      <c r="B491" s="13">
        <v>426</v>
      </c>
      <c r="C491" s="13">
        <v>394</v>
      </c>
      <c r="D491" s="13">
        <v>5</v>
      </c>
      <c r="E491" s="13">
        <v>1970</v>
      </c>
      <c r="F491" s="33">
        <v>45349</v>
      </c>
      <c r="G491" s="13" t="s">
        <v>23</v>
      </c>
      <c r="H491" s="13">
        <v>386</v>
      </c>
      <c r="I491" s="13" t="str">
        <f>VLOOKUP(B491,товар!$A$1:$C$433,2,FALSE)</f>
        <v>Печенье</v>
      </c>
      <c r="J491" s="24">
        <f t="shared" si="35"/>
        <v>283.468085106383</v>
      </c>
      <c r="K491" s="25">
        <f t="shared" si="36"/>
        <v>0.38992719357502059</v>
      </c>
      <c r="L491" s="13" t="str">
        <f>VLOOKUP(B491,товар!$A$1:$C$433,3,FALSE)</f>
        <v>Посиделкино</v>
      </c>
      <c r="M491" s="50">
        <f t="shared" si="37"/>
        <v>321.63636363636363</v>
      </c>
      <c r="N491" s="13">
        <f t="shared" si="38"/>
        <v>1970</v>
      </c>
      <c r="O491" s="33">
        <f>VLOOKUP(H491,клиенты!$A$1:$G$435,5,FALSE)</f>
        <v>44734</v>
      </c>
      <c r="P491" s="13">
        <f t="shared" si="39"/>
        <v>615</v>
      </c>
      <c r="Q491" s="14" t="str">
        <f>VLOOKUP(H491,клиенты!$A$2:$M$435,7,FALSE)</f>
        <v>Беларусь</v>
      </c>
    </row>
    <row r="492" spans="1:17" x14ac:dyDescent="0.2">
      <c r="A492" s="12">
        <v>761</v>
      </c>
      <c r="B492" s="13">
        <v>151</v>
      </c>
      <c r="C492" s="13">
        <v>239</v>
      </c>
      <c r="D492" s="13">
        <v>2</v>
      </c>
      <c r="E492" s="13">
        <v>478</v>
      </c>
      <c r="F492" s="33">
        <v>45056</v>
      </c>
      <c r="G492" s="13" t="s">
        <v>14</v>
      </c>
      <c r="H492" s="13">
        <v>386</v>
      </c>
      <c r="I492" s="13" t="str">
        <f>VLOOKUP(B492,товар!$A$1:$C$433,2,FALSE)</f>
        <v>Молоко</v>
      </c>
      <c r="J492" s="24">
        <f t="shared" si="35"/>
        <v>294.95238095238096</v>
      </c>
      <c r="K492" s="25">
        <f t="shared" si="36"/>
        <v>-0.18969970939618985</v>
      </c>
      <c r="L492" s="13" t="str">
        <f>VLOOKUP(B492,товар!$A$1:$C$433,3,FALSE)</f>
        <v>Беллакт</v>
      </c>
      <c r="M492" s="50">
        <f t="shared" si="37"/>
        <v>322.54545454545456</v>
      </c>
      <c r="N492" s="13">
        <f t="shared" si="38"/>
        <v>478</v>
      </c>
      <c r="O492" s="33">
        <f>VLOOKUP(H492,клиенты!$A$1:$G$435,5,FALSE)</f>
        <v>44734</v>
      </c>
      <c r="P492" s="13">
        <f t="shared" si="39"/>
        <v>322</v>
      </c>
      <c r="Q492" s="14" t="str">
        <f>VLOOKUP(H492,клиенты!$A$2:$M$435,7,FALSE)</f>
        <v>Беларусь</v>
      </c>
    </row>
    <row r="493" spans="1:17" x14ac:dyDescent="0.2">
      <c r="A493" s="12">
        <v>901</v>
      </c>
      <c r="B493" s="13">
        <v>458</v>
      </c>
      <c r="C493" s="13">
        <v>343</v>
      </c>
      <c r="D493" s="13">
        <v>3</v>
      </c>
      <c r="E493" s="13">
        <v>1029</v>
      </c>
      <c r="F493" s="33">
        <v>45005</v>
      </c>
      <c r="G493" s="13" t="s">
        <v>20</v>
      </c>
      <c r="H493" s="13">
        <v>282</v>
      </c>
      <c r="I493" s="13" t="str">
        <f>VLOOKUP(B493,товар!$A$1:$C$433,2,FALSE)</f>
        <v>Макароны</v>
      </c>
      <c r="J493" s="24">
        <f t="shared" si="35"/>
        <v>265.47674418604652</v>
      </c>
      <c r="K493" s="25">
        <f t="shared" si="36"/>
        <v>0.29201524243353338</v>
      </c>
      <c r="L493" s="13" t="str">
        <f>VLOOKUP(B493,товар!$A$1:$C$433,3,FALSE)</f>
        <v>Борилла</v>
      </c>
      <c r="M493" s="50">
        <f t="shared" si="37"/>
        <v>236.27586206896552</v>
      </c>
      <c r="N493" s="13">
        <f t="shared" si="38"/>
        <v>1029</v>
      </c>
      <c r="O493" s="33">
        <f>VLOOKUP(H493,клиенты!$A$1:$G$435,5,FALSE)</f>
        <v>44735</v>
      </c>
      <c r="P493" s="13">
        <f t="shared" si="39"/>
        <v>270</v>
      </c>
      <c r="Q493" s="14" t="str">
        <f>VLOOKUP(H493,клиенты!$A$2:$M$435,7,FALSE)</f>
        <v>Беларусь</v>
      </c>
    </row>
    <row r="494" spans="1:17" x14ac:dyDescent="0.2">
      <c r="A494" s="12">
        <v>783</v>
      </c>
      <c r="B494" s="13">
        <v>63</v>
      </c>
      <c r="C494" s="13">
        <v>344</v>
      </c>
      <c r="D494" s="13">
        <v>2</v>
      </c>
      <c r="E494" s="13">
        <v>688</v>
      </c>
      <c r="F494" s="33">
        <v>45194</v>
      </c>
      <c r="G494" s="13" t="s">
        <v>21</v>
      </c>
      <c r="H494" s="13">
        <v>208</v>
      </c>
      <c r="I494" s="13" t="str">
        <f>VLOOKUP(B494,товар!$A$1:$C$433,2,FALSE)</f>
        <v>Рыба</v>
      </c>
      <c r="J494" s="24">
        <f t="shared" si="35"/>
        <v>258.5128205128205</v>
      </c>
      <c r="K494" s="25">
        <f t="shared" si="36"/>
        <v>0.33068835548502284</v>
      </c>
      <c r="L494" s="13" t="str">
        <f>VLOOKUP(B494,товар!$A$1:$C$433,3,FALSE)</f>
        <v>Балтийский берег</v>
      </c>
      <c r="M494" s="50">
        <f t="shared" si="37"/>
        <v>289.88888888888891</v>
      </c>
      <c r="N494" s="13">
        <f t="shared" si="38"/>
        <v>688</v>
      </c>
      <c r="O494" s="33">
        <f>VLOOKUP(H494,клиенты!$A$1:$G$435,5,FALSE)</f>
        <v>44736</v>
      </c>
      <c r="P494" s="13">
        <f t="shared" si="39"/>
        <v>458</v>
      </c>
      <c r="Q494" s="14" t="str">
        <f>VLOOKUP(H494,клиенты!$A$2:$M$435,7,FALSE)</f>
        <v>Таджикистан</v>
      </c>
    </row>
    <row r="495" spans="1:17" x14ac:dyDescent="0.2">
      <c r="A495" s="12">
        <v>171</v>
      </c>
      <c r="B495" s="13">
        <v>19</v>
      </c>
      <c r="C495" s="13">
        <v>96</v>
      </c>
      <c r="D495" s="13">
        <v>4</v>
      </c>
      <c r="E495" s="13">
        <v>384</v>
      </c>
      <c r="F495" s="33">
        <v>45041</v>
      </c>
      <c r="G495" s="13" t="s">
        <v>9</v>
      </c>
      <c r="H495" s="13">
        <v>172</v>
      </c>
      <c r="I495" s="13" t="str">
        <f>VLOOKUP(B495,товар!$A$1:$C$433,2,FALSE)</f>
        <v>Мясо</v>
      </c>
      <c r="J495" s="24">
        <f t="shared" si="35"/>
        <v>271.74545454545455</v>
      </c>
      <c r="K495" s="25">
        <f t="shared" si="36"/>
        <v>-0.6467282215977519</v>
      </c>
      <c r="L495" s="13" t="str">
        <f>VLOOKUP(B495,товар!$A$1:$C$433,3,FALSE)</f>
        <v>Снежана</v>
      </c>
      <c r="M495" s="50">
        <f t="shared" si="37"/>
        <v>272.35294117647061</v>
      </c>
      <c r="N495" s="13">
        <f t="shared" si="38"/>
        <v>384</v>
      </c>
      <c r="O495" s="33">
        <f>VLOOKUP(H495,клиенты!$A$1:$G$435,5,FALSE)</f>
        <v>44737</v>
      </c>
      <c r="P495" s="13">
        <f t="shared" si="39"/>
        <v>304</v>
      </c>
      <c r="Q495" s="14" t="str">
        <f>VLOOKUP(H495,клиенты!$A$2:$M$435,7,FALSE)</f>
        <v>Россия</v>
      </c>
    </row>
    <row r="496" spans="1:17" x14ac:dyDescent="0.2">
      <c r="A496" s="12">
        <v>206</v>
      </c>
      <c r="B496" s="13">
        <v>87</v>
      </c>
      <c r="C496" s="13">
        <v>487</v>
      </c>
      <c r="D496" s="13">
        <v>1</v>
      </c>
      <c r="E496" s="13">
        <v>487</v>
      </c>
      <c r="F496" s="33">
        <v>45019</v>
      </c>
      <c r="G496" s="13" t="s">
        <v>17</v>
      </c>
      <c r="H496" s="13">
        <v>172</v>
      </c>
      <c r="I496" s="13" t="str">
        <f>VLOOKUP(B496,товар!$A$1:$C$433,2,FALSE)</f>
        <v>Кофе</v>
      </c>
      <c r="J496" s="24">
        <f t="shared" si="35"/>
        <v>249.02380952380952</v>
      </c>
      <c r="K496" s="25">
        <f t="shared" si="36"/>
        <v>0.95563629410077455</v>
      </c>
      <c r="L496" s="13" t="str">
        <f>VLOOKUP(B496,товар!$A$1:$C$433,3,FALSE)</f>
        <v>Jacobs</v>
      </c>
      <c r="M496" s="50">
        <f t="shared" si="37"/>
        <v>276.21052631578948</v>
      </c>
      <c r="N496" s="13">
        <f t="shared" si="38"/>
        <v>487</v>
      </c>
      <c r="O496" s="33">
        <f>VLOOKUP(H496,клиенты!$A$1:$G$435,5,FALSE)</f>
        <v>44737</v>
      </c>
      <c r="P496" s="13">
        <f t="shared" si="39"/>
        <v>282</v>
      </c>
      <c r="Q496" s="14" t="str">
        <f>VLOOKUP(H496,клиенты!$A$2:$M$435,7,FALSE)</f>
        <v>Россия</v>
      </c>
    </row>
    <row r="497" spans="1:17" x14ac:dyDescent="0.2">
      <c r="A497" s="12">
        <v>827</v>
      </c>
      <c r="B497" s="13">
        <v>305</v>
      </c>
      <c r="C497" s="13">
        <v>252</v>
      </c>
      <c r="D497" s="13">
        <v>1</v>
      </c>
      <c r="E497" s="13">
        <v>252</v>
      </c>
      <c r="F497" s="33">
        <v>45413</v>
      </c>
      <c r="G497" s="13" t="s">
        <v>18</v>
      </c>
      <c r="H497" s="13">
        <v>172</v>
      </c>
      <c r="I497" s="13" t="str">
        <f>VLOOKUP(B497,товар!$A$1:$C$433,2,FALSE)</f>
        <v>Печенье</v>
      </c>
      <c r="J497" s="24">
        <f t="shared" si="35"/>
        <v>283.468085106383</v>
      </c>
      <c r="K497" s="25">
        <f t="shared" si="36"/>
        <v>-0.11101103355100206</v>
      </c>
      <c r="L497" s="13" t="str">
        <f>VLOOKUP(B497,товар!$A$1:$C$433,3,FALSE)</f>
        <v>Посиделкино</v>
      </c>
      <c r="M497" s="50">
        <f t="shared" si="37"/>
        <v>321.63636363636363</v>
      </c>
      <c r="N497" s="13">
        <f t="shared" si="38"/>
        <v>252</v>
      </c>
      <c r="O497" s="33">
        <f>VLOOKUP(H497,клиенты!$A$1:$G$435,5,FALSE)</f>
        <v>44737</v>
      </c>
      <c r="P497" s="13">
        <f t="shared" si="39"/>
        <v>676</v>
      </c>
      <c r="Q497" s="14" t="str">
        <f>VLOOKUP(H497,клиенты!$A$2:$M$435,7,FALSE)</f>
        <v>Россия</v>
      </c>
    </row>
    <row r="498" spans="1:17" x14ac:dyDescent="0.2">
      <c r="A498" s="12">
        <v>999</v>
      </c>
      <c r="B498" s="13">
        <v>110</v>
      </c>
      <c r="C498" s="13">
        <v>114</v>
      </c>
      <c r="D498" s="13">
        <v>3</v>
      </c>
      <c r="E498" s="13">
        <v>342</v>
      </c>
      <c r="F498" s="33">
        <v>44990</v>
      </c>
      <c r="G498" s="13" t="s">
        <v>22</v>
      </c>
      <c r="H498" s="13">
        <v>172</v>
      </c>
      <c r="I498" s="13" t="str">
        <f>VLOOKUP(B498,товар!$A$1:$C$433,2,FALSE)</f>
        <v>Макароны</v>
      </c>
      <c r="J498" s="24">
        <f t="shared" si="35"/>
        <v>265.47674418604652</v>
      </c>
      <c r="K498" s="25">
        <f t="shared" si="36"/>
        <v>-0.57058385528448163</v>
      </c>
      <c r="L498" s="13" t="str">
        <f>VLOOKUP(B498,товар!$A$1:$C$433,3,FALSE)</f>
        <v>Паста Зара</v>
      </c>
      <c r="M498" s="50">
        <f t="shared" si="37"/>
        <v>276.67567567567568</v>
      </c>
      <c r="N498" s="13">
        <f t="shared" si="38"/>
        <v>342</v>
      </c>
      <c r="O498" s="33">
        <f>VLOOKUP(H498,клиенты!$A$1:$G$435,5,FALSE)</f>
        <v>44737</v>
      </c>
      <c r="P498" s="13">
        <f t="shared" si="39"/>
        <v>253</v>
      </c>
      <c r="Q498" s="14" t="str">
        <f>VLOOKUP(H498,клиенты!$A$2:$M$435,7,FALSE)</f>
        <v>Россия</v>
      </c>
    </row>
    <row r="499" spans="1:17" x14ac:dyDescent="0.2">
      <c r="A499" s="12">
        <v>7</v>
      </c>
      <c r="B499" s="13">
        <v>323</v>
      </c>
      <c r="C499" s="13">
        <v>149</v>
      </c>
      <c r="D499" s="13">
        <v>5</v>
      </c>
      <c r="E499" s="13">
        <v>745</v>
      </c>
      <c r="F499" s="33">
        <v>45349</v>
      </c>
      <c r="G499" s="13" t="s">
        <v>13</v>
      </c>
      <c r="H499" s="13">
        <v>477</v>
      </c>
      <c r="I499" s="13" t="str">
        <f>VLOOKUP(B499,товар!$A$1:$C$433,2,FALSE)</f>
        <v>Рыба</v>
      </c>
      <c r="J499" s="24">
        <f t="shared" si="35"/>
        <v>258.5128205128205</v>
      </c>
      <c r="K499" s="25">
        <f t="shared" si="36"/>
        <v>-0.42362626463003372</v>
      </c>
      <c r="L499" s="13" t="str">
        <f>VLOOKUP(B499,товар!$A$1:$C$433,3,FALSE)</f>
        <v>Меридиан</v>
      </c>
      <c r="M499" s="50">
        <f t="shared" si="37"/>
        <v>260.64705882352939</v>
      </c>
      <c r="N499" s="13">
        <f t="shared" si="38"/>
        <v>745</v>
      </c>
      <c r="O499" s="33">
        <f>VLOOKUP(H499,клиенты!$A$1:$G$435,5,FALSE)</f>
        <v>44738</v>
      </c>
      <c r="P499" s="13">
        <f t="shared" si="39"/>
        <v>611</v>
      </c>
      <c r="Q499" s="14" t="str">
        <f>VLOOKUP(H499,клиенты!$A$2:$M$435,7,FALSE)</f>
        <v>Беларусь</v>
      </c>
    </row>
    <row r="500" spans="1:17" x14ac:dyDescent="0.2">
      <c r="A500" s="12">
        <v>602</v>
      </c>
      <c r="B500" s="13">
        <v>157</v>
      </c>
      <c r="C500" s="13">
        <v>473</v>
      </c>
      <c r="D500" s="13">
        <v>5</v>
      </c>
      <c r="E500" s="13">
        <v>2365</v>
      </c>
      <c r="F500" s="33">
        <v>45012</v>
      </c>
      <c r="G500" s="13" t="s">
        <v>22</v>
      </c>
      <c r="H500" s="13">
        <v>477</v>
      </c>
      <c r="I500" s="13" t="str">
        <f>VLOOKUP(B500,товар!$A$1:$C$433,2,FALSE)</f>
        <v>Сыр</v>
      </c>
      <c r="J500" s="24">
        <f t="shared" si="35"/>
        <v>262.63492063492066</v>
      </c>
      <c r="K500" s="25">
        <f t="shared" si="36"/>
        <v>0.80097908860147449</v>
      </c>
      <c r="L500" s="13" t="str">
        <f>VLOOKUP(B500,товар!$A$1:$C$433,3,FALSE)</f>
        <v>President</v>
      </c>
      <c r="M500" s="50">
        <f t="shared" si="37"/>
        <v>238.72222222222223</v>
      </c>
      <c r="N500" s="13">
        <f t="shared" si="38"/>
        <v>2365</v>
      </c>
      <c r="O500" s="33">
        <f>VLOOKUP(H500,клиенты!$A$1:$G$435,5,FALSE)</f>
        <v>44738</v>
      </c>
      <c r="P500" s="13">
        <f t="shared" si="39"/>
        <v>274</v>
      </c>
      <c r="Q500" s="14" t="str">
        <f>VLOOKUP(H500,клиенты!$A$2:$M$435,7,FALSE)</f>
        <v>Беларусь</v>
      </c>
    </row>
    <row r="501" spans="1:17" x14ac:dyDescent="0.2">
      <c r="A501" s="12">
        <v>667</v>
      </c>
      <c r="B501" s="13">
        <v>27</v>
      </c>
      <c r="C501" s="13">
        <v>301</v>
      </c>
      <c r="D501" s="13">
        <v>1</v>
      </c>
      <c r="E501" s="13">
        <v>301</v>
      </c>
      <c r="F501" s="33">
        <v>44931</v>
      </c>
      <c r="G501" s="13" t="s">
        <v>22</v>
      </c>
      <c r="H501" s="13">
        <v>494</v>
      </c>
      <c r="I501" s="13" t="str">
        <f>VLOOKUP(B501,товар!$A$1:$C$433,2,FALSE)</f>
        <v>Макароны</v>
      </c>
      <c r="J501" s="24">
        <f t="shared" si="35"/>
        <v>265.47674418604652</v>
      </c>
      <c r="K501" s="25">
        <f t="shared" si="36"/>
        <v>0.13380929438044764</v>
      </c>
      <c r="L501" s="13" t="str">
        <f>VLOOKUP(B501,товар!$A$1:$C$433,3,FALSE)</f>
        <v>Паста Зара</v>
      </c>
      <c r="M501" s="50">
        <f t="shared" si="37"/>
        <v>276.67567567567568</v>
      </c>
      <c r="N501" s="13">
        <f t="shared" si="38"/>
        <v>301</v>
      </c>
      <c r="O501" s="33">
        <f>VLOOKUP(H501,клиенты!$A$1:$G$435,5,FALSE)</f>
        <v>44738</v>
      </c>
      <c r="P501" s="13">
        <f t="shared" si="39"/>
        <v>193</v>
      </c>
      <c r="Q501" s="14" t="str">
        <f>VLOOKUP(H501,клиенты!$A$2:$M$435,7,FALSE)</f>
        <v>Казахстан</v>
      </c>
    </row>
    <row r="502" spans="1:17" x14ac:dyDescent="0.2">
      <c r="A502" s="12">
        <v>779</v>
      </c>
      <c r="B502" s="13">
        <v>497</v>
      </c>
      <c r="C502" s="13">
        <v>275</v>
      </c>
      <c r="D502" s="13">
        <v>4</v>
      </c>
      <c r="E502" s="13">
        <v>1100</v>
      </c>
      <c r="F502" s="33">
        <v>45236</v>
      </c>
      <c r="G502" s="13" t="s">
        <v>11</v>
      </c>
      <c r="H502" s="13">
        <v>477</v>
      </c>
      <c r="I502" s="13" t="str">
        <f>VLOOKUP(B502,товар!$A$1:$C$433,2,FALSE)</f>
        <v>Конфеты</v>
      </c>
      <c r="J502" s="24">
        <f t="shared" si="35"/>
        <v>267.85483870967744</v>
      </c>
      <c r="K502" s="25">
        <f t="shared" si="36"/>
        <v>2.667549828385618E-2</v>
      </c>
      <c r="L502" s="13" t="str">
        <f>VLOOKUP(B502,товар!$A$1:$C$433,3,FALSE)</f>
        <v>Бабаевский</v>
      </c>
      <c r="M502" s="50">
        <f t="shared" si="37"/>
        <v>250.25925925925927</v>
      </c>
      <c r="N502" s="13">
        <f t="shared" si="38"/>
        <v>1100</v>
      </c>
      <c r="O502" s="33">
        <f>VLOOKUP(H502,клиенты!$A$1:$G$435,5,FALSE)</f>
        <v>44738</v>
      </c>
      <c r="P502" s="13">
        <f t="shared" si="39"/>
        <v>498</v>
      </c>
      <c r="Q502" s="14" t="str">
        <f>VLOOKUP(H502,клиенты!$A$2:$M$435,7,FALSE)</f>
        <v>Беларусь</v>
      </c>
    </row>
    <row r="503" spans="1:17" x14ac:dyDescent="0.2">
      <c r="A503" s="12">
        <v>862</v>
      </c>
      <c r="B503" s="13">
        <v>441</v>
      </c>
      <c r="C503" s="13">
        <v>316</v>
      </c>
      <c r="D503" s="13">
        <v>4</v>
      </c>
      <c r="E503" s="13">
        <v>1264</v>
      </c>
      <c r="F503" s="33">
        <v>45410</v>
      </c>
      <c r="G503" s="13" t="s">
        <v>22</v>
      </c>
      <c r="H503" s="13">
        <v>488</v>
      </c>
      <c r="I503" s="13" t="str">
        <f>VLOOKUP(B503,товар!$A$1:$C$433,2,FALSE)</f>
        <v>Чай</v>
      </c>
      <c r="J503" s="24">
        <f t="shared" si="35"/>
        <v>271.18181818181819</v>
      </c>
      <c r="K503" s="25">
        <f t="shared" si="36"/>
        <v>0.16526986255447529</v>
      </c>
      <c r="L503" s="13" t="str">
        <f>VLOOKUP(B503,товар!$A$1:$C$433,3,FALSE)</f>
        <v>Lipton</v>
      </c>
      <c r="M503" s="50">
        <f t="shared" si="37"/>
        <v>260.15789473684208</v>
      </c>
      <c r="N503" s="13">
        <f t="shared" si="38"/>
        <v>1264</v>
      </c>
      <c r="O503" s="33">
        <f>VLOOKUP(H503,клиенты!$A$1:$G$435,5,FALSE)</f>
        <v>44738</v>
      </c>
      <c r="P503" s="13">
        <f t="shared" si="39"/>
        <v>672</v>
      </c>
      <c r="Q503" s="14" t="str">
        <f>VLOOKUP(H503,клиенты!$A$2:$M$435,7,FALSE)</f>
        <v>Казахстан</v>
      </c>
    </row>
    <row r="504" spans="1:17" x14ac:dyDescent="0.2">
      <c r="A504" s="12">
        <v>893</v>
      </c>
      <c r="B504" s="13">
        <v>75</v>
      </c>
      <c r="C504" s="13">
        <v>494</v>
      </c>
      <c r="D504" s="13">
        <v>4</v>
      </c>
      <c r="E504" s="13">
        <v>1976</v>
      </c>
      <c r="F504" s="33">
        <v>45030</v>
      </c>
      <c r="G504" s="13" t="s">
        <v>11</v>
      </c>
      <c r="H504" s="13">
        <v>477</v>
      </c>
      <c r="I504" s="13" t="str">
        <f>VLOOKUP(B504,товар!$A$1:$C$433,2,FALSE)</f>
        <v>Печенье</v>
      </c>
      <c r="J504" s="24">
        <f t="shared" si="35"/>
        <v>283.468085106383</v>
      </c>
      <c r="K504" s="25">
        <f t="shared" si="36"/>
        <v>0.7427005929595436</v>
      </c>
      <c r="L504" s="13" t="str">
        <f>VLOOKUP(B504,товар!$A$1:$C$433,3,FALSE)</f>
        <v>Белогорье</v>
      </c>
      <c r="M504" s="50">
        <f t="shared" si="37"/>
        <v>249.5</v>
      </c>
      <c r="N504" s="13">
        <f t="shared" si="38"/>
        <v>1976</v>
      </c>
      <c r="O504" s="33">
        <f>VLOOKUP(H504,клиенты!$A$1:$G$435,5,FALSE)</f>
        <v>44738</v>
      </c>
      <c r="P504" s="13">
        <f t="shared" si="39"/>
        <v>292</v>
      </c>
      <c r="Q504" s="14" t="str">
        <f>VLOOKUP(H504,клиенты!$A$2:$M$435,7,FALSE)</f>
        <v>Беларусь</v>
      </c>
    </row>
    <row r="505" spans="1:17" x14ac:dyDescent="0.2">
      <c r="A505" s="12">
        <v>944</v>
      </c>
      <c r="B505" s="13">
        <v>48</v>
      </c>
      <c r="C505" s="13">
        <v>116</v>
      </c>
      <c r="D505" s="13">
        <v>5</v>
      </c>
      <c r="E505" s="13">
        <v>580</v>
      </c>
      <c r="F505" s="33">
        <v>45034</v>
      </c>
      <c r="G505" s="13" t="s">
        <v>25</v>
      </c>
      <c r="H505" s="13">
        <v>477</v>
      </c>
      <c r="I505" s="13" t="str">
        <f>VLOOKUP(B505,товар!$A$1:$C$433,2,FALSE)</f>
        <v>Фрукты</v>
      </c>
      <c r="J505" s="24">
        <f t="shared" si="35"/>
        <v>274.16279069767444</v>
      </c>
      <c r="K505" s="25">
        <f t="shared" si="36"/>
        <v>-0.57689371447959958</v>
      </c>
      <c r="L505" s="13" t="str">
        <f>VLOOKUP(B505,товар!$A$1:$C$433,3,FALSE)</f>
        <v>Фруктовый Рай</v>
      </c>
      <c r="M505" s="50">
        <f t="shared" si="37"/>
        <v>258.30769230769232</v>
      </c>
      <c r="N505" s="13">
        <f t="shared" si="38"/>
        <v>580</v>
      </c>
      <c r="O505" s="33">
        <f>VLOOKUP(H505,клиенты!$A$1:$G$435,5,FALSE)</f>
        <v>44738</v>
      </c>
      <c r="P505" s="13">
        <f t="shared" si="39"/>
        <v>296</v>
      </c>
      <c r="Q505" s="14" t="str">
        <f>VLOOKUP(H505,клиенты!$A$2:$M$435,7,FALSE)</f>
        <v>Беларусь</v>
      </c>
    </row>
    <row r="506" spans="1:17" x14ac:dyDescent="0.2">
      <c r="A506" s="12">
        <v>670</v>
      </c>
      <c r="B506" s="13">
        <v>423</v>
      </c>
      <c r="C506" s="13">
        <v>382</v>
      </c>
      <c r="D506" s="13">
        <v>2</v>
      </c>
      <c r="E506" s="13">
        <v>764</v>
      </c>
      <c r="F506" s="33">
        <v>45283</v>
      </c>
      <c r="G506" s="13" t="s">
        <v>16</v>
      </c>
      <c r="H506" s="13">
        <v>83</v>
      </c>
      <c r="I506" s="13" t="str">
        <f>VLOOKUP(B506,товар!$A$1:$C$433,2,FALSE)</f>
        <v>Чипсы</v>
      </c>
      <c r="J506" s="24">
        <f t="shared" si="35"/>
        <v>273.72549019607845</v>
      </c>
      <c r="K506" s="25">
        <f t="shared" si="36"/>
        <v>0.39555873925501417</v>
      </c>
      <c r="L506" s="13" t="str">
        <f>VLOOKUP(B506,товар!$A$1:$C$433,3,FALSE)</f>
        <v>Pringles</v>
      </c>
      <c r="M506" s="50">
        <f t="shared" si="37"/>
        <v>280.23809523809524</v>
      </c>
      <c r="N506" s="13">
        <f t="shared" si="38"/>
        <v>764</v>
      </c>
      <c r="O506" s="33">
        <f>VLOOKUP(H506,клиенты!$A$1:$G$435,5,FALSE)</f>
        <v>44739</v>
      </c>
      <c r="P506" s="13">
        <f t="shared" si="39"/>
        <v>544</v>
      </c>
      <c r="Q506" s="14" t="str">
        <f>VLOOKUP(H506,клиенты!$A$2:$M$435,7,FALSE)</f>
        <v>Узбекистан</v>
      </c>
    </row>
    <row r="507" spans="1:17" x14ac:dyDescent="0.2">
      <c r="A507" s="12">
        <v>448</v>
      </c>
      <c r="B507" s="13">
        <v>484</v>
      </c>
      <c r="C507" s="13">
        <v>114</v>
      </c>
      <c r="D507" s="13">
        <v>1</v>
      </c>
      <c r="E507" s="13">
        <v>114</v>
      </c>
      <c r="F507" s="33">
        <v>45007</v>
      </c>
      <c r="G507" s="13" t="s">
        <v>27</v>
      </c>
      <c r="H507" s="13">
        <v>402</v>
      </c>
      <c r="I507" s="13" t="str">
        <f>VLOOKUP(B507,товар!$A$1:$C$433,2,FALSE)</f>
        <v>Печенье</v>
      </c>
      <c r="J507" s="24">
        <f t="shared" si="35"/>
        <v>283.468085106383</v>
      </c>
      <c r="K507" s="25">
        <f t="shared" si="36"/>
        <v>-0.59783832470164389</v>
      </c>
      <c r="L507" s="13" t="str">
        <f>VLOOKUP(B507,товар!$A$1:$C$433,3,FALSE)</f>
        <v>КДВ</v>
      </c>
      <c r="M507" s="50">
        <f t="shared" si="37"/>
        <v>323.07692307692309</v>
      </c>
      <c r="N507" s="13">
        <f t="shared" si="38"/>
        <v>114</v>
      </c>
      <c r="O507" s="33">
        <f>VLOOKUP(H507,клиенты!$A$1:$G$435,5,FALSE)</f>
        <v>44742</v>
      </c>
      <c r="P507" s="13">
        <f t="shared" si="39"/>
        <v>265</v>
      </c>
      <c r="Q507" s="14" t="str">
        <f>VLOOKUP(H507,клиенты!$A$2:$M$435,7,FALSE)</f>
        <v>Беларусь</v>
      </c>
    </row>
    <row r="508" spans="1:17" x14ac:dyDescent="0.2">
      <c r="A508" s="12">
        <v>534</v>
      </c>
      <c r="B508" s="13">
        <v>315</v>
      </c>
      <c r="C508" s="13">
        <v>348</v>
      </c>
      <c r="D508" s="13">
        <v>2</v>
      </c>
      <c r="E508" s="13">
        <v>696</v>
      </c>
      <c r="F508" s="33">
        <v>45002</v>
      </c>
      <c r="G508" s="13" t="s">
        <v>12</v>
      </c>
      <c r="H508" s="13">
        <v>402</v>
      </c>
      <c r="I508" s="13" t="str">
        <f>VLOOKUP(B508,товар!$A$1:$C$433,2,FALSE)</f>
        <v>Йогурт</v>
      </c>
      <c r="J508" s="24">
        <f t="shared" si="35"/>
        <v>263.25423728813558</v>
      </c>
      <c r="K508" s="25">
        <f t="shared" si="36"/>
        <v>0.32191604429564769</v>
      </c>
      <c r="L508" s="13" t="str">
        <f>VLOOKUP(B508,товар!$A$1:$C$433,3,FALSE)</f>
        <v>Чудо</v>
      </c>
      <c r="M508" s="50">
        <f t="shared" si="37"/>
        <v>287.10000000000002</v>
      </c>
      <c r="N508" s="13">
        <f t="shared" si="38"/>
        <v>696</v>
      </c>
      <c r="O508" s="33">
        <f>VLOOKUP(H508,клиенты!$A$1:$G$435,5,FALSE)</f>
        <v>44742</v>
      </c>
      <c r="P508" s="13">
        <f t="shared" si="39"/>
        <v>260</v>
      </c>
      <c r="Q508" s="14" t="str">
        <f>VLOOKUP(H508,клиенты!$A$2:$M$435,7,FALSE)</f>
        <v>Беларусь</v>
      </c>
    </row>
    <row r="509" spans="1:17" x14ac:dyDescent="0.2">
      <c r="A509" s="12">
        <v>574</v>
      </c>
      <c r="B509" s="13">
        <v>89</v>
      </c>
      <c r="C509" s="13">
        <v>492</v>
      </c>
      <c r="D509" s="13">
        <v>2</v>
      </c>
      <c r="E509" s="13">
        <v>984</v>
      </c>
      <c r="F509" s="33">
        <v>44935</v>
      </c>
      <c r="G509" s="13" t="s">
        <v>17</v>
      </c>
      <c r="H509" s="13">
        <v>402</v>
      </c>
      <c r="I509" s="13" t="str">
        <f>VLOOKUP(B509,товар!$A$1:$C$433,2,FALSE)</f>
        <v>Конфеты</v>
      </c>
      <c r="J509" s="24">
        <f t="shared" si="35"/>
        <v>267.85483870967744</v>
      </c>
      <c r="K509" s="25">
        <f t="shared" si="36"/>
        <v>0.83681580056602622</v>
      </c>
      <c r="L509" s="13" t="str">
        <f>VLOOKUP(B509,товар!$A$1:$C$433,3,FALSE)</f>
        <v>Рот Фронт</v>
      </c>
      <c r="M509" s="50">
        <f t="shared" si="37"/>
        <v>288.23809523809524</v>
      </c>
      <c r="N509" s="13">
        <f t="shared" si="38"/>
        <v>984</v>
      </c>
      <c r="O509" s="33">
        <f>VLOOKUP(H509,клиенты!$A$1:$G$435,5,FALSE)</f>
        <v>44742</v>
      </c>
      <c r="P509" s="13">
        <f t="shared" si="39"/>
        <v>193</v>
      </c>
      <c r="Q509" s="14" t="str">
        <f>VLOOKUP(H509,клиенты!$A$2:$M$435,7,FALSE)</f>
        <v>Беларусь</v>
      </c>
    </row>
    <row r="510" spans="1:17" x14ac:dyDescent="0.2">
      <c r="A510" s="12">
        <v>586</v>
      </c>
      <c r="B510" s="13">
        <v>414</v>
      </c>
      <c r="C510" s="13">
        <v>115</v>
      </c>
      <c r="D510" s="13">
        <v>2</v>
      </c>
      <c r="E510" s="13">
        <v>230</v>
      </c>
      <c r="F510" s="33">
        <v>45094</v>
      </c>
      <c r="G510" s="13" t="s">
        <v>12</v>
      </c>
      <c r="H510" s="13">
        <v>402</v>
      </c>
      <c r="I510" s="13" t="str">
        <f>VLOOKUP(B510,товар!$A$1:$C$433,2,FALSE)</f>
        <v>Фрукты</v>
      </c>
      <c r="J510" s="24">
        <f t="shared" si="35"/>
        <v>274.16279069767444</v>
      </c>
      <c r="K510" s="25">
        <f t="shared" si="36"/>
        <v>-0.58054118245822384</v>
      </c>
      <c r="L510" s="13" t="str">
        <f>VLOOKUP(B510,товар!$A$1:$C$433,3,FALSE)</f>
        <v>Экзотик</v>
      </c>
      <c r="M510" s="50">
        <f t="shared" si="37"/>
        <v>253.6875</v>
      </c>
      <c r="N510" s="13">
        <f t="shared" si="38"/>
        <v>230</v>
      </c>
      <c r="O510" s="33">
        <f>VLOOKUP(H510,клиенты!$A$1:$G$435,5,FALSE)</f>
        <v>44742</v>
      </c>
      <c r="P510" s="13">
        <f t="shared" si="39"/>
        <v>352</v>
      </c>
      <c r="Q510" s="14" t="str">
        <f>VLOOKUP(H510,клиенты!$A$2:$M$435,7,FALSE)</f>
        <v>Беларусь</v>
      </c>
    </row>
    <row r="511" spans="1:17" x14ac:dyDescent="0.2">
      <c r="A511" s="12">
        <v>780</v>
      </c>
      <c r="B511" s="13">
        <v>372</v>
      </c>
      <c r="C511" s="13">
        <v>182</v>
      </c>
      <c r="D511" s="13">
        <v>2</v>
      </c>
      <c r="E511" s="13">
        <v>364</v>
      </c>
      <c r="F511" s="33">
        <v>44991</v>
      </c>
      <c r="G511" s="13" t="s">
        <v>22</v>
      </c>
      <c r="H511" s="13">
        <v>402</v>
      </c>
      <c r="I511" s="13" t="str">
        <f>VLOOKUP(B511,товар!$A$1:$C$433,2,FALSE)</f>
        <v>Кофе</v>
      </c>
      <c r="J511" s="24">
        <f t="shared" si="35"/>
        <v>249.02380952380952</v>
      </c>
      <c r="K511" s="25">
        <f t="shared" si="36"/>
        <v>-0.26914618988431016</v>
      </c>
      <c r="L511" s="13" t="str">
        <f>VLOOKUP(B511,товар!$A$1:$C$433,3,FALSE)</f>
        <v>Черная Карта</v>
      </c>
      <c r="M511" s="50">
        <f t="shared" si="37"/>
        <v>222.2</v>
      </c>
      <c r="N511" s="13">
        <f t="shared" si="38"/>
        <v>364</v>
      </c>
      <c r="O511" s="33">
        <f>VLOOKUP(H511,клиенты!$A$1:$G$435,5,FALSE)</f>
        <v>44742</v>
      </c>
      <c r="P511" s="13">
        <f t="shared" si="39"/>
        <v>249</v>
      </c>
      <c r="Q511" s="14" t="str">
        <f>VLOOKUP(H511,клиенты!$A$2:$M$435,7,FALSE)</f>
        <v>Беларусь</v>
      </c>
    </row>
    <row r="512" spans="1:17" x14ac:dyDescent="0.2">
      <c r="A512" s="12">
        <v>107</v>
      </c>
      <c r="B512" s="13">
        <v>332</v>
      </c>
      <c r="C512" s="13">
        <v>327</v>
      </c>
      <c r="D512" s="13">
        <v>2</v>
      </c>
      <c r="E512" s="13">
        <v>654</v>
      </c>
      <c r="F512" s="33">
        <v>45095</v>
      </c>
      <c r="G512" s="13" t="s">
        <v>19</v>
      </c>
      <c r="H512" s="13">
        <v>459</v>
      </c>
      <c r="I512" s="13" t="str">
        <f>VLOOKUP(B512,товар!$A$1:$C$433,2,FALSE)</f>
        <v>Чай</v>
      </c>
      <c r="J512" s="24">
        <f t="shared" si="35"/>
        <v>271.18181818181819</v>
      </c>
      <c r="K512" s="25">
        <f t="shared" si="36"/>
        <v>0.20583305397251084</v>
      </c>
      <c r="L512" s="13" t="str">
        <f>VLOOKUP(B512,товар!$A$1:$C$433,3,FALSE)</f>
        <v>Тесс</v>
      </c>
      <c r="M512" s="50">
        <f t="shared" si="37"/>
        <v>281.75</v>
      </c>
      <c r="N512" s="13">
        <f t="shared" si="38"/>
        <v>654</v>
      </c>
      <c r="O512" s="33">
        <f>VLOOKUP(H512,клиенты!$A$1:$G$435,5,FALSE)</f>
        <v>44743</v>
      </c>
      <c r="P512" s="13">
        <f t="shared" si="39"/>
        <v>352</v>
      </c>
      <c r="Q512" s="14" t="str">
        <f>VLOOKUP(H512,клиенты!$A$2:$M$435,7,FALSE)</f>
        <v>Россия</v>
      </c>
    </row>
    <row r="513" spans="1:17" x14ac:dyDescent="0.2">
      <c r="A513" s="12">
        <v>377</v>
      </c>
      <c r="B513" s="13">
        <v>142</v>
      </c>
      <c r="C513" s="13">
        <v>160</v>
      </c>
      <c r="D513" s="13">
        <v>4</v>
      </c>
      <c r="E513" s="13">
        <v>640</v>
      </c>
      <c r="F513" s="33">
        <v>45414</v>
      </c>
      <c r="G513" s="13" t="s">
        <v>10</v>
      </c>
      <c r="H513" s="13">
        <v>459</v>
      </c>
      <c r="I513" s="13" t="str">
        <f>VLOOKUP(B513,товар!$A$1:$C$433,2,FALSE)</f>
        <v>Фрукты</v>
      </c>
      <c r="J513" s="24">
        <f t="shared" si="35"/>
        <v>274.16279069767444</v>
      </c>
      <c r="K513" s="25">
        <f t="shared" si="36"/>
        <v>-0.41640512342013747</v>
      </c>
      <c r="L513" s="13" t="str">
        <f>VLOOKUP(B513,товар!$A$1:$C$433,3,FALSE)</f>
        <v>Фруктовый Рай</v>
      </c>
      <c r="M513" s="50">
        <f t="shared" si="37"/>
        <v>258.30769230769232</v>
      </c>
      <c r="N513" s="13">
        <f t="shared" si="38"/>
        <v>640</v>
      </c>
      <c r="O513" s="33">
        <f>VLOOKUP(H513,клиенты!$A$1:$G$435,5,FALSE)</f>
        <v>44743</v>
      </c>
      <c r="P513" s="13">
        <f t="shared" si="39"/>
        <v>671</v>
      </c>
      <c r="Q513" s="14" t="str">
        <f>VLOOKUP(H513,клиенты!$A$2:$M$435,7,FALSE)</f>
        <v>Россия</v>
      </c>
    </row>
    <row r="514" spans="1:17" x14ac:dyDescent="0.2">
      <c r="A514" s="12">
        <v>453</v>
      </c>
      <c r="B514" s="13">
        <v>57</v>
      </c>
      <c r="C514" s="13">
        <v>174</v>
      </c>
      <c r="D514" s="13">
        <v>2</v>
      </c>
      <c r="E514" s="13">
        <v>348</v>
      </c>
      <c r="F514" s="33">
        <v>44973</v>
      </c>
      <c r="G514" s="13" t="s">
        <v>15</v>
      </c>
      <c r="H514" s="13">
        <v>141</v>
      </c>
      <c r="I514" s="13" t="str">
        <f>VLOOKUP(B514,товар!$A$1:$C$433,2,FALSE)</f>
        <v>Печенье</v>
      </c>
      <c r="J514" s="24">
        <f t="shared" ref="J514:J577" si="40">AVERAGEIF($I$2:$I$1001,I514,$C$2:$C$1001)</f>
        <v>283.468085106383</v>
      </c>
      <c r="K514" s="25">
        <f t="shared" ref="K514:K577" si="41">C514/J514-1</f>
        <v>-0.38617428507092999</v>
      </c>
      <c r="L514" s="13" t="str">
        <f>VLOOKUP(B514,товар!$A$1:$C$433,3,FALSE)</f>
        <v>Юбилейное</v>
      </c>
      <c r="M514" s="50">
        <f t="shared" ref="M514:M577" si="42">AVERAGEIFS($C$2:$C$1001,$I$2:$I$1001,I514,$L$2:$L$1001,L514)</f>
        <v>232.44444444444446</v>
      </c>
      <c r="N514" s="13">
        <f t="shared" ref="N514:N577" si="43">C514*D514</f>
        <v>348</v>
      </c>
      <c r="O514" s="33">
        <f>VLOOKUP(H514,клиенты!$A$1:$G$435,5,FALSE)</f>
        <v>44743</v>
      </c>
      <c r="P514" s="13">
        <f t="shared" ref="P514:P577" si="44">F514-O514</f>
        <v>230</v>
      </c>
      <c r="Q514" s="14" t="str">
        <f>VLOOKUP(H514,клиенты!$A$2:$M$435,7,FALSE)</f>
        <v>Россия</v>
      </c>
    </row>
    <row r="515" spans="1:17" x14ac:dyDescent="0.2">
      <c r="A515" s="12">
        <v>467</v>
      </c>
      <c r="B515" s="13">
        <v>172</v>
      </c>
      <c r="C515" s="13">
        <v>451</v>
      </c>
      <c r="D515" s="13">
        <v>2</v>
      </c>
      <c r="E515" s="13">
        <v>902</v>
      </c>
      <c r="F515" s="33">
        <v>45217</v>
      </c>
      <c r="G515" s="13" t="s">
        <v>26</v>
      </c>
      <c r="H515" s="13">
        <v>141</v>
      </c>
      <c r="I515" s="13" t="str">
        <f>VLOOKUP(B515,товар!$A$1:$C$433,2,FALSE)</f>
        <v>Фрукты</v>
      </c>
      <c r="J515" s="24">
        <f t="shared" si="40"/>
        <v>274.16279069767444</v>
      </c>
      <c r="K515" s="25">
        <f t="shared" si="41"/>
        <v>0.64500805835948749</v>
      </c>
      <c r="L515" s="13" t="str">
        <f>VLOOKUP(B515,товар!$A$1:$C$433,3,FALSE)</f>
        <v>Green Garden</v>
      </c>
      <c r="M515" s="50">
        <f t="shared" si="42"/>
        <v>369.2</v>
      </c>
      <c r="N515" s="13">
        <f t="shared" si="43"/>
        <v>902</v>
      </c>
      <c r="O515" s="33">
        <f>VLOOKUP(H515,клиенты!$A$1:$G$435,5,FALSE)</f>
        <v>44743</v>
      </c>
      <c r="P515" s="13">
        <f t="shared" si="44"/>
        <v>474</v>
      </c>
      <c r="Q515" s="14" t="str">
        <f>VLOOKUP(H515,клиенты!$A$2:$M$435,7,FALSE)</f>
        <v>Россия</v>
      </c>
    </row>
    <row r="516" spans="1:17" x14ac:dyDescent="0.2">
      <c r="A516" s="12">
        <v>259</v>
      </c>
      <c r="B516" s="13">
        <v>377</v>
      </c>
      <c r="C516" s="13">
        <v>403</v>
      </c>
      <c r="D516" s="13">
        <v>4</v>
      </c>
      <c r="E516" s="13">
        <v>1612</v>
      </c>
      <c r="F516" s="33">
        <v>45337</v>
      </c>
      <c r="G516" s="13" t="s">
        <v>24</v>
      </c>
      <c r="H516" s="13">
        <v>107</v>
      </c>
      <c r="I516" s="13" t="str">
        <f>VLOOKUP(B516,товар!$A$1:$C$433,2,FALSE)</f>
        <v>Колбаса</v>
      </c>
      <c r="J516" s="24">
        <f t="shared" si="40"/>
        <v>286.92307692307691</v>
      </c>
      <c r="K516" s="25">
        <f t="shared" si="41"/>
        <v>0.40455764075067036</v>
      </c>
      <c r="L516" s="13" t="str">
        <f>VLOOKUP(B516,товар!$A$1:$C$433,3,FALSE)</f>
        <v>Окраина</v>
      </c>
      <c r="M516" s="50">
        <f t="shared" si="42"/>
        <v>273.58333333333331</v>
      </c>
      <c r="N516" s="13">
        <f t="shared" si="43"/>
        <v>1612</v>
      </c>
      <c r="O516" s="33">
        <f>VLOOKUP(H516,клиенты!$A$1:$G$435,5,FALSE)</f>
        <v>44744</v>
      </c>
      <c r="P516" s="13">
        <f t="shared" si="44"/>
        <v>593</v>
      </c>
      <c r="Q516" s="14" t="str">
        <f>VLOOKUP(H516,клиенты!$A$2:$M$435,7,FALSE)</f>
        <v>Узбекистан</v>
      </c>
    </row>
    <row r="517" spans="1:17" x14ac:dyDescent="0.2">
      <c r="A517" s="12">
        <v>429</v>
      </c>
      <c r="B517" s="13">
        <v>348</v>
      </c>
      <c r="C517" s="13">
        <v>162</v>
      </c>
      <c r="D517" s="13">
        <v>2</v>
      </c>
      <c r="E517" s="13">
        <v>324</v>
      </c>
      <c r="F517" s="33">
        <v>44931</v>
      </c>
      <c r="G517" s="13" t="s">
        <v>19</v>
      </c>
      <c r="H517" s="13">
        <v>107</v>
      </c>
      <c r="I517" s="13" t="str">
        <f>VLOOKUP(B517,товар!$A$1:$C$433,2,FALSE)</f>
        <v>Чипсы</v>
      </c>
      <c r="J517" s="24">
        <f t="shared" si="40"/>
        <v>273.72549019607845</v>
      </c>
      <c r="K517" s="25">
        <f t="shared" si="41"/>
        <v>-0.40816618911174785</v>
      </c>
      <c r="L517" s="13" t="str">
        <f>VLOOKUP(B517,товар!$A$1:$C$433,3,FALSE)</f>
        <v>Estrella</v>
      </c>
      <c r="M517" s="50">
        <f t="shared" si="42"/>
        <v>266.27272727272725</v>
      </c>
      <c r="N517" s="13">
        <f t="shared" si="43"/>
        <v>324</v>
      </c>
      <c r="O517" s="33">
        <f>VLOOKUP(H517,клиенты!$A$1:$G$435,5,FALSE)</f>
        <v>44744</v>
      </c>
      <c r="P517" s="13">
        <f t="shared" si="44"/>
        <v>187</v>
      </c>
      <c r="Q517" s="14" t="str">
        <f>VLOOKUP(H517,клиенты!$A$2:$M$435,7,FALSE)</f>
        <v>Узбекистан</v>
      </c>
    </row>
    <row r="518" spans="1:17" x14ac:dyDescent="0.2">
      <c r="A518" s="12">
        <v>868</v>
      </c>
      <c r="B518" s="13">
        <v>300</v>
      </c>
      <c r="C518" s="13">
        <v>140</v>
      </c>
      <c r="D518" s="13">
        <v>4</v>
      </c>
      <c r="E518" s="13">
        <v>560</v>
      </c>
      <c r="F518" s="33">
        <v>45317</v>
      </c>
      <c r="G518" s="13" t="s">
        <v>17</v>
      </c>
      <c r="H518" s="13">
        <v>107</v>
      </c>
      <c r="I518" s="13" t="str">
        <f>VLOOKUP(B518,товар!$A$1:$C$433,2,FALSE)</f>
        <v>Сахар</v>
      </c>
      <c r="J518" s="24">
        <f t="shared" si="40"/>
        <v>252.76271186440678</v>
      </c>
      <c r="K518" s="25">
        <f t="shared" si="41"/>
        <v>-0.44612083417152815</v>
      </c>
      <c r="L518" s="13" t="str">
        <f>VLOOKUP(B518,товар!$A$1:$C$433,3,FALSE)</f>
        <v>Продимекс</v>
      </c>
      <c r="M518" s="50">
        <f t="shared" si="42"/>
        <v>240.5</v>
      </c>
      <c r="N518" s="13">
        <f t="shared" si="43"/>
        <v>560</v>
      </c>
      <c r="O518" s="33">
        <f>VLOOKUP(H518,клиенты!$A$1:$G$435,5,FALSE)</f>
        <v>44744</v>
      </c>
      <c r="P518" s="13">
        <f t="shared" si="44"/>
        <v>573</v>
      </c>
      <c r="Q518" s="14" t="str">
        <f>VLOOKUP(H518,клиенты!$A$2:$M$435,7,FALSE)</f>
        <v>Узбекистан</v>
      </c>
    </row>
    <row r="519" spans="1:17" x14ac:dyDescent="0.2">
      <c r="A519" s="12">
        <v>698</v>
      </c>
      <c r="B519" s="13">
        <v>10</v>
      </c>
      <c r="C519" s="13">
        <v>112</v>
      </c>
      <c r="D519" s="13">
        <v>3</v>
      </c>
      <c r="E519" s="13">
        <v>336</v>
      </c>
      <c r="F519" s="33">
        <v>45350</v>
      </c>
      <c r="G519" s="13" t="s">
        <v>10</v>
      </c>
      <c r="H519" s="13">
        <v>442</v>
      </c>
      <c r="I519" s="13" t="str">
        <f>VLOOKUP(B519,товар!$A$1:$C$433,2,FALSE)</f>
        <v>Сок</v>
      </c>
      <c r="J519" s="24">
        <f t="shared" si="40"/>
        <v>268.60344827586209</v>
      </c>
      <c r="K519" s="25">
        <f t="shared" si="41"/>
        <v>-0.58302843571474416</v>
      </c>
      <c r="L519" s="13" t="str">
        <f>VLOOKUP(B519,товар!$A$1:$C$433,3,FALSE)</f>
        <v>Фруктовый сад</v>
      </c>
      <c r="M519" s="50">
        <f t="shared" si="42"/>
        <v>281.96875</v>
      </c>
      <c r="N519" s="13">
        <f t="shared" si="43"/>
        <v>336</v>
      </c>
      <c r="O519" s="33">
        <f>VLOOKUP(H519,клиенты!$A$1:$G$435,5,FALSE)</f>
        <v>44746</v>
      </c>
      <c r="P519" s="13">
        <f t="shared" si="44"/>
        <v>604</v>
      </c>
      <c r="Q519" s="14" t="str">
        <f>VLOOKUP(H519,клиенты!$A$2:$M$435,7,FALSE)</f>
        <v>Узбекистан</v>
      </c>
    </row>
    <row r="520" spans="1:17" x14ac:dyDescent="0.2">
      <c r="A520" s="12">
        <v>1</v>
      </c>
      <c r="B520" s="13">
        <v>300</v>
      </c>
      <c r="C520" s="13">
        <v>103</v>
      </c>
      <c r="D520" s="13">
        <v>4</v>
      </c>
      <c r="E520" s="13">
        <v>412</v>
      </c>
      <c r="F520" s="33">
        <v>45187</v>
      </c>
      <c r="G520" s="13" t="s">
        <v>8</v>
      </c>
      <c r="H520" s="13">
        <v>315</v>
      </c>
      <c r="I520" s="13" t="str">
        <f>VLOOKUP(B520,товар!$A$1:$C$433,2,FALSE)</f>
        <v>Сахар</v>
      </c>
      <c r="J520" s="24">
        <f t="shared" si="40"/>
        <v>252.76271186440678</v>
      </c>
      <c r="K520" s="25">
        <f t="shared" si="41"/>
        <v>-0.59250318514048139</v>
      </c>
      <c r="L520" s="13" t="str">
        <f>VLOOKUP(B520,товар!$A$1:$C$433,3,FALSE)</f>
        <v>Продимекс</v>
      </c>
      <c r="M520" s="50">
        <f t="shared" si="42"/>
        <v>240.5</v>
      </c>
      <c r="N520" s="13">
        <f t="shared" si="43"/>
        <v>412</v>
      </c>
      <c r="O520" s="33">
        <f>VLOOKUP(H520,клиенты!$A$1:$G$435,5,FALSE)</f>
        <v>44747</v>
      </c>
      <c r="P520" s="13">
        <f t="shared" si="44"/>
        <v>440</v>
      </c>
      <c r="Q520" s="14" t="str">
        <f>VLOOKUP(H520,клиенты!$A$2:$M$435,7,FALSE)</f>
        <v>Беларусь</v>
      </c>
    </row>
    <row r="521" spans="1:17" x14ac:dyDescent="0.2">
      <c r="A521" s="12">
        <v>643</v>
      </c>
      <c r="B521" s="13">
        <v>479</v>
      </c>
      <c r="C521" s="13">
        <v>405</v>
      </c>
      <c r="D521" s="13">
        <v>4</v>
      </c>
      <c r="E521" s="13">
        <v>1620</v>
      </c>
      <c r="F521" s="33">
        <v>45302</v>
      </c>
      <c r="G521" s="13" t="s">
        <v>19</v>
      </c>
      <c r="H521" s="13">
        <v>242</v>
      </c>
      <c r="I521" s="13" t="str">
        <f>VLOOKUP(B521,товар!$A$1:$C$433,2,FALSE)</f>
        <v>Овощи</v>
      </c>
      <c r="J521" s="24">
        <f t="shared" si="40"/>
        <v>250.48780487804879</v>
      </c>
      <c r="K521" s="25">
        <f t="shared" si="41"/>
        <v>0.61684518013631928</v>
      </c>
      <c r="L521" s="13" t="str">
        <f>VLOOKUP(B521,товар!$A$1:$C$433,3,FALSE)</f>
        <v>Гавриш</v>
      </c>
      <c r="M521" s="50">
        <f t="shared" si="42"/>
        <v>247.66666666666666</v>
      </c>
      <c r="N521" s="13">
        <f t="shared" si="43"/>
        <v>1620</v>
      </c>
      <c r="O521" s="33">
        <f>VLOOKUP(H521,клиенты!$A$1:$G$435,5,FALSE)</f>
        <v>44747</v>
      </c>
      <c r="P521" s="13">
        <f t="shared" si="44"/>
        <v>555</v>
      </c>
      <c r="Q521" s="14" t="str">
        <f>VLOOKUP(H521,клиенты!$A$2:$M$435,7,FALSE)</f>
        <v>Россия</v>
      </c>
    </row>
    <row r="522" spans="1:17" x14ac:dyDescent="0.2">
      <c r="A522" s="12">
        <v>786</v>
      </c>
      <c r="B522" s="13">
        <v>265</v>
      </c>
      <c r="C522" s="13">
        <v>339</v>
      </c>
      <c r="D522" s="13">
        <v>3</v>
      </c>
      <c r="E522" s="13">
        <v>1017</v>
      </c>
      <c r="F522" s="33">
        <v>44944</v>
      </c>
      <c r="G522" s="13" t="s">
        <v>9</v>
      </c>
      <c r="H522" s="13">
        <v>242</v>
      </c>
      <c r="I522" s="13" t="str">
        <f>VLOOKUP(B522,товар!$A$1:$C$433,2,FALSE)</f>
        <v>Мясо</v>
      </c>
      <c r="J522" s="24">
        <f t="shared" si="40"/>
        <v>271.74545454545455</v>
      </c>
      <c r="K522" s="25">
        <f t="shared" si="41"/>
        <v>0.24749096748293864</v>
      </c>
      <c r="L522" s="13" t="str">
        <f>VLOOKUP(B522,товар!$A$1:$C$433,3,FALSE)</f>
        <v>Мираторг</v>
      </c>
      <c r="M522" s="50">
        <f t="shared" si="42"/>
        <v>316.58333333333331</v>
      </c>
      <c r="N522" s="13">
        <f t="shared" si="43"/>
        <v>1017</v>
      </c>
      <c r="O522" s="33">
        <f>VLOOKUP(H522,клиенты!$A$1:$G$435,5,FALSE)</f>
        <v>44747</v>
      </c>
      <c r="P522" s="13">
        <f t="shared" si="44"/>
        <v>197</v>
      </c>
      <c r="Q522" s="14" t="str">
        <f>VLOOKUP(H522,клиенты!$A$2:$M$435,7,FALSE)</f>
        <v>Россия</v>
      </c>
    </row>
    <row r="523" spans="1:17" x14ac:dyDescent="0.2">
      <c r="A523" s="12">
        <v>883</v>
      </c>
      <c r="B523" s="13">
        <v>375</v>
      </c>
      <c r="C523" s="13">
        <v>197</v>
      </c>
      <c r="D523" s="13">
        <v>5</v>
      </c>
      <c r="E523" s="13">
        <v>985</v>
      </c>
      <c r="F523" s="33">
        <v>45368</v>
      </c>
      <c r="G523" s="13" t="s">
        <v>15</v>
      </c>
      <c r="H523" s="13">
        <v>315</v>
      </c>
      <c r="I523" s="13" t="str">
        <f>VLOOKUP(B523,товар!$A$1:$C$433,2,FALSE)</f>
        <v>Макароны</v>
      </c>
      <c r="J523" s="24">
        <f t="shared" si="40"/>
        <v>265.47674418604652</v>
      </c>
      <c r="K523" s="25">
        <f t="shared" si="41"/>
        <v>-0.25793876746528843</v>
      </c>
      <c r="L523" s="13" t="str">
        <f>VLOOKUP(B523,товар!$A$1:$C$433,3,FALSE)</f>
        <v>Борилла</v>
      </c>
      <c r="M523" s="50">
        <f t="shared" si="42"/>
        <v>236.27586206896552</v>
      </c>
      <c r="N523" s="13">
        <f t="shared" si="43"/>
        <v>985</v>
      </c>
      <c r="O523" s="33">
        <f>VLOOKUP(H523,клиенты!$A$1:$G$435,5,FALSE)</f>
        <v>44747</v>
      </c>
      <c r="P523" s="13">
        <f t="shared" si="44"/>
        <v>621</v>
      </c>
      <c r="Q523" s="14" t="str">
        <f>VLOOKUP(H523,клиенты!$A$2:$M$435,7,FALSE)</f>
        <v>Беларусь</v>
      </c>
    </row>
    <row r="524" spans="1:17" x14ac:dyDescent="0.2">
      <c r="A524" s="12">
        <v>2</v>
      </c>
      <c r="B524" s="13">
        <v>486</v>
      </c>
      <c r="C524" s="13">
        <v>296</v>
      </c>
      <c r="D524" s="13">
        <v>3</v>
      </c>
      <c r="E524" s="13">
        <v>888</v>
      </c>
      <c r="F524" s="33">
        <v>45083</v>
      </c>
      <c r="G524" s="13" t="s">
        <v>9</v>
      </c>
      <c r="H524" s="13">
        <v>253</v>
      </c>
      <c r="I524" s="13" t="str">
        <f>VLOOKUP(B524,товар!$A$1:$C$433,2,FALSE)</f>
        <v>Соль</v>
      </c>
      <c r="J524" s="24">
        <f t="shared" si="40"/>
        <v>264.8679245283019</v>
      </c>
      <c r="K524" s="25">
        <f t="shared" si="41"/>
        <v>0.11753811084200017</v>
      </c>
      <c r="L524" s="13" t="str">
        <f>VLOOKUP(B524,товар!$A$1:$C$433,3,FALSE)</f>
        <v>Илецкая</v>
      </c>
      <c r="M524" s="50">
        <f t="shared" si="42"/>
        <v>238.16666666666666</v>
      </c>
      <c r="N524" s="13">
        <f t="shared" si="43"/>
        <v>888</v>
      </c>
      <c r="O524" s="33">
        <f>VLOOKUP(H524,клиенты!$A$1:$G$435,5,FALSE)</f>
        <v>44750</v>
      </c>
      <c r="P524" s="13">
        <f t="shared" si="44"/>
        <v>333</v>
      </c>
      <c r="Q524" s="14" t="str">
        <f>VLOOKUP(H524,клиенты!$A$2:$M$435,7,FALSE)</f>
        <v>Казахстан</v>
      </c>
    </row>
    <row r="525" spans="1:17" x14ac:dyDescent="0.2">
      <c r="A525" s="12">
        <v>223</v>
      </c>
      <c r="B525" s="13">
        <v>207</v>
      </c>
      <c r="C525" s="13">
        <v>208</v>
      </c>
      <c r="D525" s="13">
        <v>5</v>
      </c>
      <c r="E525" s="13">
        <v>1040</v>
      </c>
      <c r="F525" s="33">
        <v>44960</v>
      </c>
      <c r="G525" s="13" t="s">
        <v>8</v>
      </c>
      <c r="H525" s="13">
        <v>253</v>
      </c>
      <c r="I525" s="13" t="str">
        <f>VLOOKUP(B525,товар!$A$1:$C$433,2,FALSE)</f>
        <v>Сахар</v>
      </c>
      <c r="J525" s="24">
        <f t="shared" si="40"/>
        <v>252.76271186440678</v>
      </c>
      <c r="K525" s="25">
        <f t="shared" si="41"/>
        <v>-0.17709381076912767</v>
      </c>
      <c r="L525" s="13" t="str">
        <f>VLOOKUP(B525,товар!$A$1:$C$433,3,FALSE)</f>
        <v>Агросахар</v>
      </c>
      <c r="M525" s="50">
        <f t="shared" si="42"/>
        <v>215.85714285714286</v>
      </c>
      <c r="N525" s="13">
        <f t="shared" si="43"/>
        <v>1040</v>
      </c>
      <c r="O525" s="33">
        <f>VLOOKUP(H525,клиенты!$A$1:$G$435,5,FALSE)</f>
        <v>44750</v>
      </c>
      <c r="P525" s="13">
        <f t="shared" si="44"/>
        <v>210</v>
      </c>
      <c r="Q525" s="14" t="str">
        <f>VLOOKUP(H525,клиенты!$A$2:$M$435,7,FALSE)</f>
        <v>Казахстан</v>
      </c>
    </row>
    <row r="526" spans="1:17" x14ac:dyDescent="0.2">
      <c r="A526" s="12">
        <v>339</v>
      </c>
      <c r="B526" s="13">
        <v>204</v>
      </c>
      <c r="C526" s="13">
        <v>279</v>
      </c>
      <c r="D526" s="13">
        <v>4</v>
      </c>
      <c r="E526" s="13">
        <v>1116</v>
      </c>
      <c r="F526" s="33">
        <v>45227</v>
      </c>
      <c r="G526" s="13" t="s">
        <v>12</v>
      </c>
      <c r="H526" s="13">
        <v>277</v>
      </c>
      <c r="I526" s="13" t="str">
        <f>VLOOKUP(B526,товар!$A$1:$C$433,2,FALSE)</f>
        <v>Печенье</v>
      </c>
      <c r="J526" s="24">
        <f t="shared" si="40"/>
        <v>283.468085106383</v>
      </c>
      <c r="K526" s="25">
        <f t="shared" si="41"/>
        <v>-1.5762215717180839E-2</v>
      </c>
      <c r="L526" s="13" t="str">
        <f>VLOOKUP(B526,товар!$A$1:$C$433,3,FALSE)</f>
        <v>Юбилейное</v>
      </c>
      <c r="M526" s="50">
        <f t="shared" si="42"/>
        <v>232.44444444444446</v>
      </c>
      <c r="N526" s="13">
        <f t="shared" si="43"/>
        <v>1116</v>
      </c>
      <c r="O526" s="33">
        <f>VLOOKUP(H526,клиенты!$A$1:$G$435,5,FALSE)</f>
        <v>44750</v>
      </c>
      <c r="P526" s="13">
        <f t="shared" si="44"/>
        <v>477</v>
      </c>
      <c r="Q526" s="14" t="str">
        <f>VLOOKUP(H526,клиенты!$A$2:$M$435,7,FALSE)</f>
        <v>Россия</v>
      </c>
    </row>
    <row r="527" spans="1:17" x14ac:dyDescent="0.2">
      <c r="A527" s="12">
        <v>465</v>
      </c>
      <c r="B527" s="13">
        <v>129</v>
      </c>
      <c r="C527" s="13">
        <v>121</v>
      </c>
      <c r="D527" s="13">
        <v>5</v>
      </c>
      <c r="E527" s="13">
        <v>605</v>
      </c>
      <c r="F527" s="33">
        <v>45156</v>
      </c>
      <c r="G527" s="13" t="s">
        <v>24</v>
      </c>
      <c r="H527" s="13">
        <v>277</v>
      </c>
      <c r="I527" s="13" t="str">
        <f>VLOOKUP(B527,товар!$A$1:$C$433,2,FALSE)</f>
        <v>Мясо</v>
      </c>
      <c r="J527" s="24">
        <f t="shared" si="40"/>
        <v>271.74545454545455</v>
      </c>
      <c r="K527" s="25">
        <f t="shared" si="41"/>
        <v>-0.55473036263883313</v>
      </c>
      <c r="L527" s="13" t="str">
        <f>VLOOKUP(B527,товар!$A$1:$C$433,3,FALSE)</f>
        <v>Агрокомплекс</v>
      </c>
      <c r="M527" s="50">
        <f t="shared" si="42"/>
        <v>311.2</v>
      </c>
      <c r="N527" s="13">
        <f t="shared" si="43"/>
        <v>605</v>
      </c>
      <c r="O527" s="33">
        <f>VLOOKUP(H527,клиенты!$A$1:$G$435,5,FALSE)</f>
        <v>44750</v>
      </c>
      <c r="P527" s="13">
        <f t="shared" si="44"/>
        <v>406</v>
      </c>
      <c r="Q527" s="14" t="str">
        <f>VLOOKUP(H527,клиенты!$A$2:$M$435,7,FALSE)</f>
        <v>Россия</v>
      </c>
    </row>
    <row r="528" spans="1:17" x14ac:dyDescent="0.2">
      <c r="A528" s="12">
        <v>572</v>
      </c>
      <c r="B528" s="13">
        <v>17</v>
      </c>
      <c r="C528" s="13">
        <v>363</v>
      </c>
      <c r="D528" s="13">
        <v>4</v>
      </c>
      <c r="E528" s="13">
        <v>1452</v>
      </c>
      <c r="F528" s="33">
        <v>45191</v>
      </c>
      <c r="G528" s="13" t="s">
        <v>20</v>
      </c>
      <c r="H528" s="13">
        <v>277</v>
      </c>
      <c r="I528" s="13" t="str">
        <f>VLOOKUP(B528,товар!$A$1:$C$433,2,FALSE)</f>
        <v>Кофе</v>
      </c>
      <c r="J528" s="24">
        <f t="shared" si="40"/>
        <v>249.02380952380952</v>
      </c>
      <c r="K528" s="25">
        <f t="shared" si="41"/>
        <v>0.45769193995601887</v>
      </c>
      <c r="L528" s="13" t="str">
        <f>VLOOKUP(B528,товар!$A$1:$C$433,3,FALSE)</f>
        <v>Jacobs</v>
      </c>
      <c r="M528" s="50">
        <f t="shared" si="42"/>
        <v>276.21052631578948</v>
      </c>
      <c r="N528" s="13">
        <f t="shared" si="43"/>
        <v>1452</v>
      </c>
      <c r="O528" s="33">
        <f>VLOOKUP(H528,клиенты!$A$1:$G$435,5,FALSE)</f>
        <v>44750</v>
      </c>
      <c r="P528" s="13">
        <f t="shared" si="44"/>
        <v>441</v>
      </c>
      <c r="Q528" s="14" t="str">
        <f>VLOOKUP(H528,клиенты!$A$2:$M$435,7,FALSE)</f>
        <v>Россия</v>
      </c>
    </row>
    <row r="529" spans="1:17" x14ac:dyDescent="0.2">
      <c r="A529" s="12">
        <v>630</v>
      </c>
      <c r="B529" s="13">
        <v>422</v>
      </c>
      <c r="C529" s="13">
        <v>361</v>
      </c>
      <c r="D529" s="13">
        <v>1</v>
      </c>
      <c r="E529" s="13">
        <v>361</v>
      </c>
      <c r="F529" s="33">
        <v>45361</v>
      </c>
      <c r="G529" s="13" t="s">
        <v>15</v>
      </c>
      <c r="H529" s="13">
        <v>277</v>
      </c>
      <c r="I529" s="13" t="str">
        <f>VLOOKUP(B529,товар!$A$1:$C$433,2,FALSE)</f>
        <v>Кофе</v>
      </c>
      <c r="J529" s="24">
        <f t="shared" si="40"/>
        <v>249.02380952380952</v>
      </c>
      <c r="K529" s="25">
        <f t="shared" si="41"/>
        <v>0.4496605794052968</v>
      </c>
      <c r="L529" s="13" t="str">
        <f>VLOOKUP(B529,товар!$A$1:$C$433,3,FALSE)</f>
        <v>Nescafe</v>
      </c>
      <c r="M529" s="50">
        <f t="shared" si="42"/>
        <v>256.89999999999998</v>
      </c>
      <c r="N529" s="13">
        <f t="shared" si="43"/>
        <v>361</v>
      </c>
      <c r="O529" s="33">
        <f>VLOOKUP(H529,клиенты!$A$1:$G$435,5,FALSE)</f>
        <v>44750</v>
      </c>
      <c r="P529" s="13">
        <f t="shared" si="44"/>
        <v>611</v>
      </c>
      <c r="Q529" s="14" t="str">
        <f>VLOOKUP(H529,клиенты!$A$2:$M$435,7,FALSE)</f>
        <v>Россия</v>
      </c>
    </row>
    <row r="530" spans="1:17" x14ac:dyDescent="0.2">
      <c r="A530" s="12">
        <v>77</v>
      </c>
      <c r="B530" s="13">
        <v>189</v>
      </c>
      <c r="C530" s="13">
        <v>278</v>
      </c>
      <c r="D530" s="13">
        <v>2</v>
      </c>
      <c r="E530" s="13">
        <v>556</v>
      </c>
      <c r="F530" s="33">
        <v>45109</v>
      </c>
      <c r="G530" s="13" t="s">
        <v>23</v>
      </c>
      <c r="H530" s="13">
        <v>462</v>
      </c>
      <c r="I530" s="13" t="str">
        <f>VLOOKUP(B530,товар!$A$1:$C$433,2,FALSE)</f>
        <v>Хлеб</v>
      </c>
      <c r="J530" s="24">
        <f t="shared" si="40"/>
        <v>300.31818181818181</v>
      </c>
      <c r="K530" s="25">
        <f t="shared" si="41"/>
        <v>-7.4315120326925999E-2</v>
      </c>
      <c r="L530" s="13" t="str">
        <f>VLOOKUP(B530,товар!$A$1:$C$433,3,FALSE)</f>
        <v>Дарница</v>
      </c>
      <c r="M530" s="50">
        <f t="shared" si="42"/>
        <v>264</v>
      </c>
      <c r="N530" s="13">
        <f t="shared" si="43"/>
        <v>556</v>
      </c>
      <c r="O530" s="33">
        <f>VLOOKUP(H530,клиенты!$A$1:$G$435,5,FALSE)</f>
        <v>44751</v>
      </c>
      <c r="P530" s="13">
        <f t="shared" si="44"/>
        <v>358</v>
      </c>
      <c r="Q530" s="14" t="str">
        <f>VLOOKUP(H530,клиенты!$A$2:$M$435,7,FALSE)</f>
        <v>Россия</v>
      </c>
    </row>
    <row r="531" spans="1:17" x14ac:dyDescent="0.2">
      <c r="A531" s="12">
        <v>332</v>
      </c>
      <c r="B531" s="13">
        <v>405</v>
      </c>
      <c r="C531" s="13">
        <v>389</v>
      </c>
      <c r="D531" s="13">
        <v>5</v>
      </c>
      <c r="E531" s="13">
        <v>1945</v>
      </c>
      <c r="F531" s="33">
        <v>45009</v>
      </c>
      <c r="G531" s="13" t="s">
        <v>14</v>
      </c>
      <c r="H531" s="13">
        <v>231</v>
      </c>
      <c r="I531" s="13" t="str">
        <f>VLOOKUP(B531,товар!$A$1:$C$433,2,FALSE)</f>
        <v>Хлеб</v>
      </c>
      <c r="J531" s="24">
        <f t="shared" si="40"/>
        <v>300.31818181818181</v>
      </c>
      <c r="K531" s="25">
        <f t="shared" si="41"/>
        <v>0.29529287119721515</v>
      </c>
      <c r="L531" s="13" t="str">
        <f>VLOOKUP(B531,товар!$A$1:$C$433,3,FALSE)</f>
        <v>Каравай</v>
      </c>
      <c r="M531" s="50">
        <f t="shared" si="42"/>
        <v>331.16666666666669</v>
      </c>
      <c r="N531" s="13">
        <f t="shared" si="43"/>
        <v>1945</v>
      </c>
      <c r="O531" s="33">
        <f>VLOOKUP(H531,клиенты!$A$1:$G$435,5,FALSE)</f>
        <v>44752</v>
      </c>
      <c r="P531" s="13">
        <f t="shared" si="44"/>
        <v>257</v>
      </c>
      <c r="Q531" s="14" t="str">
        <f>VLOOKUP(H531,клиенты!$A$2:$M$435,7,FALSE)</f>
        <v>Россия</v>
      </c>
    </row>
    <row r="532" spans="1:17" x14ac:dyDescent="0.2">
      <c r="A532" s="12">
        <v>440</v>
      </c>
      <c r="B532" s="13">
        <v>365</v>
      </c>
      <c r="C532" s="13">
        <v>127</v>
      </c>
      <c r="D532" s="13">
        <v>1</v>
      </c>
      <c r="E532" s="13">
        <v>127</v>
      </c>
      <c r="F532" s="33">
        <v>45351</v>
      </c>
      <c r="G532" s="13" t="s">
        <v>19</v>
      </c>
      <c r="H532" s="13">
        <v>158</v>
      </c>
      <c r="I532" s="13" t="str">
        <f>VLOOKUP(B532,товар!$A$1:$C$433,2,FALSE)</f>
        <v>Мясо</v>
      </c>
      <c r="J532" s="24">
        <f t="shared" si="40"/>
        <v>271.74545454545455</v>
      </c>
      <c r="K532" s="25">
        <f t="shared" si="41"/>
        <v>-0.53265087648869258</v>
      </c>
      <c r="L532" s="13" t="str">
        <f>VLOOKUP(B532,товар!$A$1:$C$433,3,FALSE)</f>
        <v>Агрокомплекс</v>
      </c>
      <c r="M532" s="50">
        <f t="shared" si="42"/>
        <v>311.2</v>
      </c>
      <c r="N532" s="13">
        <f t="shared" si="43"/>
        <v>127</v>
      </c>
      <c r="O532" s="33">
        <f>VLOOKUP(H532,клиенты!$A$1:$G$435,5,FALSE)</f>
        <v>44752</v>
      </c>
      <c r="P532" s="13">
        <f t="shared" si="44"/>
        <v>599</v>
      </c>
      <c r="Q532" s="14" t="str">
        <f>VLOOKUP(H532,клиенты!$A$2:$M$435,7,FALSE)</f>
        <v>Беларусь</v>
      </c>
    </row>
    <row r="533" spans="1:17" x14ac:dyDescent="0.2">
      <c r="A533" s="12">
        <v>840</v>
      </c>
      <c r="B533" s="13">
        <v>356</v>
      </c>
      <c r="C533" s="13">
        <v>97</v>
      </c>
      <c r="D533" s="13">
        <v>2</v>
      </c>
      <c r="E533" s="13">
        <v>194</v>
      </c>
      <c r="F533" s="33">
        <v>45032</v>
      </c>
      <c r="G533" s="13" t="s">
        <v>11</v>
      </c>
      <c r="H533" s="13">
        <v>491</v>
      </c>
      <c r="I533" s="13" t="str">
        <f>VLOOKUP(B533,товар!$A$1:$C$433,2,FALSE)</f>
        <v>Печенье</v>
      </c>
      <c r="J533" s="24">
        <f t="shared" si="40"/>
        <v>283.468085106383</v>
      </c>
      <c r="K533" s="25">
        <f t="shared" si="41"/>
        <v>-0.65780980259701272</v>
      </c>
      <c r="L533" s="13" t="str">
        <f>VLOOKUP(B533,товар!$A$1:$C$433,3,FALSE)</f>
        <v>Посиделкино</v>
      </c>
      <c r="M533" s="50">
        <f t="shared" si="42"/>
        <v>321.63636363636363</v>
      </c>
      <c r="N533" s="13">
        <f t="shared" si="43"/>
        <v>194</v>
      </c>
      <c r="O533" s="33">
        <f>VLOOKUP(H533,клиенты!$A$1:$G$435,5,FALSE)</f>
        <v>44752</v>
      </c>
      <c r="P533" s="13">
        <f t="shared" si="44"/>
        <v>280</v>
      </c>
      <c r="Q533" s="14" t="str">
        <f>VLOOKUP(H533,клиенты!$A$2:$M$435,7,FALSE)</f>
        <v>Россия</v>
      </c>
    </row>
    <row r="534" spans="1:17" x14ac:dyDescent="0.2">
      <c r="A534" s="12">
        <v>51</v>
      </c>
      <c r="B534" s="13">
        <v>35</v>
      </c>
      <c r="C534" s="13">
        <v>242</v>
      </c>
      <c r="D534" s="13">
        <v>2</v>
      </c>
      <c r="E534" s="13">
        <v>484</v>
      </c>
      <c r="F534" s="33">
        <v>45239</v>
      </c>
      <c r="G534" s="13" t="s">
        <v>22</v>
      </c>
      <c r="H534" s="13">
        <v>385</v>
      </c>
      <c r="I534" s="13" t="str">
        <f>VLOOKUP(B534,товар!$A$1:$C$433,2,FALSE)</f>
        <v>Крупа</v>
      </c>
      <c r="J534" s="24">
        <f t="shared" si="40"/>
        <v>255.11627906976744</v>
      </c>
      <c r="K534" s="25">
        <f t="shared" si="41"/>
        <v>-5.1412944393801285E-2</v>
      </c>
      <c r="L534" s="13" t="str">
        <f>VLOOKUP(B534,товар!$A$1:$C$433,3,FALSE)</f>
        <v>Мистраль</v>
      </c>
      <c r="M534" s="50">
        <f t="shared" si="42"/>
        <v>250.30769230769232</v>
      </c>
      <c r="N534" s="13">
        <f t="shared" si="43"/>
        <v>484</v>
      </c>
      <c r="O534" s="33">
        <f>VLOOKUP(H534,клиенты!$A$1:$G$435,5,FALSE)</f>
        <v>44753</v>
      </c>
      <c r="P534" s="13">
        <f t="shared" si="44"/>
        <v>486</v>
      </c>
      <c r="Q534" s="14" t="str">
        <f>VLOOKUP(H534,клиенты!$A$2:$M$435,7,FALSE)</f>
        <v>Таджикистан</v>
      </c>
    </row>
    <row r="535" spans="1:17" x14ac:dyDescent="0.2">
      <c r="A535" s="12">
        <v>82</v>
      </c>
      <c r="B535" s="13">
        <v>334</v>
      </c>
      <c r="C535" s="13">
        <v>396</v>
      </c>
      <c r="D535" s="13">
        <v>4</v>
      </c>
      <c r="E535" s="13">
        <v>1584</v>
      </c>
      <c r="F535" s="33">
        <v>45173</v>
      </c>
      <c r="G535" s="13" t="s">
        <v>25</v>
      </c>
      <c r="H535" s="13">
        <v>134</v>
      </c>
      <c r="I535" s="13" t="str">
        <f>VLOOKUP(B535,товар!$A$1:$C$433,2,FALSE)</f>
        <v>Молоко</v>
      </c>
      <c r="J535" s="24">
        <f t="shared" si="40"/>
        <v>294.95238095238096</v>
      </c>
      <c r="K535" s="25">
        <f t="shared" si="41"/>
        <v>0.34258960284145945</v>
      </c>
      <c r="L535" s="13" t="str">
        <f>VLOOKUP(B535,товар!$A$1:$C$433,3,FALSE)</f>
        <v>Домик в деревне</v>
      </c>
      <c r="M535" s="50">
        <f t="shared" si="42"/>
        <v>274.77777777777777</v>
      </c>
      <c r="N535" s="13">
        <f t="shared" si="43"/>
        <v>1584</v>
      </c>
      <c r="O535" s="33">
        <f>VLOOKUP(H535,клиенты!$A$1:$G$435,5,FALSE)</f>
        <v>44753</v>
      </c>
      <c r="P535" s="13">
        <f t="shared" si="44"/>
        <v>420</v>
      </c>
      <c r="Q535" s="14" t="str">
        <f>VLOOKUP(H535,клиенты!$A$2:$M$435,7,FALSE)</f>
        <v>Россия</v>
      </c>
    </row>
    <row r="536" spans="1:17" x14ac:dyDescent="0.2">
      <c r="A536" s="12">
        <v>95</v>
      </c>
      <c r="B536" s="13">
        <v>212</v>
      </c>
      <c r="C536" s="13">
        <v>175</v>
      </c>
      <c r="D536" s="13">
        <v>1</v>
      </c>
      <c r="E536" s="13">
        <v>175</v>
      </c>
      <c r="F536" s="33">
        <v>45290</v>
      </c>
      <c r="G536" s="13" t="s">
        <v>27</v>
      </c>
      <c r="H536" s="13">
        <v>385</v>
      </c>
      <c r="I536" s="13" t="str">
        <f>VLOOKUP(B536,товар!$A$1:$C$433,2,FALSE)</f>
        <v>Чипсы</v>
      </c>
      <c r="J536" s="24">
        <f t="shared" si="40"/>
        <v>273.72549019607845</v>
      </c>
      <c r="K536" s="25">
        <f t="shared" si="41"/>
        <v>-0.36067335243553011</v>
      </c>
      <c r="L536" s="13" t="str">
        <f>VLOOKUP(B536,товар!$A$1:$C$433,3,FALSE)</f>
        <v>Lay's</v>
      </c>
      <c r="M536" s="50">
        <f t="shared" si="42"/>
        <v>320.57142857142856</v>
      </c>
      <c r="N536" s="13">
        <f t="shared" si="43"/>
        <v>175</v>
      </c>
      <c r="O536" s="33">
        <f>VLOOKUP(H536,клиенты!$A$1:$G$435,5,FALSE)</f>
        <v>44753</v>
      </c>
      <c r="P536" s="13">
        <f t="shared" si="44"/>
        <v>537</v>
      </c>
      <c r="Q536" s="14" t="str">
        <f>VLOOKUP(H536,клиенты!$A$2:$M$435,7,FALSE)</f>
        <v>Таджикистан</v>
      </c>
    </row>
    <row r="537" spans="1:17" x14ac:dyDescent="0.2">
      <c r="A537" s="12">
        <v>184</v>
      </c>
      <c r="B537" s="13">
        <v>493</v>
      </c>
      <c r="C537" s="13">
        <v>376</v>
      </c>
      <c r="D537" s="13">
        <v>1</v>
      </c>
      <c r="E537" s="13">
        <v>376</v>
      </c>
      <c r="F537" s="33">
        <v>45253</v>
      </c>
      <c r="G537" s="13" t="s">
        <v>8</v>
      </c>
      <c r="H537" s="13">
        <v>134</v>
      </c>
      <c r="I537" s="13" t="str">
        <f>VLOOKUP(B537,товар!$A$1:$C$433,2,FALSE)</f>
        <v>Овощи</v>
      </c>
      <c r="J537" s="24">
        <f t="shared" si="40"/>
        <v>250.48780487804879</v>
      </c>
      <c r="K537" s="25">
        <f t="shared" si="41"/>
        <v>0.50107108081791618</v>
      </c>
      <c r="L537" s="13" t="str">
        <f>VLOOKUP(B537,товар!$A$1:$C$433,3,FALSE)</f>
        <v>Овощной ряд</v>
      </c>
      <c r="M537" s="50">
        <f t="shared" si="42"/>
        <v>303.8235294117647</v>
      </c>
      <c r="N537" s="13">
        <f t="shared" si="43"/>
        <v>376</v>
      </c>
      <c r="O537" s="33">
        <f>VLOOKUP(H537,клиенты!$A$1:$G$435,5,FALSE)</f>
        <v>44753</v>
      </c>
      <c r="P537" s="13">
        <f t="shared" si="44"/>
        <v>500</v>
      </c>
      <c r="Q537" s="14" t="str">
        <f>VLOOKUP(H537,клиенты!$A$2:$M$435,7,FALSE)</f>
        <v>Россия</v>
      </c>
    </row>
    <row r="538" spans="1:17" x14ac:dyDescent="0.2">
      <c r="A538" s="12">
        <v>194</v>
      </c>
      <c r="B538" s="13">
        <v>102</v>
      </c>
      <c r="C538" s="13">
        <v>115</v>
      </c>
      <c r="D538" s="13">
        <v>2</v>
      </c>
      <c r="E538" s="13">
        <v>230</v>
      </c>
      <c r="F538" s="33">
        <v>45380</v>
      </c>
      <c r="G538" s="13" t="s">
        <v>16</v>
      </c>
      <c r="H538" s="13">
        <v>385</v>
      </c>
      <c r="I538" s="13" t="str">
        <f>VLOOKUP(B538,товар!$A$1:$C$433,2,FALSE)</f>
        <v>Печенье</v>
      </c>
      <c r="J538" s="24">
        <f t="shared" si="40"/>
        <v>283.468085106383</v>
      </c>
      <c r="K538" s="25">
        <f t="shared" si="41"/>
        <v>-0.59431059070779857</v>
      </c>
      <c r="L538" s="13" t="str">
        <f>VLOOKUP(B538,товар!$A$1:$C$433,3,FALSE)</f>
        <v>Белогорье</v>
      </c>
      <c r="M538" s="50">
        <f t="shared" si="42"/>
        <v>249.5</v>
      </c>
      <c r="N538" s="13">
        <f t="shared" si="43"/>
        <v>230</v>
      </c>
      <c r="O538" s="33">
        <f>VLOOKUP(H538,клиенты!$A$1:$G$435,5,FALSE)</f>
        <v>44753</v>
      </c>
      <c r="P538" s="13">
        <f t="shared" si="44"/>
        <v>627</v>
      </c>
      <c r="Q538" s="14" t="str">
        <f>VLOOKUP(H538,клиенты!$A$2:$M$435,7,FALSE)</f>
        <v>Таджикистан</v>
      </c>
    </row>
    <row r="539" spans="1:17" x14ac:dyDescent="0.2">
      <c r="A539" s="12">
        <v>202</v>
      </c>
      <c r="B539" s="13">
        <v>436</v>
      </c>
      <c r="C539" s="13">
        <v>291</v>
      </c>
      <c r="D539" s="13">
        <v>2</v>
      </c>
      <c r="E539" s="13">
        <v>582</v>
      </c>
      <c r="F539" s="33">
        <v>45095</v>
      </c>
      <c r="G539" s="13" t="s">
        <v>21</v>
      </c>
      <c r="H539" s="13">
        <v>385</v>
      </c>
      <c r="I539" s="13" t="str">
        <f>VLOOKUP(B539,товар!$A$1:$C$433,2,FALSE)</f>
        <v>Овощи</v>
      </c>
      <c r="J539" s="24">
        <f t="shared" si="40"/>
        <v>250.48780487804879</v>
      </c>
      <c r="K539" s="25">
        <f t="shared" si="41"/>
        <v>0.16173320350535536</v>
      </c>
      <c r="L539" s="13" t="str">
        <f>VLOOKUP(B539,товар!$A$1:$C$433,3,FALSE)</f>
        <v>Гавриш</v>
      </c>
      <c r="M539" s="50">
        <f t="shared" si="42"/>
        <v>247.66666666666666</v>
      </c>
      <c r="N539" s="13">
        <f t="shared" si="43"/>
        <v>582</v>
      </c>
      <c r="O539" s="33">
        <f>VLOOKUP(H539,клиенты!$A$1:$G$435,5,FALSE)</f>
        <v>44753</v>
      </c>
      <c r="P539" s="13">
        <f t="shared" si="44"/>
        <v>342</v>
      </c>
      <c r="Q539" s="14" t="str">
        <f>VLOOKUP(H539,клиенты!$A$2:$M$435,7,FALSE)</f>
        <v>Таджикистан</v>
      </c>
    </row>
    <row r="540" spans="1:17" x14ac:dyDescent="0.2">
      <c r="A540" s="12">
        <v>445</v>
      </c>
      <c r="B540" s="13">
        <v>346</v>
      </c>
      <c r="C540" s="13">
        <v>267</v>
      </c>
      <c r="D540" s="13">
        <v>3</v>
      </c>
      <c r="E540" s="13">
        <v>801</v>
      </c>
      <c r="F540" s="33">
        <v>45406</v>
      </c>
      <c r="G540" s="13" t="s">
        <v>21</v>
      </c>
      <c r="H540" s="13">
        <v>385</v>
      </c>
      <c r="I540" s="13" t="str">
        <f>VLOOKUP(B540,товар!$A$1:$C$433,2,FALSE)</f>
        <v>Чай</v>
      </c>
      <c r="J540" s="24">
        <f t="shared" si="40"/>
        <v>271.18181818181819</v>
      </c>
      <c r="K540" s="25">
        <f t="shared" si="41"/>
        <v>-1.5420717398592076E-2</v>
      </c>
      <c r="L540" s="13" t="str">
        <f>VLOOKUP(B540,товар!$A$1:$C$433,3,FALSE)</f>
        <v>Greenfield</v>
      </c>
      <c r="M540" s="50">
        <f t="shared" si="42"/>
        <v>291.45454545454544</v>
      </c>
      <c r="N540" s="13">
        <f t="shared" si="43"/>
        <v>801</v>
      </c>
      <c r="O540" s="33">
        <f>VLOOKUP(H540,клиенты!$A$1:$G$435,5,FALSE)</f>
        <v>44753</v>
      </c>
      <c r="P540" s="13">
        <f t="shared" si="44"/>
        <v>653</v>
      </c>
      <c r="Q540" s="14" t="str">
        <f>VLOOKUP(H540,клиенты!$A$2:$M$435,7,FALSE)</f>
        <v>Таджикистан</v>
      </c>
    </row>
    <row r="541" spans="1:17" x14ac:dyDescent="0.2">
      <c r="A541" s="12">
        <v>454</v>
      </c>
      <c r="B541" s="13">
        <v>198</v>
      </c>
      <c r="C541" s="13">
        <v>438</v>
      </c>
      <c r="D541" s="13">
        <v>4</v>
      </c>
      <c r="E541" s="13">
        <v>1752</v>
      </c>
      <c r="F541" s="33">
        <v>45312</v>
      </c>
      <c r="G541" s="13" t="s">
        <v>23</v>
      </c>
      <c r="H541" s="13">
        <v>385</v>
      </c>
      <c r="I541" s="13" t="str">
        <f>VLOOKUP(B541,товар!$A$1:$C$433,2,FALSE)</f>
        <v>Мясо</v>
      </c>
      <c r="J541" s="24">
        <f t="shared" si="40"/>
        <v>271.74545454545455</v>
      </c>
      <c r="K541" s="25">
        <f t="shared" si="41"/>
        <v>0.61180248896025691</v>
      </c>
      <c r="L541" s="13" t="str">
        <f>VLOOKUP(B541,товар!$A$1:$C$433,3,FALSE)</f>
        <v>Мираторг</v>
      </c>
      <c r="M541" s="50">
        <f t="shared" si="42"/>
        <v>316.58333333333331</v>
      </c>
      <c r="N541" s="13">
        <f t="shared" si="43"/>
        <v>1752</v>
      </c>
      <c r="O541" s="33">
        <f>VLOOKUP(H541,клиенты!$A$1:$G$435,5,FALSE)</f>
        <v>44753</v>
      </c>
      <c r="P541" s="13">
        <f t="shared" si="44"/>
        <v>559</v>
      </c>
      <c r="Q541" s="14" t="str">
        <f>VLOOKUP(H541,клиенты!$A$2:$M$435,7,FALSE)</f>
        <v>Таджикистан</v>
      </c>
    </row>
    <row r="542" spans="1:17" x14ac:dyDescent="0.2">
      <c r="A542" s="12">
        <v>489</v>
      </c>
      <c r="B542" s="13">
        <v>104</v>
      </c>
      <c r="C542" s="13">
        <v>276</v>
      </c>
      <c r="D542" s="13">
        <v>2</v>
      </c>
      <c r="E542" s="13">
        <v>552</v>
      </c>
      <c r="F542" s="33">
        <v>45372</v>
      </c>
      <c r="G542" s="13" t="s">
        <v>14</v>
      </c>
      <c r="H542" s="13">
        <v>134</v>
      </c>
      <c r="I542" s="13" t="str">
        <f>VLOOKUP(B542,товар!$A$1:$C$433,2,FALSE)</f>
        <v>Йогурт</v>
      </c>
      <c r="J542" s="24">
        <f t="shared" si="40"/>
        <v>263.25423728813558</v>
      </c>
      <c r="K542" s="25">
        <f t="shared" si="41"/>
        <v>4.841617306206536E-2</v>
      </c>
      <c r="L542" s="13" t="str">
        <f>VLOOKUP(B542,товар!$A$1:$C$433,3,FALSE)</f>
        <v>Ростагроэкспорт</v>
      </c>
      <c r="M542" s="50">
        <f t="shared" si="42"/>
        <v>257.78260869565219</v>
      </c>
      <c r="N542" s="13">
        <f t="shared" si="43"/>
        <v>552</v>
      </c>
      <c r="O542" s="33">
        <f>VLOOKUP(H542,клиенты!$A$1:$G$435,5,FALSE)</f>
        <v>44753</v>
      </c>
      <c r="P542" s="13">
        <f t="shared" si="44"/>
        <v>619</v>
      </c>
      <c r="Q542" s="14" t="str">
        <f>VLOOKUP(H542,клиенты!$A$2:$M$435,7,FALSE)</f>
        <v>Россия</v>
      </c>
    </row>
    <row r="543" spans="1:17" x14ac:dyDescent="0.2">
      <c r="A543" s="12">
        <v>536</v>
      </c>
      <c r="B543" s="13">
        <v>371</v>
      </c>
      <c r="C543" s="13">
        <v>62</v>
      </c>
      <c r="D543" s="13">
        <v>5</v>
      </c>
      <c r="E543" s="13">
        <v>310</v>
      </c>
      <c r="F543" s="33">
        <v>45330</v>
      </c>
      <c r="G543" s="13" t="s">
        <v>10</v>
      </c>
      <c r="H543" s="13">
        <v>385</v>
      </c>
      <c r="I543" s="13" t="str">
        <f>VLOOKUP(B543,товар!$A$1:$C$433,2,FALSE)</f>
        <v>Сахар</v>
      </c>
      <c r="J543" s="24">
        <f t="shared" si="40"/>
        <v>252.76271186440678</v>
      </c>
      <c r="K543" s="25">
        <f t="shared" si="41"/>
        <v>-0.75471065513310531</v>
      </c>
      <c r="L543" s="13" t="str">
        <f>VLOOKUP(B543,товар!$A$1:$C$433,3,FALSE)</f>
        <v>Русский сахар</v>
      </c>
      <c r="M543" s="50">
        <f t="shared" si="42"/>
        <v>293.41176470588238</v>
      </c>
      <c r="N543" s="13">
        <f t="shared" si="43"/>
        <v>310</v>
      </c>
      <c r="O543" s="33">
        <f>VLOOKUP(H543,клиенты!$A$1:$G$435,5,FALSE)</f>
        <v>44753</v>
      </c>
      <c r="P543" s="13">
        <f t="shared" si="44"/>
        <v>577</v>
      </c>
      <c r="Q543" s="14" t="str">
        <f>VLOOKUP(H543,клиенты!$A$2:$M$435,7,FALSE)</f>
        <v>Таджикистан</v>
      </c>
    </row>
    <row r="544" spans="1:17" x14ac:dyDescent="0.2">
      <c r="A544" s="12">
        <v>555</v>
      </c>
      <c r="B544" s="13">
        <v>160</v>
      </c>
      <c r="C544" s="13">
        <v>400</v>
      </c>
      <c r="D544" s="13">
        <v>3</v>
      </c>
      <c r="E544" s="13">
        <v>1200</v>
      </c>
      <c r="F544" s="33">
        <v>45181</v>
      </c>
      <c r="G544" s="13" t="s">
        <v>27</v>
      </c>
      <c r="H544" s="13">
        <v>134</v>
      </c>
      <c r="I544" s="13" t="str">
        <f>VLOOKUP(B544,товар!$A$1:$C$433,2,FALSE)</f>
        <v>Крупа</v>
      </c>
      <c r="J544" s="24">
        <f t="shared" si="40"/>
        <v>255.11627906976744</v>
      </c>
      <c r="K544" s="25">
        <f t="shared" si="41"/>
        <v>0.56791248860528709</v>
      </c>
      <c r="L544" s="13" t="str">
        <f>VLOOKUP(B544,товар!$A$1:$C$433,3,FALSE)</f>
        <v>Мистраль</v>
      </c>
      <c r="M544" s="50">
        <f t="shared" si="42"/>
        <v>250.30769230769232</v>
      </c>
      <c r="N544" s="13">
        <f t="shared" si="43"/>
        <v>1200</v>
      </c>
      <c r="O544" s="33">
        <f>VLOOKUP(H544,клиенты!$A$1:$G$435,5,FALSE)</f>
        <v>44753</v>
      </c>
      <c r="P544" s="13">
        <f t="shared" si="44"/>
        <v>428</v>
      </c>
      <c r="Q544" s="14" t="str">
        <f>VLOOKUP(H544,клиенты!$A$2:$M$435,7,FALSE)</f>
        <v>Россия</v>
      </c>
    </row>
    <row r="545" spans="1:17" x14ac:dyDescent="0.2">
      <c r="A545" s="12">
        <v>20</v>
      </c>
      <c r="B545" s="13">
        <v>310</v>
      </c>
      <c r="C545" s="13">
        <v>458</v>
      </c>
      <c r="D545" s="13">
        <v>2</v>
      </c>
      <c r="E545" s="13">
        <v>916</v>
      </c>
      <c r="F545" s="33">
        <v>45158</v>
      </c>
      <c r="G545" s="13" t="s">
        <v>17</v>
      </c>
      <c r="H545" s="13">
        <v>481</v>
      </c>
      <c r="I545" s="13" t="str">
        <f>VLOOKUP(B545,товар!$A$1:$C$433,2,FALSE)</f>
        <v>Макароны</v>
      </c>
      <c r="J545" s="24">
        <f t="shared" si="40"/>
        <v>265.47674418604652</v>
      </c>
      <c r="K545" s="25">
        <f t="shared" si="41"/>
        <v>0.72519819543603004</v>
      </c>
      <c r="L545" s="13" t="str">
        <f>VLOOKUP(B545,товар!$A$1:$C$433,3,FALSE)</f>
        <v>Паста Зара</v>
      </c>
      <c r="M545" s="50">
        <f t="shared" si="42"/>
        <v>276.67567567567568</v>
      </c>
      <c r="N545" s="13">
        <f t="shared" si="43"/>
        <v>916</v>
      </c>
      <c r="O545" s="33">
        <f>VLOOKUP(H545,клиенты!$A$1:$G$435,5,FALSE)</f>
        <v>44756</v>
      </c>
      <c r="P545" s="13">
        <f t="shared" si="44"/>
        <v>402</v>
      </c>
      <c r="Q545" s="14" t="str">
        <f>VLOOKUP(H545,клиенты!$A$2:$M$435,7,FALSE)</f>
        <v>Казахстан</v>
      </c>
    </row>
    <row r="546" spans="1:17" x14ac:dyDescent="0.2">
      <c r="A546" s="12">
        <v>114</v>
      </c>
      <c r="B546" s="13">
        <v>186</v>
      </c>
      <c r="C546" s="13">
        <v>244</v>
      </c>
      <c r="D546" s="13">
        <v>1</v>
      </c>
      <c r="E546" s="13">
        <v>244</v>
      </c>
      <c r="F546" s="33">
        <v>45176</v>
      </c>
      <c r="G546" s="13" t="s">
        <v>17</v>
      </c>
      <c r="H546" s="13">
        <v>321</v>
      </c>
      <c r="I546" s="13" t="str">
        <f>VLOOKUP(B546,товар!$A$1:$C$433,2,FALSE)</f>
        <v>Сыр</v>
      </c>
      <c r="J546" s="24">
        <f t="shared" si="40"/>
        <v>262.63492063492066</v>
      </c>
      <c r="K546" s="25">
        <f t="shared" si="41"/>
        <v>-7.0953704822918073E-2</v>
      </c>
      <c r="L546" s="13" t="str">
        <f>VLOOKUP(B546,товар!$A$1:$C$433,3,FALSE)</f>
        <v>President</v>
      </c>
      <c r="M546" s="50">
        <f t="shared" si="42"/>
        <v>238.72222222222223</v>
      </c>
      <c r="N546" s="13">
        <f t="shared" si="43"/>
        <v>244</v>
      </c>
      <c r="O546" s="33">
        <f>VLOOKUP(H546,клиенты!$A$1:$G$435,5,FALSE)</f>
        <v>44756</v>
      </c>
      <c r="P546" s="13">
        <f t="shared" si="44"/>
        <v>420</v>
      </c>
      <c r="Q546" s="14" t="str">
        <f>VLOOKUP(H546,клиенты!$A$2:$M$435,7,FALSE)</f>
        <v>Узбекистан</v>
      </c>
    </row>
    <row r="547" spans="1:17" x14ac:dyDescent="0.2">
      <c r="A547" s="12">
        <v>199</v>
      </c>
      <c r="B547" s="13">
        <v>482</v>
      </c>
      <c r="C547" s="13">
        <v>321</v>
      </c>
      <c r="D547" s="13">
        <v>2</v>
      </c>
      <c r="E547" s="13">
        <v>642</v>
      </c>
      <c r="F547" s="33">
        <v>44942</v>
      </c>
      <c r="G547" s="13" t="s">
        <v>10</v>
      </c>
      <c r="H547" s="13">
        <v>481</v>
      </c>
      <c r="I547" s="13" t="str">
        <f>VLOOKUP(B547,товар!$A$1:$C$433,2,FALSE)</f>
        <v>Крупа</v>
      </c>
      <c r="J547" s="24">
        <f t="shared" si="40"/>
        <v>255.11627906976744</v>
      </c>
      <c r="K547" s="25">
        <f t="shared" si="41"/>
        <v>0.25824977210574285</v>
      </c>
      <c r="L547" s="13" t="str">
        <f>VLOOKUP(B547,товар!$A$1:$C$433,3,FALSE)</f>
        <v>Мистраль</v>
      </c>
      <c r="M547" s="50">
        <f t="shared" si="42"/>
        <v>250.30769230769232</v>
      </c>
      <c r="N547" s="13">
        <f t="shared" si="43"/>
        <v>642</v>
      </c>
      <c r="O547" s="33">
        <f>VLOOKUP(H547,клиенты!$A$1:$G$435,5,FALSE)</f>
        <v>44756</v>
      </c>
      <c r="P547" s="13">
        <f t="shared" si="44"/>
        <v>186</v>
      </c>
      <c r="Q547" s="14" t="str">
        <f>VLOOKUP(H547,клиенты!$A$2:$M$435,7,FALSE)</f>
        <v>Казахстан</v>
      </c>
    </row>
    <row r="548" spans="1:17" x14ac:dyDescent="0.2">
      <c r="A548" s="12">
        <v>276</v>
      </c>
      <c r="B548" s="13">
        <v>376</v>
      </c>
      <c r="C548" s="13">
        <v>217</v>
      </c>
      <c r="D548" s="13">
        <v>1</v>
      </c>
      <c r="E548" s="13">
        <v>217</v>
      </c>
      <c r="F548" s="33">
        <v>45199</v>
      </c>
      <c r="G548" s="13" t="s">
        <v>12</v>
      </c>
      <c r="H548" s="13">
        <v>321</v>
      </c>
      <c r="I548" s="13" t="str">
        <f>VLOOKUP(B548,товар!$A$1:$C$433,2,FALSE)</f>
        <v>Конфеты</v>
      </c>
      <c r="J548" s="24">
        <f t="shared" si="40"/>
        <v>267.85483870967744</v>
      </c>
      <c r="K548" s="25">
        <f t="shared" si="41"/>
        <v>-0.18985969771782985</v>
      </c>
      <c r="L548" s="13" t="str">
        <f>VLOOKUP(B548,товар!$A$1:$C$433,3,FALSE)</f>
        <v>Красный Октябрь</v>
      </c>
      <c r="M548" s="50">
        <f t="shared" si="42"/>
        <v>273.625</v>
      </c>
      <c r="N548" s="13">
        <f t="shared" si="43"/>
        <v>217</v>
      </c>
      <c r="O548" s="33">
        <f>VLOOKUP(H548,клиенты!$A$1:$G$435,5,FALSE)</f>
        <v>44756</v>
      </c>
      <c r="P548" s="13">
        <f t="shared" si="44"/>
        <v>443</v>
      </c>
      <c r="Q548" s="14" t="str">
        <f>VLOOKUP(H548,клиенты!$A$2:$M$435,7,FALSE)</f>
        <v>Узбекистан</v>
      </c>
    </row>
    <row r="549" spans="1:17" x14ac:dyDescent="0.2">
      <c r="A549" s="12">
        <v>334</v>
      </c>
      <c r="B549" s="13">
        <v>99</v>
      </c>
      <c r="C549" s="13">
        <v>51</v>
      </c>
      <c r="D549" s="13">
        <v>5</v>
      </c>
      <c r="E549" s="13">
        <v>255</v>
      </c>
      <c r="F549" s="33">
        <v>45423</v>
      </c>
      <c r="G549" s="13" t="s">
        <v>16</v>
      </c>
      <c r="H549" s="13">
        <v>265</v>
      </c>
      <c r="I549" s="13" t="str">
        <f>VLOOKUP(B549,товар!$A$1:$C$433,2,FALSE)</f>
        <v>Овощи</v>
      </c>
      <c r="J549" s="24">
        <f t="shared" si="40"/>
        <v>250.48780487804879</v>
      </c>
      <c r="K549" s="25">
        <f t="shared" si="41"/>
        <v>-0.79639727361246349</v>
      </c>
      <c r="L549" s="13" t="str">
        <f>VLOOKUP(B549,товар!$A$1:$C$433,3,FALSE)</f>
        <v>Семко</v>
      </c>
      <c r="M549" s="50">
        <f t="shared" si="42"/>
        <v>208</v>
      </c>
      <c r="N549" s="13">
        <f t="shared" si="43"/>
        <v>255</v>
      </c>
      <c r="O549" s="33">
        <f>VLOOKUP(H549,клиенты!$A$1:$G$435,5,FALSE)</f>
        <v>44756</v>
      </c>
      <c r="P549" s="13">
        <f t="shared" si="44"/>
        <v>667</v>
      </c>
      <c r="Q549" s="14" t="str">
        <f>VLOOKUP(H549,клиенты!$A$2:$M$435,7,FALSE)</f>
        <v>Беларусь</v>
      </c>
    </row>
    <row r="550" spans="1:17" x14ac:dyDescent="0.2">
      <c r="A550" s="12">
        <v>420</v>
      </c>
      <c r="B550" s="13">
        <v>14</v>
      </c>
      <c r="C550" s="13">
        <v>251</v>
      </c>
      <c r="D550" s="13">
        <v>1</v>
      </c>
      <c r="E550" s="13">
        <v>251</v>
      </c>
      <c r="F550" s="33">
        <v>45272</v>
      </c>
      <c r="G550" s="13" t="s">
        <v>23</v>
      </c>
      <c r="H550" s="13">
        <v>321</v>
      </c>
      <c r="I550" s="13" t="str">
        <f>VLOOKUP(B550,товар!$A$1:$C$433,2,FALSE)</f>
        <v>Сок</v>
      </c>
      <c r="J550" s="24">
        <f t="shared" si="40"/>
        <v>268.60344827586209</v>
      </c>
      <c r="K550" s="25">
        <f t="shared" si="41"/>
        <v>-6.5536940753578632E-2</v>
      </c>
      <c r="L550" s="13" t="str">
        <f>VLOOKUP(B550,товар!$A$1:$C$433,3,FALSE)</f>
        <v>Rich</v>
      </c>
      <c r="M550" s="50">
        <f t="shared" si="42"/>
        <v>272.25</v>
      </c>
      <c r="N550" s="13">
        <f t="shared" si="43"/>
        <v>251</v>
      </c>
      <c r="O550" s="33">
        <f>VLOOKUP(H550,клиенты!$A$1:$G$435,5,FALSE)</f>
        <v>44756</v>
      </c>
      <c r="P550" s="13">
        <f t="shared" si="44"/>
        <v>516</v>
      </c>
      <c r="Q550" s="14" t="str">
        <f>VLOOKUP(H550,клиенты!$A$2:$M$435,7,FALSE)</f>
        <v>Узбекистан</v>
      </c>
    </row>
    <row r="551" spans="1:17" x14ac:dyDescent="0.2">
      <c r="A551" s="12">
        <v>484</v>
      </c>
      <c r="B551" s="13">
        <v>115</v>
      </c>
      <c r="C551" s="13">
        <v>118</v>
      </c>
      <c r="D551" s="13">
        <v>1</v>
      </c>
      <c r="E551" s="13">
        <v>118</v>
      </c>
      <c r="F551" s="33">
        <v>45327</v>
      </c>
      <c r="G551" s="13" t="s">
        <v>9</v>
      </c>
      <c r="H551" s="13">
        <v>481</v>
      </c>
      <c r="I551" s="13" t="str">
        <f>VLOOKUP(B551,товар!$A$1:$C$433,2,FALSE)</f>
        <v>Сыр</v>
      </c>
      <c r="J551" s="24">
        <f t="shared" si="40"/>
        <v>262.63492063492066</v>
      </c>
      <c r="K551" s="25">
        <f t="shared" si="41"/>
        <v>-0.55070711954550955</v>
      </c>
      <c r="L551" s="13" t="str">
        <f>VLOOKUP(B551,товар!$A$1:$C$433,3,FALSE)</f>
        <v>President</v>
      </c>
      <c r="M551" s="50">
        <f t="shared" si="42"/>
        <v>238.72222222222223</v>
      </c>
      <c r="N551" s="13">
        <f t="shared" si="43"/>
        <v>118</v>
      </c>
      <c r="O551" s="33">
        <f>VLOOKUP(H551,клиенты!$A$1:$G$435,5,FALSE)</f>
        <v>44756</v>
      </c>
      <c r="P551" s="13">
        <f t="shared" si="44"/>
        <v>571</v>
      </c>
      <c r="Q551" s="14" t="str">
        <f>VLOOKUP(H551,клиенты!$A$2:$M$435,7,FALSE)</f>
        <v>Казахстан</v>
      </c>
    </row>
    <row r="552" spans="1:17" x14ac:dyDescent="0.2">
      <c r="A552" s="12">
        <v>500</v>
      </c>
      <c r="B552" s="13">
        <v>323</v>
      </c>
      <c r="C552" s="13">
        <v>64</v>
      </c>
      <c r="D552" s="13">
        <v>4</v>
      </c>
      <c r="E552" s="13">
        <v>256</v>
      </c>
      <c r="F552" s="33">
        <v>45349</v>
      </c>
      <c r="G552" s="13" t="s">
        <v>9</v>
      </c>
      <c r="H552" s="13">
        <v>265</v>
      </c>
      <c r="I552" s="13" t="str">
        <f>VLOOKUP(B552,товар!$A$1:$C$433,2,FALSE)</f>
        <v>Рыба</v>
      </c>
      <c r="J552" s="24">
        <f t="shared" si="40"/>
        <v>258.5128205128205</v>
      </c>
      <c r="K552" s="25">
        <f t="shared" si="41"/>
        <v>-0.75243007339813528</v>
      </c>
      <c r="L552" s="13" t="str">
        <f>VLOOKUP(B552,товар!$A$1:$C$433,3,FALSE)</f>
        <v>Меридиан</v>
      </c>
      <c r="M552" s="50">
        <f t="shared" si="42"/>
        <v>260.64705882352939</v>
      </c>
      <c r="N552" s="13">
        <f t="shared" si="43"/>
        <v>256</v>
      </c>
      <c r="O552" s="33">
        <f>VLOOKUP(H552,клиенты!$A$1:$G$435,5,FALSE)</f>
        <v>44756</v>
      </c>
      <c r="P552" s="13">
        <f t="shared" si="44"/>
        <v>593</v>
      </c>
      <c r="Q552" s="14" t="str">
        <f>VLOOKUP(H552,клиенты!$A$2:$M$435,7,FALSE)</f>
        <v>Беларусь</v>
      </c>
    </row>
    <row r="553" spans="1:17" x14ac:dyDescent="0.2">
      <c r="A553" s="12">
        <v>715</v>
      </c>
      <c r="B553" s="13">
        <v>369</v>
      </c>
      <c r="C553" s="13">
        <v>202</v>
      </c>
      <c r="D553" s="13">
        <v>5</v>
      </c>
      <c r="E553" s="13">
        <v>1010</v>
      </c>
      <c r="F553" s="33">
        <v>45100</v>
      </c>
      <c r="G553" s="13" t="s">
        <v>21</v>
      </c>
      <c r="H553" s="13">
        <v>321</v>
      </c>
      <c r="I553" s="13" t="str">
        <f>VLOOKUP(B553,товар!$A$1:$C$433,2,FALSE)</f>
        <v>Молоко</v>
      </c>
      <c r="J553" s="24">
        <f t="shared" si="40"/>
        <v>294.95238095238096</v>
      </c>
      <c r="K553" s="25">
        <f t="shared" si="41"/>
        <v>-0.31514368743945753</v>
      </c>
      <c r="L553" s="13" t="str">
        <f>VLOOKUP(B553,товар!$A$1:$C$433,3,FALSE)</f>
        <v>Домик в деревне</v>
      </c>
      <c r="M553" s="50">
        <f t="shared" si="42"/>
        <v>274.77777777777777</v>
      </c>
      <c r="N553" s="13">
        <f t="shared" si="43"/>
        <v>1010</v>
      </c>
      <c r="O553" s="33">
        <f>VLOOKUP(H553,клиенты!$A$1:$G$435,5,FALSE)</f>
        <v>44756</v>
      </c>
      <c r="P553" s="13">
        <f t="shared" si="44"/>
        <v>344</v>
      </c>
      <c r="Q553" s="14" t="str">
        <f>VLOOKUP(H553,клиенты!$A$2:$M$435,7,FALSE)</f>
        <v>Узбекистан</v>
      </c>
    </row>
    <row r="554" spans="1:17" x14ac:dyDescent="0.2">
      <c r="A554" s="12">
        <v>781</v>
      </c>
      <c r="B554" s="13">
        <v>354</v>
      </c>
      <c r="C554" s="13">
        <v>203</v>
      </c>
      <c r="D554" s="13">
        <v>5</v>
      </c>
      <c r="E554" s="13">
        <v>1015</v>
      </c>
      <c r="F554" s="33">
        <v>45234</v>
      </c>
      <c r="G554" s="13" t="s">
        <v>25</v>
      </c>
      <c r="H554" s="13">
        <v>265</v>
      </c>
      <c r="I554" s="13" t="str">
        <f>VLOOKUP(B554,товар!$A$1:$C$433,2,FALSE)</f>
        <v>Чай</v>
      </c>
      <c r="J554" s="24">
        <f t="shared" si="40"/>
        <v>271.18181818181819</v>
      </c>
      <c r="K554" s="25">
        <f t="shared" si="41"/>
        <v>-0.25142474019443517</v>
      </c>
      <c r="L554" s="13" t="str">
        <f>VLOOKUP(B554,товар!$A$1:$C$433,3,FALSE)</f>
        <v>Lipton</v>
      </c>
      <c r="M554" s="50">
        <f t="shared" si="42"/>
        <v>260.15789473684208</v>
      </c>
      <c r="N554" s="13">
        <f t="shared" si="43"/>
        <v>1015</v>
      </c>
      <c r="O554" s="33">
        <f>VLOOKUP(H554,клиенты!$A$1:$G$435,5,FALSE)</f>
        <v>44756</v>
      </c>
      <c r="P554" s="13">
        <f t="shared" si="44"/>
        <v>478</v>
      </c>
      <c r="Q554" s="14" t="str">
        <f>VLOOKUP(H554,клиенты!$A$2:$M$435,7,FALSE)</f>
        <v>Беларусь</v>
      </c>
    </row>
    <row r="555" spans="1:17" x14ac:dyDescent="0.2">
      <c r="A555" s="12">
        <v>792</v>
      </c>
      <c r="B555" s="13">
        <v>202</v>
      </c>
      <c r="C555" s="13">
        <v>298</v>
      </c>
      <c r="D555" s="13">
        <v>4</v>
      </c>
      <c r="E555" s="13">
        <v>1192</v>
      </c>
      <c r="F555" s="33">
        <v>44979</v>
      </c>
      <c r="G555" s="13" t="s">
        <v>24</v>
      </c>
      <c r="H555" s="13">
        <v>265</v>
      </c>
      <c r="I555" s="13" t="str">
        <f>VLOOKUP(B555,товар!$A$1:$C$433,2,FALSE)</f>
        <v>Овощи</v>
      </c>
      <c r="J555" s="24">
        <f t="shared" si="40"/>
        <v>250.48780487804879</v>
      </c>
      <c r="K555" s="25">
        <f t="shared" si="41"/>
        <v>0.18967867575462516</v>
      </c>
      <c r="L555" s="13" t="str">
        <f>VLOOKUP(B555,товар!$A$1:$C$433,3,FALSE)</f>
        <v>Овощной ряд</v>
      </c>
      <c r="M555" s="50">
        <f t="shared" si="42"/>
        <v>303.8235294117647</v>
      </c>
      <c r="N555" s="13">
        <f t="shared" si="43"/>
        <v>1192</v>
      </c>
      <c r="O555" s="33">
        <f>VLOOKUP(H555,клиенты!$A$1:$G$435,5,FALSE)</f>
        <v>44756</v>
      </c>
      <c r="P555" s="13">
        <f t="shared" si="44"/>
        <v>223</v>
      </c>
      <c r="Q555" s="14" t="str">
        <f>VLOOKUP(H555,клиенты!$A$2:$M$435,7,FALSE)</f>
        <v>Беларусь</v>
      </c>
    </row>
    <row r="556" spans="1:17" x14ac:dyDescent="0.2">
      <c r="A556" s="12">
        <v>797</v>
      </c>
      <c r="B556" s="13">
        <v>77</v>
      </c>
      <c r="C556" s="13">
        <v>151</v>
      </c>
      <c r="D556" s="13">
        <v>2</v>
      </c>
      <c r="E556" s="13">
        <v>302</v>
      </c>
      <c r="F556" s="33">
        <v>45067</v>
      </c>
      <c r="G556" s="13" t="s">
        <v>27</v>
      </c>
      <c r="H556" s="13">
        <v>481</v>
      </c>
      <c r="I556" s="13" t="str">
        <f>VLOOKUP(B556,товар!$A$1:$C$433,2,FALSE)</f>
        <v>Макароны</v>
      </c>
      <c r="J556" s="24">
        <f t="shared" si="40"/>
        <v>265.47674418604652</v>
      </c>
      <c r="K556" s="25">
        <f t="shared" si="41"/>
        <v>-0.43121194866628709</v>
      </c>
      <c r="L556" s="13" t="str">
        <f>VLOOKUP(B556,товар!$A$1:$C$433,3,FALSE)</f>
        <v>Паста Зара</v>
      </c>
      <c r="M556" s="50">
        <f t="shared" si="42"/>
        <v>276.67567567567568</v>
      </c>
      <c r="N556" s="13">
        <f t="shared" si="43"/>
        <v>302</v>
      </c>
      <c r="O556" s="33">
        <f>VLOOKUP(H556,клиенты!$A$1:$G$435,5,FALSE)</f>
        <v>44756</v>
      </c>
      <c r="P556" s="13">
        <f t="shared" si="44"/>
        <v>311</v>
      </c>
      <c r="Q556" s="14" t="str">
        <f>VLOOKUP(H556,клиенты!$A$2:$M$435,7,FALSE)</f>
        <v>Казахстан</v>
      </c>
    </row>
    <row r="557" spans="1:17" x14ac:dyDescent="0.2">
      <c r="A557" s="12">
        <v>897</v>
      </c>
      <c r="B557" s="13">
        <v>422</v>
      </c>
      <c r="C557" s="13">
        <v>244</v>
      </c>
      <c r="D557" s="13">
        <v>3</v>
      </c>
      <c r="E557" s="13">
        <v>732</v>
      </c>
      <c r="F557" s="33">
        <v>45370</v>
      </c>
      <c r="G557" s="13" t="s">
        <v>13</v>
      </c>
      <c r="H557" s="13">
        <v>265</v>
      </c>
      <c r="I557" s="13" t="str">
        <f>VLOOKUP(B557,товар!$A$1:$C$433,2,FALSE)</f>
        <v>Кофе</v>
      </c>
      <c r="J557" s="24">
        <f t="shared" si="40"/>
        <v>249.02380952380952</v>
      </c>
      <c r="K557" s="25">
        <f t="shared" si="41"/>
        <v>-2.0174012811932318E-2</v>
      </c>
      <c r="L557" s="13" t="str">
        <f>VLOOKUP(B557,товар!$A$1:$C$433,3,FALSE)</f>
        <v>Nescafe</v>
      </c>
      <c r="M557" s="50">
        <f t="shared" si="42"/>
        <v>256.89999999999998</v>
      </c>
      <c r="N557" s="13">
        <f t="shared" si="43"/>
        <v>732</v>
      </c>
      <c r="O557" s="33">
        <f>VLOOKUP(H557,клиенты!$A$1:$G$435,5,FALSE)</f>
        <v>44756</v>
      </c>
      <c r="P557" s="13">
        <f t="shared" si="44"/>
        <v>614</v>
      </c>
      <c r="Q557" s="14" t="str">
        <f>VLOOKUP(H557,клиенты!$A$2:$M$435,7,FALSE)</f>
        <v>Беларусь</v>
      </c>
    </row>
    <row r="558" spans="1:17" x14ac:dyDescent="0.2">
      <c r="A558" s="12">
        <v>923</v>
      </c>
      <c r="B558" s="13">
        <v>465</v>
      </c>
      <c r="C558" s="13">
        <v>71</v>
      </c>
      <c r="D558" s="13">
        <v>5</v>
      </c>
      <c r="E558" s="13">
        <v>355</v>
      </c>
      <c r="F558" s="33">
        <v>45253</v>
      </c>
      <c r="G558" s="13" t="s">
        <v>16</v>
      </c>
      <c r="H558" s="13">
        <v>321</v>
      </c>
      <c r="I558" s="13" t="str">
        <f>VLOOKUP(B558,товар!$A$1:$C$433,2,FALSE)</f>
        <v>Йогурт</v>
      </c>
      <c r="J558" s="24">
        <f t="shared" si="40"/>
        <v>263.25423728813558</v>
      </c>
      <c r="K558" s="25">
        <f t="shared" si="41"/>
        <v>-0.73029873808910639</v>
      </c>
      <c r="L558" s="13" t="str">
        <f>VLOOKUP(B558,товар!$A$1:$C$433,3,FALSE)</f>
        <v>Ростагроэкспорт</v>
      </c>
      <c r="M558" s="50">
        <f t="shared" si="42"/>
        <v>257.78260869565219</v>
      </c>
      <c r="N558" s="13">
        <f t="shared" si="43"/>
        <v>355</v>
      </c>
      <c r="O558" s="33">
        <f>VLOOKUP(H558,клиенты!$A$1:$G$435,5,FALSE)</f>
        <v>44756</v>
      </c>
      <c r="P558" s="13">
        <f t="shared" si="44"/>
        <v>497</v>
      </c>
      <c r="Q558" s="14" t="str">
        <f>VLOOKUP(H558,клиенты!$A$2:$M$435,7,FALSE)</f>
        <v>Узбекистан</v>
      </c>
    </row>
    <row r="559" spans="1:17" x14ac:dyDescent="0.2">
      <c r="A559" s="12">
        <v>991</v>
      </c>
      <c r="B559" s="13">
        <v>434</v>
      </c>
      <c r="C559" s="13">
        <v>299</v>
      </c>
      <c r="D559" s="13">
        <v>2</v>
      </c>
      <c r="E559" s="13">
        <v>598</v>
      </c>
      <c r="F559" s="33">
        <v>45144</v>
      </c>
      <c r="G559" s="13" t="s">
        <v>23</v>
      </c>
      <c r="H559" s="13">
        <v>481</v>
      </c>
      <c r="I559" s="13" t="str">
        <f>VLOOKUP(B559,товар!$A$1:$C$433,2,FALSE)</f>
        <v>Сыр</v>
      </c>
      <c r="J559" s="24">
        <f t="shared" si="40"/>
        <v>262.63492063492066</v>
      </c>
      <c r="K559" s="25">
        <f t="shared" si="41"/>
        <v>0.13846246827027664</v>
      </c>
      <c r="L559" s="13" t="str">
        <f>VLOOKUP(B559,товар!$A$1:$C$433,3,FALSE)</f>
        <v>Сырная долина</v>
      </c>
      <c r="M559" s="50">
        <f t="shared" si="42"/>
        <v>271</v>
      </c>
      <c r="N559" s="13">
        <f t="shared" si="43"/>
        <v>598</v>
      </c>
      <c r="O559" s="33">
        <f>VLOOKUP(H559,клиенты!$A$1:$G$435,5,FALSE)</f>
        <v>44756</v>
      </c>
      <c r="P559" s="13">
        <f t="shared" si="44"/>
        <v>388</v>
      </c>
      <c r="Q559" s="14" t="str">
        <f>VLOOKUP(H559,клиенты!$A$2:$M$435,7,FALSE)</f>
        <v>Казахстан</v>
      </c>
    </row>
    <row r="560" spans="1:17" x14ac:dyDescent="0.2">
      <c r="A560" s="12">
        <v>317</v>
      </c>
      <c r="B560" s="13">
        <v>448</v>
      </c>
      <c r="C560" s="13">
        <v>442</v>
      </c>
      <c r="D560" s="13">
        <v>1</v>
      </c>
      <c r="E560" s="13">
        <v>442</v>
      </c>
      <c r="F560" s="33">
        <v>45040</v>
      </c>
      <c r="G560" s="13" t="s">
        <v>23</v>
      </c>
      <c r="H560" s="13">
        <v>296</v>
      </c>
      <c r="I560" s="13" t="str">
        <f>VLOOKUP(B560,товар!$A$1:$C$433,2,FALSE)</f>
        <v>Йогурт</v>
      </c>
      <c r="J560" s="24">
        <f t="shared" si="40"/>
        <v>263.25423728813558</v>
      </c>
      <c r="K560" s="25">
        <f t="shared" si="41"/>
        <v>0.67898532062838024</v>
      </c>
      <c r="L560" s="13" t="str">
        <f>VLOOKUP(B560,товар!$A$1:$C$433,3,FALSE)</f>
        <v>Ростагроэкспорт</v>
      </c>
      <c r="M560" s="50">
        <f t="shared" si="42"/>
        <v>257.78260869565219</v>
      </c>
      <c r="N560" s="13">
        <f t="shared" si="43"/>
        <v>442</v>
      </c>
      <c r="O560" s="33">
        <f>VLOOKUP(H560,клиенты!$A$1:$G$435,5,FALSE)</f>
        <v>44758</v>
      </c>
      <c r="P560" s="13">
        <f t="shared" si="44"/>
        <v>282</v>
      </c>
      <c r="Q560" s="14" t="str">
        <f>VLOOKUP(H560,клиенты!$A$2:$M$435,7,FALSE)</f>
        <v>Беларусь</v>
      </c>
    </row>
    <row r="561" spans="1:17" x14ac:dyDescent="0.2">
      <c r="A561" s="12">
        <v>373</v>
      </c>
      <c r="B561" s="13">
        <v>11</v>
      </c>
      <c r="C561" s="13">
        <v>199</v>
      </c>
      <c r="D561" s="13">
        <v>4</v>
      </c>
      <c r="E561" s="13">
        <v>796</v>
      </c>
      <c r="F561" s="33">
        <v>45374</v>
      </c>
      <c r="G561" s="13" t="s">
        <v>17</v>
      </c>
      <c r="H561" s="13">
        <v>296</v>
      </c>
      <c r="I561" s="13" t="str">
        <f>VLOOKUP(B561,товар!$A$1:$C$433,2,FALSE)</f>
        <v>Хлеб</v>
      </c>
      <c r="J561" s="24">
        <f t="shared" si="40"/>
        <v>300.31818181818181</v>
      </c>
      <c r="K561" s="25">
        <f t="shared" si="41"/>
        <v>-0.33736945663690021</v>
      </c>
      <c r="L561" s="13" t="str">
        <f>VLOOKUP(B561,товар!$A$1:$C$433,3,FALSE)</f>
        <v>Русский Хлеб</v>
      </c>
      <c r="M561" s="50">
        <f t="shared" si="42"/>
        <v>316.60000000000002</v>
      </c>
      <c r="N561" s="13">
        <f t="shared" si="43"/>
        <v>796</v>
      </c>
      <c r="O561" s="33">
        <f>VLOOKUP(H561,клиенты!$A$1:$G$435,5,FALSE)</f>
        <v>44758</v>
      </c>
      <c r="P561" s="13">
        <f t="shared" si="44"/>
        <v>616</v>
      </c>
      <c r="Q561" s="14" t="str">
        <f>VLOOKUP(H561,клиенты!$A$2:$M$435,7,FALSE)</f>
        <v>Беларусь</v>
      </c>
    </row>
    <row r="562" spans="1:17" x14ac:dyDescent="0.2">
      <c r="A562" s="12">
        <v>495</v>
      </c>
      <c r="B562" s="13">
        <v>441</v>
      </c>
      <c r="C562" s="13">
        <v>183</v>
      </c>
      <c r="D562" s="13">
        <v>1</v>
      </c>
      <c r="E562" s="13">
        <v>183</v>
      </c>
      <c r="F562" s="33">
        <v>45235</v>
      </c>
      <c r="G562" s="13" t="s">
        <v>14</v>
      </c>
      <c r="H562" s="13">
        <v>296</v>
      </c>
      <c r="I562" s="13" t="str">
        <f>VLOOKUP(B562,товар!$A$1:$C$433,2,FALSE)</f>
        <v>Чай</v>
      </c>
      <c r="J562" s="24">
        <f t="shared" si="40"/>
        <v>271.18181818181819</v>
      </c>
      <c r="K562" s="25">
        <f t="shared" si="41"/>
        <v>-0.32517599731813607</v>
      </c>
      <c r="L562" s="13" t="str">
        <f>VLOOKUP(B562,товар!$A$1:$C$433,3,FALSE)</f>
        <v>Lipton</v>
      </c>
      <c r="M562" s="50">
        <f t="shared" si="42"/>
        <v>260.15789473684208</v>
      </c>
      <c r="N562" s="13">
        <f t="shared" si="43"/>
        <v>183</v>
      </c>
      <c r="O562" s="33">
        <f>VLOOKUP(H562,клиенты!$A$1:$G$435,5,FALSE)</f>
        <v>44758</v>
      </c>
      <c r="P562" s="13">
        <f t="shared" si="44"/>
        <v>477</v>
      </c>
      <c r="Q562" s="14" t="str">
        <f>VLOOKUP(H562,клиенты!$A$2:$M$435,7,FALSE)</f>
        <v>Беларусь</v>
      </c>
    </row>
    <row r="563" spans="1:17" x14ac:dyDescent="0.2">
      <c r="A563" s="12">
        <v>33</v>
      </c>
      <c r="B563" s="13">
        <v>104</v>
      </c>
      <c r="C563" s="13">
        <v>351</v>
      </c>
      <c r="D563" s="13">
        <v>1</v>
      </c>
      <c r="E563" s="13">
        <v>351</v>
      </c>
      <c r="F563" s="33">
        <v>44997</v>
      </c>
      <c r="G563" s="13" t="s">
        <v>20</v>
      </c>
      <c r="H563" s="13">
        <v>324</v>
      </c>
      <c r="I563" s="13" t="str">
        <f>VLOOKUP(B563,товар!$A$1:$C$433,2,FALSE)</f>
        <v>Йогурт</v>
      </c>
      <c r="J563" s="24">
        <f t="shared" si="40"/>
        <v>263.25423728813558</v>
      </c>
      <c r="K563" s="25">
        <f t="shared" si="41"/>
        <v>0.33331187226371362</v>
      </c>
      <c r="L563" s="13" t="str">
        <f>VLOOKUP(B563,товар!$A$1:$C$433,3,FALSE)</f>
        <v>Ростагроэкспорт</v>
      </c>
      <c r="M563" s="50">
        <f t="shared" si="42"/>
        <v>257.78260869565219</v>
      </c>
      <c r="N563" s="13">
        <f t="shared" si="43"/>
        <v>351</v>
      </c>
      <c r="O563" s="33">
        <f>VLOOKUP(H563,клиенты!$A$1:$G$435,5,FALSE)</f>
        <v>44761</v>
      </c>
      <c r="P563" s="13">
        <f t="shared" si="44"/>
        <v>236</v>
      </c>
      <c r="Q563" s="14" t="str">
        <f>VLOOKUP(H563,клиенты!$A$2:$M$435,7,FALSE)</f>
        <v>Беларусь</v>
      </c>
    </row>
    <row r="564" spans="1:17" x14ac:dyDescent="0.2">
      <c r="A564" s="12">
        <v>788</v>
      </c>
      <c r="B564" s="13">
        <v>443</v>
      </c>
      <c r="C564" s="13">
        <v>348</v>
      </c>
      <c r="D564" s="13">
        <v>3</v>
      </c>
      <c r="E564" s="13">
        <v>1044</v>
      </c>
      <c r="F564" s="33">
        <v>44930</v>
      </c>
      <c r="G564" s="13" t="s">
        <v>24</v>
      </c>
      <c r="H564" s="13">
        <v>324</v>
      </c>
      <c r="I564" s="13" t="str">
        <f>VLOOKUP(B564,товар!$A$1:$C$433,2,FALSE)</f>
        <v>Кофе</v>
      </c>
      <c r="J564" s="24">
        <f t="shared" si="40"/>
        <v>249.02380952380952</v>
      </c>
      <c r="K564" s="25">
        <f t="shared" si="41"/>
        <v>0.3974567358256047</v>
      </c>
      <c r="L564" s="13" t="str">
        <f>VLOOKUP(B564,товар!$A$1:$C$433,3,FALSE)</f>
        <v>Jacobs</v>
      </c>
      <c r="M564" s="50">
        <f t="shared" si="42"/>
        <v>276.21052631578948</v>
      </c>
      <c r="N564" s="13">
        <f t="shared" si="43"/>
        <v>1044</v>
      </c>
      <c r="O564" s="33">
        <f>VLOOKUP(H564,клиенты!$A$1:$G$435,5,FALSE)</f>
        <v>44761</v>
      </c>
      <c r="P564" s="13">
        <f t="shared" si="44"/>
        <v>169</v>
      </c>
      <c r="Q564" s="14" t="str">
        <f>VLOOKUP(H564,клиенты!$A$2:$M$435,7,FALSE)</f>
        <v>Беларусь</v>
      </c>
    </row>
    <row r="565" spans="1:17" x14ac:dyDescent="0.2">
      <c r="A565" s="12">
        <v>863</v>
      </c>
      <c r="B565" s="13">
        <v>245</v>
      </c>
      <c r="C565" s="13">
        <v>284</v>
      </c>
      <c r="D565" s="13">
        <v>4</v>
      </c>
      <c r="E565" s="13">
        <v>1136</v>
      </c>
      <c r="F565" s="33">
        <v>45405</v>
      </c>
      <c r="G565" s="13" t="s">
        <v>15</v>
      </c>
      <c r="H565" s="13">
        <v>324</v>
      </c>
      <c r="I565" s="13" t="str">
        <f>VLOOKUP(B565,товар!$A$1:$C$433,2,FALSE)</f>
        <v>Сахар</v>
      </c>
      <c r="J565" s="24">
        <f t="shared" si="40"/>
        <v>252.76271186440678</v>
      </c>
      <c r="K565" s="25">
        <f t="shared" si="41"/>
        <v>0.12358345068061416</v>
      </c>
      <c r="L565" s="13" t="str">
        <f>VLOOKUP(B565,товар!$A$1:$C$433,3,FALSE)</f>
        <v>Продимекс</v>
      </c>
      <c r="M565" s="50">
        <f t="shared" si="42"/>
        <v>240.5</v>
      </c>
      <c r="N565" s="13">
        <f t="shared" si="43"/>
        <v>1136</v>
      </c>
      <c r="O565" s="33">
        <f>VLOOKUP(H565,клиенты!$A$1:$G$435,5,FALSE)</f>
        <v>44761</v>
      </c>
      <c r="P565" s="13">
        <f t="shared" si="44"/>
        <v>644</v>
      </c>
      <c r="Q565" s="14" t="str">
        <f>VLOOKUP(H565,клиенты!$A$2:$M$435,7,FALSE)</f>
        <v>Беларусь</v>
      </c>
    </row>
    <row r="566" spans="1:17" x14ac:dyDescent="0.2">
      <c r="A566" s="12">
        <v>96</v>
      </c>
      <c r="B566" s="13">
        <v>215</v>
      </c>
      <c r="C566" s="13">
        <v>109</v>
      </c>
      <c r="D566" s="13">
        <v>1</v>
      </c>
      <c r="E566" s="13">
        <v>109</v>
      </c>
      <c r="F566" s="33">
        <v>45235</v>
      </c>
      <c r="G566" s="13" t="s">
        <v>17</v>
      </c>
      <c r="H566" s="13">
        <v>71</v>
      </c>
      <c r="I566" s="13" t="str">
        <f>VLOOKUP(B566,товар!$A$1:$C$433,2,FALSE)</f>
        <v>Сок</v>
      </c>
      <c r="J566" s="24">
        <f t="shared" si="40"/>
        <v>268.60344827586209</v>
      </c>
      <c r="K566" s="25">
        <f t="shared" si="41"/>
        <v>-0.59419731690095645</v>
      </c>
      <c r="L566" s="13" t="str">
        <f>VLOOKUP(B566,товар!$A$1:$C$433,3,FALSE)</f>
        <v>Фруктовый сад</v>
      </c>
      <c r="M566" s="50">
        <f t="shared" si="42"/>
        <v>281.96875</v>
      </c>
      <c r="N566" s="13">
        <f t="shared" si="43"/>
        <v>109</v>
      </c>
      <c r="O566" s="33">
        <f>VLOOKUP(H566,клиенты!$A$1:$G$435,5,FALSE)</f>
        <v>44762</v>
      </c>
      <c r="P566" s="13">
        <f t="shared" si="44"/>
        <v>473</v>
      </c>
      <c r="Q566" s="14" t="str">
        <f>VLOOKUP(H566,клиенты!$A$2:$M$435,7,FALSE)</f>
        <v>Таджикистан</v>
      </c>
    </row>
    <row r="567" spans="1:17" x14ac:dyDescent="0.2">
      <c r="A567" s="12">
        <v>122</v>
      </c>
      <c r="B567" s="13">
        <v>393</v>
      </c>
      <c r="C567" s="13">
        <v>113</v>
      </c>
      <c r="D567" s="13">
        <v>5</v>
      </c>
      <c r="E567" s="13">
        <v>565</v>
      </c>
      <c r="F567" s="33">
        <v>45433</v>
      </c>
      <c r="G567" s="13" t="s">
        <v>19</v>
      </c>
      <c r="H567" s="13">
        <v>71</v>
      </c>
      <c r="I567" s="13" t="str">
        <f>VLOOKUP(B567,товар!$A$1:$C$433,2,FALSE)</f>
        <v>Рыба</v>
      </c>
      <c r="J567" s="24">
        <f t="shared" si="40"/>
        <v>258.5128205128205</v>
      </c>
      <c r="K567" s="25">
        <f t="shared" si="41"/>
        <v>-0.56288434834358259</v>
      </c>
      <c r="L567" s="13" t="str">
        <f>VLOOKUP(B567,товар!$A$1:$C$433,3,FALSE)</f>
        <v>Русское море</v>
      </c>
      <c r="M567" s="50">
        <f t="shared" si="42"/>
        <v>292.66666666666669</v>
      </c>
      <c r="N567" s="13">
        <f t="shared" si="43"/>
        <v>565</v>
      </c>
      <c r="O567" s="33">
        <f>VLOOKUP(H567,клиенты!$A$1:$G$435,5,FALSE)</f>
        <v>44762</v>
      </c>
      <c r="P567" s="13">
        <f t="shared" si="44"/>
        <v>671</v>
      </c>
      <c r="Q567" s="14" t="str">
        <f>VLOOKUP(H567,клиенты!$A$2:$M$435,7,FALSE)</f>
        <v>Таджикистан</v>
      </c>
    </row>
    <row r="568" spans="1:17" x14ac:dyDescent="0.2">
      <c r="A568" s="12">
        <v>143</v>
      </c>
      <c r="B568" s="13">
        <v>81</v>
      </c>
      <c r="C568" s="13">
        <v>116</v>
      </c>
      <c r="D568" s="13">
        <v>1</v>
      </c>
      <c r="E568" s="13">
        <v>116</v>
      </c>
      <c r="F568" s="33">
        <v>45356</v>
      </c>
      <c r="G568" s="13" t="s">
        <v>27</v>
      </c>
      <c r="H568" s="13">
        <v>247</v>
      </c>
      <c r="I568" s="13" t="str">
        <f>VLOOKUP(B568,товар!$A$1:$C$433,2,FALSE)</f>
        <v>Чай</v>
      </c>
      <c r="J568" s="24">
        <f t="shared" si="40"/>
        <v>271.18181818181819</v>
      </c>
      <c r="K568" s="25">
        <f t="shared" si="41"/>
        <v>-0.57224270868253435</v>
      </c>
      <c r="L568" s="13" t="str">
        <f>VLOOKUP(B568,товар!$A$1:$C$433,3,FALSE)</f>
        <v>Тесс</v>
      </c>
      <c r="M568" s="50">
        <f t="shared" si="42"/>
        <v>281.75</v>
      </c>
      <c r="N568" s="13">
        <f t="shared" si="43"/>
        <v>116</v>
      </c>
      <c r="O568" s="33">
        <f>VLOOKUP(H568,клиенты!$A$1:$G$435,5,FALSE)</f>
        <v>44762</v>
      </c>
      <c r="P568" s="13">
        <f t="shared" si="44"/>
        <v>594</v>
      </c>
      <c r="Q568" s="14" t="str">
        <f>VLOOKUP(H568,клиенты!$A$2:$M$435,7,FALSE)</f>
        <v>Беларусь</v>
      </c>
    </row>
    <row r="569" spans="1:17" x14ac:dyDescent="0.2">
      <c r="A569" s="12">
        <v>477</v>
      </c>
      <c r="B569" s="13">
        <v>235</v>
      </c>
      <c r="C569" s="13">
        <v>455</v>
      </c>
      <c r="D569" s="13">
        <v>5</v>
      </c>
      <c r="E569" s="13">
        <v>2275</v>
      </c>
      <c r="F569" s="33">
        <v>45038</v>
      </c>
      <c r="G569" s="13" t="s">
        <v>25</v>
      </c>
      <c r="H569" s="13">
        <v>71</v>
      </c>
      <c r="I569" s="13" t="str">
        <f>VLOOKUP(B569,товар!$A$1:$C$433,2,FALSE)</f>
        <v>Хлеб</v>
      </c>
      <c r="J569" s="24">
        <f t="shared" si="40"/>
        <v>300.31818181818181</v>
      </c>
      <c r="K569" s="25">
        <f t="shared" si="41"/>
        <v>0.51505978507643402</v>
      </c>
      <c r="L569" s="13" t="str">
        <f>VLOOKUP(B569,товар!$A$1:$C$433,3,FALSE)</f>
        <v>Русский Хлеб</v>
      </c>
      <c r="M569" s="50">
        <f t="shared" si="42"/>
        <v>316.60000000000002</v>
      </c>
      <c r="N569" s="13">
        <f t="shared" si="43"/>
        <v>2275</v>
      </c>
      <c r="O569" s="33">
        <f>VLOOKUP(H569,клиенты!$A$1:$G$435,5,FALSE)</f>
        <v>44762</v>
      </c>
      <c r="P569" s="13">
        <f t="shared" si="44"/>
        <v>276</v>
      </c>
      <c r="Q569" s="14" t="str">
        <f>VLOOKUP(H569,клиенты!$A$2:$M$435,7,FALSE)</f>
        <v>Таджикистан</v>
      </c>
    </row>
    <row r="570" spans="1:17" x14ac:dyDescent="0.2">
      <c r="A570" s="12">
        <v>560</v>
      </c>
      <c r="B570" s="13">
        <v>317</v>
      </c>
      <c r="C570" s="13">
        <v>267</v>
      </c>
      <c r="D570" s="13">
        <v>3</v>
      </c>
      <c r="E570" s="13">
        <v>801</v>
      </c>
      <c r="F570" s="33">
        <v>45396</v>
      </c>
      <c r="G570" s="13" t="s">
        <v>26</v>
      </c>
      <c r="H570" s="13">
        <v>71</v>
      </c>
      <c r="I570" s="13" t="str">
        <f>VLOOKUP(B570,товар!$A$1:$C$433,2,FALSE)</f>
        <v>Сок</v>
      </c>
      <c r="J570" s="24">
        <f t="shared" si="40"/>
        <v>268.60344827586209</v>
      </c>
      <c r="K570" s="25">
        <f t="shared" si="41"/>
        <v>-5.9695744271135442E-3</v>
      </c>
      <c r="L570" s="13" t="str">
        <f>VLOOKUP(B570,товар!$A$1:$C$433,3,FALSE)</f>
        <v>Фруктовый сад</v>
      </c>
      <c r="M570" s="50">
        <f t="shared" si="42"/>
        <v>281.96875</v>
      </c>
      <c r="N570" s="13">
        <f t="shared" si="43"/>
        <v>801</v>
      </c>
      <c r="O570" s="33">
        <f>VLOOKUP(H570,клиенты!$A$1:$G$435,5,FALSE)</f>
        <v>44762</v>
      </c>
      <c r="P570" s="13">
        <f t="shared" si="44"/>
        <v>634</v>
      </c>
      <c r="Q570" s="14" t="str">
        <f>VLOOKUP(H570,клиенты!$A$2:$M$435,7,FALSE)</f>
        <v>Таджикистан</v>
      </c>
    </row>
    <row r="571" spans="1:17" x14ac:dyDescent="0.2">
      <c r="A571" s="12">
        <v>610</v>
      </c>
      <c r="B571" s="13">
        <v>315</v>
      </c>
      <c r="C571" s="13">
        <v>232</v>
      </c>
      <c r="D571" s="13">
        <v>1</v>
      </c>
      <c r="E571" s="13">
        <v>232</v>
      </c>
      <c r="F571" s="33">
        <v>44929</v>
      </c>
      <c r="G571" s="13" t="s">
        <v>13</v>
      </c>
      <c r="H571" s="13">
        <v>247</v>
      </c>
      <c r="I571" s="13" t="str">
        <f>VLOOKUP(B571,товар!$A$1:$C$433,2,FALSE)</f>
        <v>Йогурт</v>
      </c>
      <c r="J571" s="24">
        <f t="shared" si="40"/>
        <v>263.25423728813558</v>
      </c>
      <c r="K571" s="25">
        <f t="shared" si="41"/>
        <v>-0.11872263713623488</v>
      </c>
      <c r="L571" s="13" t="str">
        <f>VLOOKUP(B571,товар!$A$1:$C$433,3,FALSE)</f>
        <v>Чудо</v>
      </c>
      <c r="M571" s="50">
        <f t="shared" si="42"/>
        <v>287.10000000000002</v>
      </c>
      <c r="N571" s="13">
        <f t="shared" si="43"/>
        <v>232</v>
      </c>
      <c r="O571" s="33">
        <f>VLOOKUP(H571,клиенты!$A$1:$G$435,5,FALSE)</f>
        <v>44762</v>
      </c>
      <c r="P571" s="13">
        <f t="shared" si="44"/>
        <v>167</v>
      </c>
      <c r="Q571" s="14" t="str">
        <f>VLOOKUP(H571,клиенты!$A$2:$M$435,7,FALSE)</f>
        <v>Беларусь</v>
      </c>
    </row>
    <row r="572" spans="1:17" x14ac:dyDescent="0.2">
      <c r="A572" s="12">
        <v>777</v>
      </c>
      <c r="B572" s="13">
        <v>62</v>
      </c>
      <c r="C572" s="13">
        <v>241</v>
      </c>
      <c r="D572" s="13">
        <v>2</v>
      </c>
      <c r="E572" s="13">
        <v>482</v>
      </c>
      <c r="F572" s="33">
        <v>45231</v>
      </c>
      <c r="G572" s="13" t="s">
        <v>8</v>
      </c>
      <c r="H572" s="13">
        <v>247</v>
      </c>
      <c r="I572" s="13" t="str">
        <f>VLOOKUP(B572,товар!$A$1:$C$433,2,FALSE)</f>
        <v>Рыба</v>
      </c>
      <c r="J572" s="24">
        <f t="shared" si="40"/>
        <v>258.5128205128205</v>
      </c>
      <c r="K572" s="25">
        <f t="shared" si="41"/>
        <v>-6.7744495139853145E-2</v>
      </c>
      <c r="L572" s="13" t="str">
        <f>VLOOKUP(B572,товар!$A$1:$C$433,3,FALSE)</f>
        <v>Балтийский берег</v>
      </c>
      <c r="M572" s="50">
        <f t="shared" si="42"/>
        <v>289.88888888888891</v>
      </c>
      <c r="N572" s="13">
        <f t="shared" si="43"/>
        <v>482</v>
      </c>
      <c r="O572" s="33">
        <f>VLOOKUP(H572,клиенты!$A$1:$G$435,5,FALSE)</f>
        <v>44762</v>
      </c>
      <c r="P572" s="13">
        <f t="shared" si="44"/>
        <v>469</v>
      </c>
      <c r="Q572" s="14" t="str">
        <f>VLOOKUP(H572,клиенты!$A$2:$M$435,7,FALSE)</f>
        <v>Беларусь</v>
      </c>
    </row>
    <row r="573" spans="1:17" x14ac:dyDescent="0.2">
      <c r="A573" s="12">
        <v>790</v>
      </c>
      <c r="B573" s="13">
        <v>249</v>
      </c>
      <c r="C573" s="13">
        <v>125</v>
      </c>
      <c r="D573" s="13">
        <v>5</v>
      </c>
      <c r="E573" s="13">
        <v>625</v>
      </c>
      <c r="F573" s="33">
        <v>45322</v>
      </c>
      <c r="G573" s="13" t="s">
        <v>11</v>
      </c>
      <c r="H573" s="13">
        <v>71</v>
      </c>
      <c r="I573" s="13" t="str">
        <f>VLOOKUP(B573,товар!$A$1:$C$433,2,FALSE)</f>
        <v>Чай</v>
      </c>
      <c r="J573" s="24">
        <f t="shared" si="40"/>
        <v>271.18181818181819</v>
      </c>
      <c r="K573" s="25">
        <f t="shared" si="41"/>
        <v>-0.539054642976869</v>
      </c>
      <c r="L573" s="13" t="str">
        <f>VLOOKUP(B573,товар!$A$1:$C$433,3,FALSE)</f>
        <v>Lipton</v>
      </c>
      <c r="M573" s="50">
        <f t="shared" si="42"/>
        <v>260.15789473684208</v>
      </c>
      <c r="N573" s="13">
        <f t="shared" si="43"/>
        <v>625</v>
      </c>
      <c r="O573" s="33">
        <f>VLOOKUP(H573,клиенты!$A$1:$G$435,5,FALSE)</f>
        <v>44762</v>
      </c>
      <c r="P573" s="13">
        <f t="shared" si="44"/>
        <v>560</v>
      </c>
      <c r="Q573" s="14" t="str">
        <f>VLOOKUP(H573,клиенты!$A$2:$M$435,7,FALSE)</f>
        <v>Таджикистан</v>
      </c>
    </row>
    <row r="574" spans="1:17" x14ac:dyDescent="0.2">
      <c r="A574" s="12">
        <v>252</v>
      </c>
      <c r="B574" s="13">
        <v>340</v>
      </c>
      <c r="C574" s="13">
        <v>450</v>
      </c>
      <c r="D574" s="13">
        <v>3</v>
      </c>
      <c r="E574" s="13">
        <v>1350</v>
      </c>
      <c r="F574" s="33">
        <v>44933</v>
      </c>
      <c r="G574" s="13" t="s">
        <v>15</v>
      </c>
      <c r="H574" s="13">
        <v>121</v>
      </c>
      <c r="I574" s="13" t="str">
        <f>VLOOKUP(B574,товар!$A$1:$C$433,2,FALSE)</f>
        <v>Сыр</v>
      </c>
      <c r="J574" s="24">
        <f t="shared" si="40"/>
        <v>262.63492063492066</v>
      </c>
      <c r="K574" s="25">
        <f t="shared" si="41"/>
        <v>0.71340505258068387</v>
      </c>
      <c r="L574" s="13" t="str">
        <f>VLOOKUP(B574,товар!$A$1:$C$433,3,FALSE)</f>
        <v>Карат</v>
      </c>
      <c r="M574" s="50">
        <f t="shared" si="42"/>
        <v>311.33333333333331</v>
      </c>
      <c r="N574" s="13">
        <f t="shared" si="43"/>
        <v>1350</v>
      </c>
      <c r="O574" s="33">
        <f>VLOOKUP(H574,клиенты!$A$1:$G$435,5,FALSE)</f>
        <v>44763</v>
      </c>
      <c r="P574" s="13">
        <f t="shared" si="44"/>
        <v>170</v>
      </c>
      <c r="Q574" s="14" t="str">
        <f>VLOOKUP(H574,клиенты!$A$2:$M$435,7,FALSE)</f>
        <v>Россия</v>
      </c>
    </row>
    <row r="575" spans="1:17" x14ac:dyDescent="0.2">
      <c r="A575" s="12">
        <v>804</v>
      </c>
      <c r="B575" s="13">
        <v>223</v>
      </c>
      <c r="C575" s="13">
        <v>477</v>
      </c>
      <c r="D575" s="13">
        <v>4</v>
      </c>
      <c r="E575" s="13">
        <v>1908</v>
      </c>
      <c r="F575" s="33">
        <v>45064</v>
      </c>
      <c r="G575" s="13" t="s">
        <v>15</v>
      </c>
      <c r="H575" s="13">
        <v>121</v>
      </c>
      <c r="I575" s="13" t="str">
        <f>VLOOKUP(B575,товар!$A$1:$C$433,2,FALSE)</f>
        <v>Чай</v>
      </c>
      <c r="J575" s="24">
        <f t="shared" si="40"/>
        <v>271.18181818181819</v>
      </c>
      <c r="K575" s="25">
        <f t="shared" si="41"/>
        <v>0.75896748240026812</v>
      </c>
      <c r="L575" s="13" t="str">
        <f>VLOOKUP(B575,товар!$A$1:$C$433,3,FALSE)</f>
        <v>Greenfield</v>
      </c>
      <c r="M575" s="50">
        <f t="shared" si="42"/>
        <v>291.45454545454544</v>
      </c>
      <c r="N575" s="13">
        <f t="shared" si="43"/>
        <v>1908</v>
      </c>
      <c r="O575" s="33">
        <f>VLOOKUP(H575,клиенты!$A$1:$G$435,5,FALSE)</f>
        <v>44763</v>
      </c>
      <c r="P575" s="13">
        <f t="shared" si="44"/>
        <v>301</v>
      </c>
      <c r="Q575" s="14" t="str">
        <f>VLOOKUP(H575,клиенты!$A$2:$M$435,7,FALSE)</f>
        <v>Россия</v>
      </c>
    </row>
    <row r="576" spans="1:17" x14ac:dyDescent="0.2">
      <c r="A576" s="12">
        <v>349</v>
      </c>
      <c r="B576" s="13">
        <v>335</v>
      </c>
      <c r="C576" s="13">
        <v>392</v>
      </c>
      <c r="D576" s="13">
        <v>5</v>
      </c>
      <c r="E576" s="13">
        <v>1960</v>
      </c>
      <c r="F576" s="33">
        <v>45217</v>
      </c>
      <c r="G576" s="13" t="s">
        <v>16</v>
      </c>
      <c r="H576" s="13">
        <v>307</v>
      </c>
      <c r="I576" s="13" t="str">
        <f>VLOOKUP(B576,товар!$A$1:$C$433,2,FALSE)</f>
        <v>Хлеб</v>
      </c>
      <c r="J576" s="24">
        <f t="shared" si="40"/>
        <v>300.31818181818181</v>
      </c>
      <c r="K576" s="25">
        <f t="shared" si="41"/>
        <v>0.30528227637354322</v>
      </c>
      <c r="L576" s="13" t="str">
        <f>VLOOKUP(B576,товар!$A$1:$C$433,3,FALSE)</f>
        <v>Каравай</v>
      </c>
      <c r="M576" s="50">
        <f t="shared" si="42"/>
        <v>331.16666666666669</v>
      </c>
      <c r="N576" s="13">
        <f t="shared" si="43"/>
        <v>1960</v>
      </c>
      <c r="O576" s="33">
        <f>VLOOKUP(H576,клиенты!$A$1:$G$435,5,FALSE)</f>
        <v>44764</v>
      </c>
      <c r="P576" s="13">
        <f t="shared" si="44"/>
        <v>453</v>
      </c>
      <c r="Q576" s="14" t="str">
        <f>VLOOKUP(H576,клиенты!$A$2:$M$435,7,FALSE)</f>
        <v>Казахстан</v>
      </c>
    </row>
    <row r="577" spans="1:17" x14ac:dyDescent="0.2">
      <c r="A577" s="12">
        <v>366</v>
      </c>
      <c r="B577" s="13">
        <v>329</v>
      </c>
      <c r="C577" s="13">
        <v>187</v>
      </c>
      <c r="D577" s="13">
        <v>4</v>
      </c>
      <c r="E577" s="13">
        <v>748</v>
      </c>
      <c r="F577" s="33">
        <v>45274</v>
      </c>
      <c r="G577" s="13" t="s">
        <v>20</v>
      </c>
      <c r="H577" s="13">
        <v>307</v>
      </c>
      <c r="I577" s="13" t="str">
        <f>VLOOKUP(B577,товар!$A$1:$C$433,2,FALSE)</f>
        <v>Соль</v>
      </c>
      <c r="J577" s="24">
        <f t="shared" si="40"/>
        <v>264.8679245283019</v>
      </c>
      <c r="K577" s="25">
        <f t="shared" si="41"/>
        <v>-0.29398774754238499</v>
      </c>
      <c r="L577" s="13" t="str">
        <f>VLOOKUP(B577,товар!$A$1:$C$433,3,FALSE)</f>
        <v>Славянская</v>
      </c>
      <c r="M577" s="50">
        <f t="shared" si="42"/>
        <v>236.91666666666666</v>
      </c>
      <c r="N577" s="13">
        <f t="shared" si="43"/>
        <v>748</v>
      </c>
      <c r="O577" s="33">
        <f>VLOOKUP(H577,клиенты!$A$1:$G$435,5,FALSE)</f>
        <v>44764</v>
      </c>
      <c r="P577" s="13">
        <f t="shared" si="44"/>
        <v>510</v>
      </c>
      <c r="Q577" s="14" t="str">
        <f>VLOOKUP(H577,клиенты!$A$2:$M$435,7,FALSE)</f>
        <v>Казахстан</v>
      </c>
    </row>
    <row r="578" spans="1:17" x14ac:dyDescent="0.2">
      <c r="A578" s="12">
        <v>841</v>
      </c>
      <c r="B578" s="13">
        <v>446</v>
      </c>
      <c r="C578" s="13">
        <v>445</v>
      </c>
      <c r="D578" s="13">
        <v>5</v>
      </c>
      <c r="E578" s="13">
        <v>2225</v>
      </c>
      <c r="F578" s="33">
        <v>44993</v>
      </c>
      <c r="G578" s="13" t="s">
        <v>23</v>
      </c>
      <c r="H578" s="13">
        <v>307</v>
      </c>
      <c r="I578" s="13" t="str">
        <f>VLOOKUP(B578,товар!$A$1:$C$433,2,FALSE)</f>
        <v>Чипсы</v>
      </c>
      <c r="J578" s="24">
        <f t="shared" ref="J578:J641" si="45">AVERAGEIF($I$2:$I$1001,I578,$C$2:$C$1001)</f>
        <v>273.72549019607845</v>
      </c>
      <c r="K578" s="25">
        <f t="shared" ref="K578:K641" si="46">C578/J578-1</f>
        <v>0.62571633237822333</v>
      </c>
      <c r="L578" s="13" t="str">
        <f>VLOOKUP(B578,товар!$A$1:$C$433,3,FALSE)</f>
        <v>Lay's</v>
      </c>
      <c r="M578" s="50">
        <f t="shared" ref="M578:M641" si="47">AVERAGEIFS($C$2:$C$1001,$I$2:$I$1001,I578,$L$2:$L$1001,L578)</f>
        <v>320.57142857142856</v>
      </c>
      <c r="N578" s="13">
        <f t="shared" ref="N578:N641" si="48">C578*D578</f>
        <v>2225</v>
      </c>
      <c r="O578" s="33">
        <f>VLOOKUP(H578,клиенты!$A$1:$G$435,5,FALSE)</f>
        <v>44764</v>
      </c>
      <c r="P578" s="13">
        <f t="shared" ref="P578:P641" si="49">F578-O578</f>
        <v>229</v>
      </c>
      <c r="Q578" s="14" t="str">
        <f>VLOOKUP(H578,клиенты!$A$2:$M$435,7,FALSE)</f>
        <v>Казахстан</v>
      </c>
    </row>
    <row r="579" spans="1:17" x14ac:dyDescent="0.2">
      <c r="A579" s="12">
        <v>895</v>
      </c>
      <c r="B579" s="13">
        <v>481</v>
      </c>
      <c r="C579" s="13">
        <v>470</v>
      </c>
      <c r="D579" s="13">
        <v>2</v>
      </c>
      <c r="E579" s="13">
        <v>940</v>
      </c>
      <c r="F579" s="33">
        <v>45101</v>
      </c>
      <c r="G579" s="13" t="s">
        <v>9</v>
      </c>
      <c r="H579" s="13">
        <v>400</v>
      </c>
      <c r="I579" s="13" t="str">
        <f>VLOOKUP(B579,товар!$A$1:$C$433,2,FALSE)</f>
        <v>Чипсы</v>
      </c>
      <c r="J579" s="24">
        <f t="shared" si="45"/>
        <v>273.72549019607845</v>
      </c>
      <c r="K579" s="25">
        <f t="shared" si="46"/>
        <v>0.71704871060171915</v>
      </c>
      <c r="L579" s="13" t="str">
        <f>VLOOKUP(B579,товар!$A$1:$C$433,3,FALSE)</f>
        <v>Pringles</v>
      </c>
      <c r="M579" s="50">
        <f t="shared" si="47"/>
        <v>280.23809523809524</v>
      </c>
      <c r="N579" s="13">
        <f t="shared" si="48"/>
        <v>940</v>
      </c>
      <c r="O579" s="33">
        <f>VLOOKUP(H579,клиенты!$A$1:$G$435,5,FALSE)</f>
        <v>44765</v>
      </c>
      <c r="P579" s="13">
        <f t="shared" si="49"/>
        <v>336</v>
      </c>
      <c r="Q579" s="14" t="str">
        <f>VLOOKUP(H579,клиенты!$A$2:$M$435,7,FALSE)</f>
        <v>Казахстан</v>
      </c>
    </row>
    <row r="580" spans="1:17" x14ac:dyDescent="0.2">
      <c r="A580" s="12">
        <v>50</v>
      </c>
      <c r="B580" s="13">
        <v>444</v>
      </c>
      <c r="C580" s="13">
        <v>311</v>
      </c>
      <c r="D580" s="13">
        <v>4</v>
      </c>
      <c r="E580" s="13">
        <v>1244</v>
      </c>
      <c r="F580" s="33">
        <v>45398</v>
      </c>
      <c r="G580" s="13" t="s">
        <v>23</v>
      </c>
      <c r="H580" s="13">
        <v>229</v>
      </c>
      <c r="I580" s="13" t="str">
        <f>VLOOKUP(B580,товар!$A$1:$C$433,2,FALSE)</f>
        <v>Йогурт</v>
      </c>
      <c r="J580" s="24">
        <f t="shared" si="45"/>
        <v>263.25423728813558</v>
      </c>
      <c r="K580" s="25">
        <f t="shared" si="46"/>
        <v>0.18136749935616803</v>
      </c>
      <c r="L580" s="13" t="str">
        <f>VLOOKUP(B580,товар!$A$1:$C$433,3,FALSE)</f>
        <v>Эрманн</v>
      </c>
      <c r="M580" s="50">
        <f t="shared" si="47"/>
        <v>248.5</v>
      </c>
      <c r="N580" s="13">
        <f t="shared" si="48"/>
        <v>1244</v>
      </c>
      <c r="O580" s="33">
        <f>VLOOKUP(H580,клиенты!$A$1:$G$435,5,FALSE)</f>
        <v>44766</v>
      </c>
      <c r="P580" s="13">
        <f t="shared" si="49"/>
        <v>632</v>
      </c>
      <c r="Q580" s="14" t="str">
        <f>VLOOKUP(H580,клиенты!$A$2:$M$435,7,FALSE)</f>
        <v>Казахстан</v>
      </c>
    </row>
    <row r="581" spans="1:17" x14ac:dyDescent="0.2">
      <c r="A581" s="12">
        <v>167</v>
      </c>
      <c r="B581" s="13">
        <v>282</v>
      </c>
      <c r="C581" s="13">
        <v>189</v>
      </c>
      <c r="D581" s="13">
        <v>2</v>
      </c>
      <c r="E581" s="13">
        <v>378</v>
      </c>
      <c r="F581" s="33">
        <v>45158</v>
      </c>
      <c r="G581" s="13" t="s">
        <v>17</v>
      </c>
      <c r="H581" s="13">
        <v>202</v>
      </c>
      <c r="I581" s="13" t="str">
        <f>VLOOKUP(B581,товар!$A$1:$C$433,2,FALSE)</f>
        <v>Рис</v>
      </c>
      <c r="J581" s="24">
        <f t="shared" si="45"/>
        <v>258.375</v>
      </c>
      <c r="K581" s="25">
        <f t="shared" si="46"/>
        <v>-0.26850507982583449</v>
      </c>
      <c r="L581" s="13" t="str">
        <f>VLOOKUP(B581,товар!$A$1:$C$433,3,FALSE)</f>
        <v>Агро-Альянс</v>
      </c>
      <c r="M581" s="50">
        <f t="shared" si="47"/>
        <v>317.85714285714283</v>
      </c>
      <c r="N581" s="13">
        <f t="shared" si="48"/>
        <v>378</v>
      </c>
      <c r="O581" s="33">
        <f>VLOOKUP(H581,клиенты!$A$1:$G$435,5,FALSE)</f>
        <v>44766</v>
      </c>
      <c r="P581" s="13">
        <f t="shared" si="49"/>
        <v>392</v>
      </c>
      <c r="Q581" s="14" t="str">
        <f>VLOOKUP(H581,клиенты!$A$2:$M$435,7,FALSE)</f>
        <v>Казахстан</v>
      </c>
    </row>
    <row r="582" spans="1:17" x14ac:dyDescent="0.2">
      <c r="A582" s="12">
        <v>222</v>
      </c>
      <c r="B582" s="13">
        <v>333</v>
      </c>
      <c r="C582" s="13">
        <v>70</v>
      </c>
      <c r="D582" s="13">
        <v>1</v>
      </c>
      <c r="E582" s="13">
        <v>70</v>
      </c>
      <c r="F582" s="33">
        <v>45076</v>
      </c>
      <c r="G582" s="13" t="s">
        <v>16</v>
      </c>
      <c r="H582" s="13">
        <v>229</v>
      </c>
      <c r="I582" s="13" t="str">
        <f>VLOOKUP(B582,товар!$A$1:$C$433,2,FALSE)</f>
        <v>Рыба</v>
      </c>
      <c r="J582" s="24">
        <f t="shared" si="45"/>
        <v>258.5128205128205</v>
      </c>
      <c r="K582" s="25">
        <f t="shared" si="46"/>
        <v>-0.72922039277921047</v>
      </c>
      <c r="L582" s="13" t="str">
        <f>VLOOKUP(B582,товар!$A$1:$C$433,3,FALSE)</f>
        <v>Санта Бремор</v>
      </c>
      <c r="M582" s="50">
        <f t="shared" si="47"/>
        <v>216.4</v>
      </c>
      <c r="N582" s="13">
        <f t="shared" si="48"/>
        <v>70</v>
      </c>
      <c r="O582" s="33">
        <f>VLOOKUP(H582,клиенты!$A$1:$G$435,5,FALSE)</f>
        <v>44766</v>
      </c>
      <c r="P582" s="13">
        <f t="shared" si="49"/>
        <v>310</v>
      </c>
      <c r="Q582" s="14" t="str">
        <f>VLOOKUP(H582,клиенты!$A$2:$M$435,7,FALSE)</f>
        <v>Казахстан</v>
      </c>
    </row>
    <row r="583" spans="1:17" x14ac:dyDescent="0.2">
      <c r="A583" s="12">
        <v>240</v>
      </c>
      <c r="B583" s="13">
        <v>345</v>
      </c>
      <c r="C583" s="13">
        <v>357</v>
      </c>
      <c r="D583" s="13">
        <v>4</v>
      </c>
      <c r="E583" s="13">
        <v>1428</v>
      </c>
      <c r="F583" s="33">
        <v>45057</v>
      </c>
      <c r="G583" s="13" t="s">
        <v>22</v>
      </c>
      <c r="H583" s="13">
        <v>202</v>
      </c>
      <c r="I583" s="13" t="str">
        <f>VLOOKUP(B583,товар!$A$1:$C$433,2,FALSE)</f>
        <v>Конфеты</v>
      </c>
      <c r="J583" s="24">
        <f t="shared" si="45"/>
        <v>267.85483870967744</v>
      </c>
      <c r="K583" s="25">
        <f t="shared" si="46"/>
        <v>0.33281146504486059</v>
      </c>
      <c r="L583" s="13" t="str">
        <f>VLOOKUP(B583,товар!$A$1:$C$433,3,FALSE)</f>
        <v>Рот Фронт</v>
      </c>
      <c r="M583" s="50">
        <f t="shared" si="47"/>
        <v>288.23809523809524</v>
      </c>
      <c r="N583" s="13">
        <f t="shared" si="48"/>
        <v>1428</v>
      </c>
      <c r="O583" s="33">
        <f>VLOOKUP(H583,клиенты!$A$1:$G$435,5,FALSE)</f>
        <v>44766</v>
      </c>
      <c r="P583" s="13">
        <f t="shared" si="49"/>
        <v>291</v>
      </c>
      <c r="Q583" s="14" t="str">
        <f>VLOOKUP(H583,клиенты!$A$2:$M$435,7,FALSE)</f>
        <v>Казахстан</v>
      </c>
    </row>
    <row r="584" spans="1:17" x14ac:dyDescent="0.2">
      <c r="A584" s="12">
        <v>367</v>
      </c>
      <c r="B584" s="13">
        <v>226</v>
      </c>
      <c r="C584" s="13">
        <v>155</v>
      </c>
      <c r="D584" s="13">
        <v>4</v>
      </c>
      <c r="E584" s="13">
        <v>620</v>
      </c>
      <c r="F584" s="33">
        <v>44967</v>
      </c>
      <c r="G584" s="13" t="s">
        <v>21</v>
      </c>
      <c r="H584" s="13">
        <v>202</v>
      </c>
      <c r="I584" s="13" t="str">
        <f>VLOOKUP(B584,товар!$A$1:$C$433,2,FALSE)</f>
        <v>Сыр</v>
      </c>
      <c r="J584" s="24">
        <f t="shared" si="45"/>
        <v>262.63492063492066</v>
      </c>
      <c r="K584" s="25">
        <f t="shared" si="46"/>
        <v>-0.40982714855554214</v>
      </c>
      <c r="L584" s="13" t="str">
        <f>VLOOKUP(B584,товар!$A$1:$C$433,3,FALSE)</f>
        <v>Карат</v>
      </c>
      <c r="M584" s="50">
        <f t="shared" si="47"/>
        <v>311.33333333333331</v>
      </c>
      <c r="N584" s="13">
        <f t="shared" si="48"/>
        <v>620</v>
      </c>
      <c r="O584" s="33">
        <f>VLOOKUP(H584,клиенты!$A$1:$G$435,5,FALSE)</f>
        <v>44766</v>
      </c>
      <c r="P584" s="13">
        <f t="shared" si="49"/>
        <v>201</v>
      </c>
      <c r="Q584" s="14" t="str">
        <f>VLOOKUP(H584,клиенты!$A$2:$M$435,7,FALSE)</f>
        <v>Казахстан</v>
      </c>
    </row>
    <row r="585" spans="1:17" x14ac:dyDescent="0.2">
      <c r="A585" s="12">
        <v>628</v>
      </c>
      <c r="B585" s="13">
        <v>462</v>
      </c>
      <c r="C585" s="13">
        <v>147</v>
      </c>
      <c r="D585" s="13">
        <v>5</v>
      </c>
      <c r="E585" s="13">
        <v>735</v>
      </c>
      <c r="F585" s="33">
        <v>45113</v>
      </c>
      <c r="G585" s="13" t="s">
        <v>23</v>
      </c>
      <c r="H585" s="13">
        <v>229</v>
      </c>
      <c r="I585" s="13" t="str">
        <f>VLOOKUP(B585,товар!$A$1:$C$433,2,FALSE)</f>
        <v>Рис</v>
      </c>
      <c r="J585" s="24">
        <f t="shared" si="45"/>
        <v>258.375</v>
      </c>
      <c r="K585" s="25">
        <f t="shared" si="46"/>
        <v>-0.43105950653120462</v>
      </c>
      <c r="L585" s="13" t="str">
        <f>VLOOKUP(B585,товар!$A$1:$C$433,3,FALSE)</f>
        <v>Белый Злат</v>
      </c>
      <c r="M585" s="50">
        <f t="shared" si="47"/>
        <v>269.70588235294116</v>
      </c>
      <c r="N585" s="13">
        <f t="shared" si="48"/>
        <v>735</v>
      </c>
      <c r="O585" s="33">
        <f>VLOOKUP(H585,клиенты!$A$1:$G$435,5,FALSE)</f>
        <v>44766</v>
      </c>
      <c r="P585" s="13">
        <f t="shared" si="49"/>
        <v>347</v>
      </c>
      <c r="Q585" s="14" t="str">
        <f>VLOOKUP(H585,клиенты!$A$2:$M$435,7,FALSE)</f>
        <v>Казахстан</v>
      </c>
    </row>
    <row r="586" spans="1:17" x14ac:dyDescent="0.2">
      <c r="A586" s="12">
        <v>646</v>
      </c>
      <c r="B586" s="13">
        <v>493</v>
      </c>
      <c r="C586" s="13">
        <v>378</v>
      </c>
      <c r="D586" s="13">
        <v>2</v>
      </c>
      <c r="E586" s="13">
        <v>756</v>
      </c>
      <c r="F586" s="33">
        <v>45324</v>
      </c>
      <c r="G586" s="13" t="s">
        <v>22</v>
      </c>
      <c r="H586" s="13">
        <v>229</v>
      </c>
      <c r="I586" s="13" t="str">
        <f>VLOOKUP(B586,товар!$A$1:$C$433,2,FALSE)</f>
        <v>Овощи</v>
      </c>
      <c r="J586" s="24">
        <f t="shared" si="45"/>
        <v>250.48780487804879</v>
      </c>
      <c r="K586" s="25">
        <f t="shared" si="46"/>
        <v>0.50905550146056466</v>
      </c>
      <c r="L586" s="13" t="str">
        <f>VLOOKUP(B586,товар!$A$1:$C$433,3,FALSE)</f>
        <v>Овощной ряд</v>
      </c>
      <c r="M586" s="50">
        <f t="shared" si="47"/>
        <v>303.8235294117647</v>
      </c>
      <c r="N586" s="13">
        <f t="shared" si="48"/>
        <v>756</v>
      </c>
      <c r="O586" s="33">
        <f>VLOOKUP(H586,клиенты!$A$1:$G$435,5,FALSE)</f>
        <v>44766</v>
      </c>
      <c r="P586" s="13">
        <f t="shared" si="49"/>
        <v>558</v>
      </c>
      <c r="Q586" s="14" t="str">
        <f>VLOOKUP(H586,клиенты!$A$2:$M$435,7,FALSE)</f>
        <v>Казахстан</v>
      </c>
    </row>
    <row r="587" spans="1:17" x14ac:dyDescent="0.2">
      <c r="A587" s="12">
        <v>713</v>
      </c>
      <c r="B587" s="13">
        <v>147</v>
      </c>
      <c r="C587" s="13">
        <v>258</v>
      </c>
      <c r="D587" s="13">
        <v>5</v>
      </c>
      <c r="E587" s="13">
        <v>1290</v>
      </c>
      <c r="F587" s="33">
        <v>45356</v>
      </c>
      <c r="G587" s="13" t="s">
        <v>11</v>
      </c>
      <c r="H587" s="13">
        <v>202</v>
      </c>
      <c r="I587" s="13" t="str">
        <f>VLOOKUP(B587,товар!$A$1:$C$433,2,FALSE)</f>
        <v>Конфеты</v>
      </c>
      <c r="J587" s="24">
        <f t="shared" si="45"/>
        <v>267.85483870967744</v>
      </c>
      <c r="K587" s="25">
        <f t="shared" si="46"/>
        <v>-3.6791714337327752E-2</v>
      </c>
      <c r="L587" s="13" t="str">
        <f>VLOOKUP(B587,товар!$A$1:$C$433,3,FALSE)</f>
        <v>Бабаевский</v>
      </c>
      <c r="M587" s="50">
        <f t="shared" si="47"/>
        <v>250.25925925925927</v>
      </c>
      <c r="N587" s="13">
        <f t="shared" si="48"/>
        <v>1290</v>
      </c>
      <c r="O587" s="33">
        <f>VLOOKUP(H587,клиенты!$A$1:$G$435,5,FALSE)</f>
        <v>44766</v>
      </c>
      <c r="P587" s="13">
        <f t="shared" si="49"/>
        <v>590</v>
      </c>
      <c r="Q587" s="14" t="str">
        <f>VLOOKUP(H587,клиенты!$A$2:$M$435,7,FALSE)</f>
        <v>Казахстан</v>
      </c>
    </row>
    <row r="588" spans="1:17" x14ac:dyDescent="0.2">
      <c r="A588" s="12">
        <v>817</v>
      </c>
      <c r="B588" s="13">
        <v>354</v>
      </c>
      <c r="C588" s="13">
        <v>431</v>
      </c>
      <c r="D588" s="13">
        <v>1</v>
      </c>
      <c r="E588" s="13">
        <v>431</v>
      </c>
      <c r="F588" s="33">
        <v>45419</v>
      </c>
      <c r="G588" s="13" t="s">
        <v>20</v>
      </c>
      <c r="H588" s="13">
        <v>229</v>
      </c>
      <c r="I588" s="13" t="str">
        <f>VLOOKUP(B588,товар!$A$1:$C$433,2,FALSE)</f>
        <v>Чай</v>
      </c>
      <c r="J588" s="24">
        <f t="shared" si="45"/>
        <v>271.18181818181819</v>
      </c>
      <c r="K588" s="25">
        <f t="shared" si="46"/>
        <v>0.58933959101575595</v>
      </c>
      <c r="L588" s="13" t="str">
        <f>VLOOKUP(B588,товар!$A$1:$C$433,3,FALSE)</f>
        <v>Lipton</v>
      </c>
      <c r="M588" s="50">
        <f t="shared" si="47"/>
        <v>260.15789473684208</v>
      </c>
      <c r="N588" s="13">
        <f t="shared" si="48"/>
        <v>431</v>
      </c>
      <c r="O588" s="33">
        <f>VLOOKUP(H588,клиенты!$A$1:$G$435,5,FALSE)</f>
        <v>44766</v>
      </c>
      <c r="P588" s="13">
        <f t="shared" si="49"/>
        <v>653</v>
      </c>
      <c r="Q588" s="14" t="str">
        <f>VLOOKUP(H588,клиенты!$A$2:$M$435,7,FALSE)</f>
        <v>Казахстан</v>
      </c>
    </row>
    <row r="589" spans="1:17" x14ac:dyDescent="0.2">
      <c r="A589" s="12">
        <v>38</v>
      </c>
      <c r="B589" s="13">
        <v>65</v>
      </c>
      <c r="C589" s="13">
        <v>214</v>
      </c>
      <c r="D589" s="13">
        <v>3</v>
      </c>
      <c r="E589" s="13">
        <v>642</v>
      </c>
      <c r="F589" s="33">
        <v>45129</v>
      </c>
      <c r="G589" s="13" t="s">
        <v>8</v>
      </c>
      <c r="H589" s="13">
        <v>239</v>
      </c>
      <c r="I589" s="13" t="str">
        <f>VLOOKUP(B589,товар!$A$1:$C$433,2,FALSE)</f>
        <v>Хлеб</v>
      </c>
      <c r="J589" s="24">
        <f t="shared" si="45"/>
        <v>300.31818181818181</v>
      </c>
      <c r="K589" s="25">
        <f t="shared" si="46"/>
        <v>-0.28742243075525953</v>
      </c>
      <c r="L589" s="13" t="str">
        <f>VLOOKUP(B589,товар!$A$1:$C$433,3,FALSE)</f>
        <v>Хлебный Дом</v>
      </c>
      <c r="M589" s="50">
        <f t="shared" si="47"/>
        <v>281.73333333333335</v>
      </c>
      <c r="N589" s="13">
        <f t="shared" si="48"/>
        <v>642</v>
      </c>
      <c r="O589" s="33">
        <f>VLOOKUP(H589,клиенты!$A$1:$G$435,5,FALSE)</f>
        <v>44767</v>
      </c>
      <c r="P589" s="13">
        <f t="shared" si="49"/>
        <v>362</v>
      </c>
      <c r="Q589" s="14" t="str">
        <f>VLOOKUP(H589,клиенты!$A$2:$M$435,7,FALSE)</f>
        <v>Беларусь</v>
      </c>
    </row>
    <row r="590" spans="1:17" x14ac:dyDescent="0.2">
      <c r="A590" s="12">
        <v>98</v>
      </c>
      <c r="B590" s="13">
        <v>499</v>
      </c>
      <c r="C590" s="13">
        <v>96</v>
      </c>
      <c r="D590" s="13">
        <v>1</v>
      </c>
      <c r="E590" s="13">
        <v>96</v>
      </c>
      <c r="F590" s="33">
        <v>44942</v>
      </c>
      <c r="G590" s="13" t="s">
        <v>13</v>
      </c>
      <c r="H590" s="13">
        <v>239</v>
      </c>
      <c r="I590" s="13" t="str">
        <f>VLOOKUP(B590,товар!$A$1:$C$433,2,FALSE)</f>
        <v>Печенье</v>
      </c>
      <c r="J590" s="24">
        <f t="shared" si="45"/>
        <v>283.468085106383</v>
      </c>
      <c r="K590" s="25">
        <f t="shared" si="46"/>
        <v>-0.66133753659085792</v>
      </c>
      <c r="L590" s="13" t="str">
        <f>VLOOKUP(B590,товар!$A$1:$C$433,3,FALSE)</f>
        <v>Посиделкино</v>
      </c>
      <c r="M590" s="50">
        <f t="shared" si="47"/>
        <v>321.63636363636363</v>
      </c>
      <c r="N590" s="13">
        <f t="shared" si="48"/>
        <v>96</v>
      </c>
      <c r="O590" s="33">
        <f>VLOOKUP(H590,клиенты!$A$1:$G$435,5,FALSE)</f>
        <v>44767</v>
      </c>
      <c r="P590" s="13">
        <f t="shared" si="49"/>
        <v>175</v>
      </c>
      <c r="Q590" s="14" t="str">
        <f>VLOOKUP(H590,клиенты!$A$2:$M$435,7,FALSE)</f>
        <v>Беларусь</v>
      </c>
    </row>
    <row r="591" spans="1:17" x14ac:dyDescent="0.2">
      <c r="A591" s="12">
        <v>886</v>
      </c>
      <c r="B591" s="13">
        <v>312</v>
      </c>
      <c r="C591" s="13">
        <v>476</v>
      </c>
      <c r="D591" s="13">
        <v>2</v>
      </c>
      <c r="E591" s="13">
        <v>952</v>
      </c>
      <c r="F591" s="33">
        <v>45113</v>
      </c>
      <c r="G591" s="13" t="s">
        <v>24</v>
      </c>
      <c r="H591" s="13">
        <v>239</v>
      </c>
      <c r="I591" s="13" t="str">
        <f>VLOOKUP(B591,товар!$A$1:$C$433,2,FALSE)</f>
        <v>Хлеб</v>
      </c>
      <c r="J591" s="24">
        <f t="shared" si="45"/>
        <v>300.31818181818181</v>
      </c>
      <c r="K591" s="25">
        <f t="shared" si="46"/>
        <v>0.58498562131073117</v>
      </c>
      <c r="L591" s="13" t="str">
        <f>VLOOKUP(B591,товар!$A$1:$C$433,3,FALSE)</f>
        <v>Каравай</v>
      </c>
      <c r="M591" s="50">
        <f t="shared" si="47"/>
        <v>331.16666666666669</v>
      </c>
      <c r="N591" s="13">
        <f t="shared" si="48"/>
        <v>952</v>
      </c>
      <c r="O591" s="33">
        <f>VLOOKUP(H591,клиенты!$A$1:$G$435,5,FALSE)</f>
        <v>44767</v>
      </c>
      <c r="P591" s="13">
        <f t="shared" si="49"/>
        <v>346</v>
      </c>
      <c r="Q591" s="14" t="str">
        <f>VLOOKUP(H591,клиенты!$A$2:$M$435,7,FALSE)</f>
        <v>Беларусь</v>
      </c>
    </row>
    <row r="592" spans="1:17" x14ac:dyDescent="0.2">
      <c r="A592" s="12">
        <v>75</v>
      </c>
      <c r="B592" s="13">
        <v>204</v>
      </c>
      <c r="C592" s="13">
        <v>491</v>
      </c>
      <c r="D592" s="13">
        <v>4</v>
      </c>
      <c r="E592" s="13">
        <v>1964</v>
      </c>
      <c r="F592" s="33">
        <v>44930</v>
      </c>
      <c r="G592" s="13" t="s">
        <v>18</v>
      </c>
      <c r="H592" s="13">
        <v>426</v>
      </c>
      <c r="I592" s="13" t="str">
        <f>VLOOKUP(B592,товар!$A$1:$C$433,2,FALSE)</f>
        <v>Печенье</v>
      </c>
      <c r="J592" s="24">
        <f t="shared" si="45"/>
        <v>283.468085106383</v>
      </c>
      <c r="K592" s="25">
        <f t="shared" si="46"/>
        <v>0.73211739097800788</v>
      </c>
      <c r="L592" s="13" t="str">
        <f>VLOOKUP(B592,товар!$A$1:$C$433,3,FALSE)</f>
        <v>Юбилейное</v>
      </c>
      <c r="M592" s="50">
        <f t="shared" si="47"/>
        <v>232.44444444444446</v>
      </c>
      <c r="N592" s="13">
        <f t="shared" si="48"/>
        <v>1964</v>
      </c>
      <c r="O592" s="33">
        <f>VLOOKUP(H592,клиенты!$A$1:$G$435,5,FALSE)</f>
        <v>44768</v>
      </c>
      <c r="P592" s="13">
        <f t="shared" si="49"/>
        <v>162</v>
      </c>
      <c r="Q592" s="14" t="str">
        <f>VLOOKUP(H592,клиенты!$A$2:$M$435,7,FALSE)</f>
        <v>Узбекистан</v>
      </c>
    </row>
    <row r="593" spans="1:17" x14ac:dyDescent="0.2">
      <c r="A593" s="12">
        <v>92</v>
      </c>
      <c r="B593" s="13">
        <v>357</v>
      </c>
      <c r="C593" s="13">
        <v>206</v>
      </c>
      <c r="D593" s="13">
        <v>2</v>
      </c>
      <c r="E593" s="13">
        <v>412</v>
      </c>
      <c r="F593" s="33">
        <v>45424</v>
      </c>
      <c r="G593" s="13" t="s">
        <v>26</v>
      </c>
      <c r="H593" s="13">
        <v>452</v>
      </c>
      <c r="I593" s="13" t="str">
        <f>VLOOKUP(B593,товар!$A$1:$C$433,2,FALSE)</f>
        <v>Мясо</v>
      </c>
      <c r="J593" s="24">
        <f t="shared" si="45"/>
        <v>271.74545454545455</v>
      </c>
      <c r="K593" s="25">
        <f t="shared" si="46"/>
        <v>-0.24193764217850933</v>
      </c>
      <c r="L593" s="13" t="str">
        <f>VLOOKUP(B593,товар!$A$1:$C$433,3,FALSE)</f>
        <v>Снежана</v>
      </c>
      <c r="M593" s="50">
        <f t="shared" si="47"/>
        <v>272.35294117647061</v>
      </c>
      <c r="N593" s="13">
        <f t="shared" si="48"/>
        <v>412</v>
      </c>
      <c r="O593" s="33">
        <f>VLOOKUP(H593,клиенты!$A$1:$G$435,5,FALSE)</f>
        <v>44769</v>
      </c>
      <c r="P593" s="13">
        <f t="shared" si="49"/>
        <v>655</v>
      </c>
      <c r="Q593" s="14" t="str">
        <f>VLOOKUP(H593,клиенты!$A$2:$M$435,7,FALSE)</f>
        <v>Россия</v>
      </c>
    </row>
    <row r="594" spans="1:17" x14ac:dyDescent="0.2">
      <c r="A594" s="12">
        <v>138</v>
      </c>
      <c r="B594" s="13">
        <v>394</v>
      </c>
      <c r="C594" s="13">
        <v>493</v>
      </c>
      <c r="D594" s="13">
        <v>3</v>
      </c>
      <c r="E594" s="13">
        <v>1479</v>
      </c>
      <c r="F594" s="33">
        <v>45032</v>
      </c>
      <c r="G594" s="13" t="s">
        <v>12</v>
      </c>
      <c r="H594" s="13">
        <v>61</v>
      </c>
      <c r="I594" s="13" t="str">
        <f>VLOOKUP(B594,товар!$A$1:$C$433,2,FALSE)</f>
        <v>Кофе</v>
      </c>
      <c r="J594" s="24">
        <f t="shared" si="45"/>
        <v>249.02380952380952</v>
      </c>
      <c r="K594" s="25">
        <f t="shared" si="46"/>
        <v>0.97973037575294009</v>
      </c>
      <c r="L594" s="13" t="str">
        <f>VLOOKUP(B594,товар!$A$1:$C$433,3,FALSE)</f>
        <v>Черная Карта</v>
      </c>
      <c r="M594" s="50">
        <f t="shared" si="47"/>
        <v>222.2</v>
      </c>
      <c r="N594" s="13">
        <f t="shared" si="48"/>
        <v>1479</v>
      </c>
      <c r="O594" s="33">
        <f>VLOOKUP(H594,клиенты!$A$1:$G$435,5,FALSE)</f>
        <v>44769</v>
      </c>
      <c r="P594" s="13">
        <f t="shared" si="49"/>
        <v>263</v>
      </c>
      <c r="Q594" s="14" t="str">
        <f>VLOOKUP(H594,клиенты!$A$2:$M$435,7,FALSE)</f>
        <v>Узбекистан</v>
      </c>
    </row>
    <row r="595" spans="1:17" x14ac:dyDescent="0.2">
      <c r="A595" s="12">
        <v>677</v>
      </c>
      <c r="B595" s="13">
        <v>187</v>
      </c>
      <c r="C595" s="13">
        <v>273</v>
      </c>
      <c r="D595" s="13">
        <v>3</v>
      </c>
      <c r="E595" s="13">
        <v>819</v>
      </c>
      <c r="F595" s="33">
        <v>44980</v>
      </c>
      <c r="G595" s="13" t="s">
        <v>24</v>
      </c>
      <c r="H595" s="13">
        <v>452</v>
      </c>
      <c r="I595" s="13" t="str">
        <f>VLOOKUP(B595,товар!$A$1:$C$433,2,FALSE)</f>
        <v>Макароны</v>
      </c>
      <c r="J595" s="24">
        <f t="shared" si="45"/>
        <v>265.47674418604652</v>
      </c>
      <c r="K595" s="25">
        <f t="shared" si="46"/>
        <v>2.8338662345057219E-2</v>
      </c>
      <c r="L595" s="13" t="str">
        <f>VLOOKUP(B595,товар!$A$1:$C$433,3,FALSE)</f>
        <v>Паста Зара</v>
      </c>
      <c r="M595" s="50">
        <f t="shared" si="47"/>
        <v>276.67567567567568</v>
      </c>
      <c r="N595" s="13">
        <f t="shared" si="48"/>
        <v>819</v>
      </c>
      <c r="O595" s="33">
        <f>VLOOKUP(H595,клиенты!$A$1:$G$435,5,FALSE)</f>
        <v>44769</v>
      </c>
      <c r="P595" s="13">
        <f t="shared" si="49"/>
        <v>211</v>
      </c>
      <c r="Q595" s="14" t="str">
        <f>VLOOKUP(H595,клиенты!$A$2:$M$435,7,FALSE)</f>
        <v>Россия</v>
      </c>
    </row>
    <row r="596" spans="1:17" x14ac:dyDescent="0.2">
      <c r="A596" s="12">
        <v>988</v>
      </c>
      <c r="B596" s="13">
        <v>110</v>
      </c>
      <c r="C596" s="13">
        <v>280</v>
      </c>
      <c r="D596" s="13">
        <v>3</v>
      </c>
      <c r="E596" s="13">
        <v>840</v>
      </c>
      <c r="F596" s="33">
        <v>45121</v>
      </c>
      <c r="G596" s="13" t="s">
        <v>17</v>
      </c>
      <c r="H596" s="13">
        <v>61</v>
      </c>
      <c r="I596" s="13" t="str">
        <f>VLOOKUP(B596,товар!$A$1:$C$433,2,FALSE)</f>
        <v>Макароны</v>
      </c>
      <c r="J596" s="24">
        <f t="shared" si="45"/>
        <v>265.47674418604652</v>
      </c>
      <c r="K596" s="25">
        <f t="shared" si="46"/>
        <v>5.4706320353904658E-2</v>
      </c>
      <c r="L596" s="13" t="str">
        <f>VLOOKUP(B596,товар!$A$1:$C$433,3,FALSE)</f>
        <v>Паста Зара</v>
      </c>
      <c r="M596" s="50">
        <f t="shared" si="47"/>
        <v>276.67567567567568</v>
      </c>
      <c r="N596" s="13">
        <f t="shared" si="48"/>
        <v>840</v>
      </c>
      <c r="O596" s="33">
        <f>VLOOKUP(H596,клиенты!$A$1:$G$435,5,FALSE)</f>
        <v>44769</v>
      </c>
      <c r="P596" s="13">
        <f t="shared" si="49"/>
        <v>352</v>
      </c>
      <c r="Q596" s="14" t="str">
        <f>VLOOKUP(H596,клиенты!$A$2:$M$435,7,FALSE)</f>
        <v>Узбекистан</v>
      </c>
    </row>
    <row r="597" spans="1:17" x14ac:dyDescent="0.2">
      <c r="A597" s="12">
        <v>74</v>
      </c>
      <c r="B597" s="13">
        <v>19</v>
      </c>
      <c r="C597" s="13">
        <v>112</v>
      </c>
      <c r="D597" s="13">
        <v>4</v>
      </c>
      <c r="E597" s="13">
        <v>448</v>
      </c>
      <c r="F597" s="33">
        <v>45360</v>
      </c>
      <c r="G597" s="13" t="s">
        <v>17</v>
      </c>
      <c r="H597" s="13">
        <v>317</v>
      </c>
      <c r="I597" s="13" t="str">
        <f>VLOOKUP(B597,товар!$A$1:$C$433,2,FALSE)</f>
        <v>Мясо</v>
      </c>
      <c r="J597" s="24">
        <f t="shared" si="45"/>
        <v>271.74545454545455</v>
      </c>
      <c r="K597" s="25">
        <f t="shared" si="46"/>
        <v>-0.58784959186404384</v>
      </c>
      <c r="L597" s="13" t="str">
        <f>VLOOKUP(B597,товар!$A$1:$C$433,3,FALSE)</f>
        <v>Снежана</v>
      </c>
      <c r="M597" s="50">
        <f t="shared" si="47"/>
        <v>272.35294117647061</v>
      </c>
      <c r="N597" s="13">
        <f t="shared" si="48"/>
        <v>448</v>
      </c>
      <c r="O597" s="33">
        <f>VLOOKUP(H597,клиенты!$A$1:$G$435,5,FALSE)</f>
        <v>44770</v>
      </c>
      <c r="P597" s="13">
        <f t="shared" si="49"/>
        <v>590</v>
      </c>
      <c r="Q597" s="14" t="str">
        <f>VLOOKUP(H597,клиенты!$A$2:$M$435,7,FALSE)</f>
        <v>Россия</v>
      </c>
    </row>
    <row r="598" spans="1:17" x14ac:dyDescent="0.2">
      <c r="A598" s="12">
        <v>200</v>
      </c>
      <c r="B598" s="13">
        <v>169</v>
      </c>
      <c r="C598" s="13">
        <v>386</v>
      </c>
      <c r="D598" s="13">
        <v>5</v>
      </c>
      <c r="E598" s="13">
        <v>1930</v>
      </c>
      <c r="F598" s="33">
        <v>44967</v>
      </c>
      <c r="G598" s="13" t="s">
        <v>18</v>
      </c>
      <c r="H598" s="13">
        <v>59</v>
      </c>
      <c r="I598" s="13" t="str">
        <f>VLOOKUP(B598,товар!$A$1:$C$433,2,FALSE)</f>
        <v>Фрукты</v>
      </c>
      <c r="J598" s="24">
        <f t="shared" si="45"/>
        <v>274.16279069767444</v>
      </c>
      <c r="K598" s="25">
        <f t="shared" si="46"/>
        <v>0.4079226397489184</v>
      </c>
      <c r="L598" s="13" t="str">
        <f>VLOOKUP(B598,товар!$A$1:$C$433,3,FALSE)</f>
        <v>Фруктовый Рай</v>
      </c>
      <c r="M598" s="50">
        <f t="shared" si="47"/>
        <v>258.30769230769232</v>
      </c>
      <c r="N598" s="13">
        <f t="shared" si="48"/>
        <v>1930</v>
      </c>
      <c r="O598" s="33">
        <f>VLOOKUP(H598,клиенты!$A$1:$G$435,5,FALSE)</f>
        <v>44770</v>
      </c>
      <c r="P598" s="13">
        <f t="shared" si="49"/>
        <v>197</v>
      </c>
      <c r="Q598" s="14" t="str">
        <f>VLOOKUP(H598,клиенты!$A$2:$M$435,7,FALSE)</f>
        <v>Россия</v>
      </c>
    </row>
    <row r="599" spans="1:17" x14ac:dyDescent="0.2">
      <c r="A599" s="12">
        <v>211</v>
      </c>
      <c r="B599" s="13">
        <v>462</v>
      </c>
      <c r="C599" s="13">
        <v>104</v>
      </c>
      <c r="D599" s="13">
        <v>4</v>
      </c>
      <c r="E599" s="13">
        <v>416</v>
      </c>
      <c r="F599" s="33">
        <v>45105</v>
      </c>
      <c r="G599" s="13" t="s">
        <v>20</v>
      </c>
      <c r="H599" s="13">
        <v>448</v>
      </c>
      <c r="I599" s="13" t="str">
        <f>VLOOKUP(B599,товар!$A$1:$C$433,2,FALSE)</f>
        <v>Рис</v>
      </c>
      <c r="J599" s="24">
        <f t="shared" si="45"/>
        <v>258.375</v>
      </c>
      <c r="K599" s="25">
        <f t="shared" si="46"/>
        <v>-0.59748427672955973</v>
      </c>
      <c r="L599" s="13" t="str">
        <f>VLOOKUP(B599,товар!$A$1:$C$433,3,FALSE)</f>
        <v>Белый Злат</v>
      </c>
      <c r="M599" s="50">
        <f t="shared" si="47"/>
        <v>269.70588235294116</v>
      </c>
      <c r="N599" s="13">
        <f t="shared" si="48"/>
        <v>416</v>
      </c>
      <c r="O599" s="33">
        <f>VLOOKUP(H599,клиенты!$A$1:$G$435,5,FALSE)</f>
        <v>44770</v>
      </c>
      <c r="P599" s="13">
        <f t="shared" si="49"/>
        <v>335</v>
      </c>
      <c r="Q599" s="14" t="str">
        <f>VLOOKUP(H599,клиенты!$A$2:$M$435,7,FALSE)</f>
        <v>Россия</v>
      </c>
    </row>
    <row r="600" spans="1:17" x14ac:dyDescent="0.2">
      <c r="A600" s="12">
        <v>436</v>
      </c>
      <c r="B600" s="13">
        <v>473</v>
      </c>
      <c r="C600" s="13">
        <v>231</v>
      </c>
      <c r="D600" s="13">
        <v>3</v>
      </c>
      <c r="E600" s="13">
        <v>693</v>
      </c>
      <c r="F600" s="33">
        <v>45074</v>
      </c>
      <c r="G600" s="13" t="s">
        <v>11</v>
      </c>
      <c r="H600" s="13">
        <v>448</v>
      </c>
      <c r="I600" s="13" t="str">
        <f>VLOOKUP(B600,товар!$A$1:$C$433,2,FALSE)</f>
        <v>Хлеб</v>
      </c>
      <c r="J600" s="24">
        <f t="shared" si="45"/>
        <v>300.31818181818181</v>
      </c>
      <c r="K600" s="25">
        <f t="shared" si="46"/>
        <v>-0.2308158014227335</v>
      </c>
      <c r="L600" s="13" t="str">
        <f>VLOOKUP(B600,товар!$A$1:$C$433,3,FALSE)</f>
        <v>Хлебный Дом</v>
      </c>
      <c r="M600" s="50">
        <f t="shared" si="47"/>
        <v>281.73333333333335</v>
      </c>
      <c r="N600" s="13">
        <f t="shared" si="48"/>
        <v>693</v>
      </c>
      <c r="O600" s="33">
        <f>VLOOKUP(H600,клиенты!$A$1:$G$435,5,FALSE)</f>
        <v>44770</v>
      </c>
      <c r="P600" s="13">
        <f t="shared" si="49"/>
        <v>304</v>
      </c>
      <c r="Q600" s="14" t="str">
        <f>VLOOKUP(H600,клиенты!$A$2:$M$435,7,FALSE)</f>
        <v>Россия</v>
      </c>
    </row>
    <row r="601" spans="1:17" x14ac:dyDescent="0.2">
      <c r="A601" s="12">
        <v>595</v>
      </c>
      <c r="B601" s="13">
        <v>490</v>
      </c>
      <c r="C601" s="13">
        <v>170</v>
      </c>
      <c r="D601" s="13">
        <v>5</v>
      </c>
      <c r="E601" s="13">
        <v>850</v>
      </c>
      <c r="F601" s="33">
        <v>45058</v>
      </c>
      <c r="G601" s="13" t="s">
        <v>17</v>
      </c>
      <c r="H601" s="13">
        <v>317</v>
      </c>
      <c r="I601" s="13" t="str">
        <f>VLOOKUP(B601,товар!$A$1:$C$433,2,FALSE)</f>
        <v>Сыр</v>
      </c>
      <c r="J601" s="24">
        <f t="shared" si="45"/>
        <v>262.63492063492066</v>
      </c>
      <c r="K601" s="25">
        <f t="shared" si="46"/>
        <v>-0.35271364680285267</v>
      </c>
      <c r="L601" s="13" t="str">
        <f>VLOOKUP(B601,товар!$A$1:$C$433,3,FALSE)</f>
        <v>Сырная долина</v>
      </c>
      <c r="M601" s="50">
        <f t="shared" si="47"/>
        <v>271</v>
      </c>
      <c r="N601" s="13">
        <f t="shared" si="48"/>
        <v>850</v>
      </c>
      <c r="O601" s="33">
        <f>VLOOKUP(H601,клиенты!$A$1:$G$435,5,FALSE)</f>
        <v>44770</v>
      </c>
      <c r="P601" s="13">
        <f t="shared" si="49"/>
        <v>288</v>
      </c>
      <c r="Q601" s="14" t="str">
        <f>VLOOKUP(H601,клиенты!$A$2:$M$435,7,FALSE)</f>
        <v>Россия</v>
      </c>
    </row>
    <row r="602" spans="1:17" x14ac:dyDescent="0.2">
      <c r="A602" s="12">
        <v>688</v>
      </c>
      <c r="B602" s="13">
        <v>187</v>
      </c>
      <c r="C602" s="13">
        <v>496</v>
      </c>
      <c r="D602" s="13">
        <v>4</v>
      </c>
      <c r="E602" s="13">
        <v>1984</v>
      </c>
      <c r="F602" s="33">
        <v>45315</v>
      </c>
      <c r="G602" s="13" t="s">
        <v>10</v>
      </c>
      <c r="H602" s="13">
        <v>448</v>
      </c>
      <c r="I602" s="13" t="str">
        <f>VLOOKUP(B602,товар!$A$1:$C$433,2,FALSE)</f>
        <v>Макароны</v>
      </c>
      <c r="J602" s="24">
        <f t="shared" si="45"/>
        <v>265.47674418604652</v>
      </c>
      <c r="K602" s="25">
        <f t="shared" si="46"/>
        <v>0.86833691034120264</v>
      </c>
      <c r="L602" s="13" t="str">
        <f>VLOOKUP(B602,товар!$A$1:$C$433,3,FALSE)</f>
        <v>Паста Зара</v>
      </c>
      <c r="M602" s="50">
        <f t="shared" si="47"/>
        <v>276.67567567567568</v>
      </c>
      <c r="N602" s="13">
        <f t="shared" si="48"/>
        <v>1984</v>
      </c>
      <c r="O602" s="33">
        <f>VLOOKUP(H602,клиенты!$A$1:$G$435,5,FALSE)</f>
        <v>44770</v>
      </c>
      <c r="P602" s="13">
        <f t="shared" si="49"/>
        <v>545</v>
      </c>
      <c r="Q602" s="14" t="str">
        <f>VLOOKUP(H602,клиенты!$A$2:$M$435,7,FALSE)</f>
        <v>Россия</v>
      </c>
    </row>
    <row r="603" spans="1:17" x14ac:dyDescent="0.2">
      <c r="A603" s="12">
        <v>176</v>
      </c>
      <c r="B603" s="13">
        <v>243</v>
      </c>
      <c r="C603" s="13">
        <v>494</v>
      </c>
      <c r="D603" s="13">
        <v>5</v>
      </c>
      <c r="E603" s="13">
        <v>2470</v>
      </c>
      <c r="F603" s="33">
        <v>45353</v>
      </c>
      <c r="G603" s="13" t="s">
        <v>27</v>
      </c>
      <c r="H603" s="13">
        <v>358</v>
      </c>
      <c r="I603" s="13" t="str">
        <f>VLOOKUP(B603,товар!$A$1:$C$433,2,FALSE)</f>
        <v>Рис</v>
      </c>
      <c r="J603" s="24">
        <f t="shared" si="45"/>
        <v>258.375</v>
      </c>
      <c r="K603" s="25">
        <f t="shared" si="46"/>
        <v>0.91194968553459121</v>
      </c>
      <c r="L603" s="13" t="str">
        <f>VLOOKUP(B603,товар!$A$1:$C$433,3,FALSE)</f>
        <v>Белый Злат</v>
      </c>
      <c r="M603" s="50">
        <f t="shared" si="47"/>
        <v>269.70588235294116</v>
      </c>
      <c r="N603" s="13">
        <f t="shared" si="48"/>
        <v>2470</v>
      </c>
      <c r="O603" s="33">
        <f>VLOOKUP(H603,клиенты!$A$1:$G$435,5,FALSE)</f>
        <v>44771</v>
      </c>
      <c r="P603" s="13">
        <f t="shared" si="49"/>
        <v>582</v>
      </c>
      <c r="Q603" s="14" t="str">
        <f>VLOOKUP(H603,клиенты!$A$2:$M$435,7,FALSE)</f>
        <v>Таджикистан</v>
      </c>
    </row>
    <row r="604" spans="1:17" x14ac:dyDescent="0.2">
      <c r="A604" s="12">
        <v>512</v>
      </c>
      <c r="B604" s="13">
        <v>484</v>
      </c>
      <c r="C604" s="13">
        <v>436</v>
      </c>
      <c r="D604" s="13">
        <v>2</v>
      </c>
      <c r="E604" s="13">
        <v>872</v>
      </c>
      <c r="F604" s="33">
        <v>45405</v>
      </c>
      <c r="G604" s="13" t="s">
        <v>15</v>
      </c>
      <c r="H604" s="13">
        <v>358</v>
      </c>
      <c r="I604" s="13" t="str">
        <f>VLOOKUP(B604,товар!$A$1:$C$433,2,FALSE)</f>
        <v>Печенье</v>
      </c>
      <c r="J604" s="24">
        <f t="shared" si="45"/>
        <v>283.468085106383</v>
      </c>
      <c r="K604" s="25">
        <f t="shared" si="46"/>
        <v>0.53809202131652012</v>
      </c>
      <c r="L604" s="13" t="str">
        <f>VLOOKUP(B604,товар!$A$1:$C$433,3,FALSE)</f>
        <v>КДВ</v>
      </c>
      <c r="M604" s="50">
        <f t="shared" si="47"/>
        <v>323.07692307692309</v>
      </c>
      <c r="N604" s="13">
        <f t="shared" si="48"/>
        <v>872</v>
      </c>
      <c r="O604" s="33">
        <f>VLOOKUP(H604,клиенты!$A$1:$G$435,5,FALSE)</f>
        <v>44771</v>
      </c>
      <c r="P604" s="13">
        <f t="shared" si="49"/>
        <v>634</v>
      </c>
      <c r="Q604" s="14" t="str">
        <f>VLOOKUP(H604,клиенты!$A$2:$M$435,7,FALSE)</f>
        <v>Таджикистан</v>
      </c>
    </row>
    <row r="605" spans="1:17" x14ac:dyDescent="0.2">
      <c r="A605" s="12">
        <v>887</v>
      </c>
      <c r="B605" s="13">
        <v>486</v>
      </c>
      <c r="C605" s="13">
        <v>230</v>
      </c>
      <c r="D605" s="13">
        <v>2</v>
      </c>
      <c r="E605" s="13">
        <v>460</v>
      </c>
      <c r="F605" s="33">
        <v>45207</v>
      </c>
      <c r="G605" s="13" t="s">
        <v>9</v>
      </c>
      <c r="H605" s="13">
        <v>358</v>
      </c>
      <c r="I605" s="13" t="str">
        <f>VLOOKUP(B605,товар!$A$1:$C$433,2,FALSE)</f>
        <v>Соль</v>
      </c>
      <c r="J605" s="24">
        <f t="shared" si="45"/>
        <v>264.8679245283019</v>
      </c>
      <c r="K605" s="25">
        <f t="shared" si="46"/>
        <v>-0.13164268414304037</v>
      </c>
      <c r="L605" s="13" t="str">
        <f>VLOOKUP(B605,товар!$A$1:$C$433,3,FALSE)</f>
        <v>Илецкая</v>
      </c>
      <c r="M605" s="50">
        <f t="shared" si="47"/>
        <v>238.16666666666666</v>
      </c>
      <c r="N605" s="13">
        <f t="shared" si="48"/>
        <v>460</v>
      </c>
      <c r="O605" s="33">
        <f>VLOOKUP(H605,клиенты!$A$1:$G$435,5,FALSE)</f>
        <v>44771</v>
      </c>
      <c r="P605" s="13">
        <f t="shared" si="49"/>
        <v>436</v>
      </c>
      <c r="Q605" s="14" t="str">
        <f>VLOOKUP(H605,клиенты!$A$2:$M$435,7,FALSE)</f>
        <v>Таджикистан</v>
      </c>
    </row>
    <row r="606" spans="1:17" x14ac:dyDescent="0.2">
      <c r="A606" s="12">
        <v>341</v>
      </c>
      <c r="B606" s="13">
        <v>76</v>
      </c>
      <c r="C606" s="13">
        <v>92</v>
      </c>
      <c r="D606" s="13">
        <v>2</v>
      </c>
      <c r="E606" s="13">
        <v>184</v>
      </c>
      <c r="F606" s="33">
        <v>45232</v>
      </c>
      <c r="G606" s="13" t="s">
        <v>8</v>
      </c>
      <c r="H606" s="13">
        <v>104</v>
      </c>
      <c r="I606" s="13" t="str">
        <f>VLOOKUP(B606,товар!$A$1:$C$433,2,FALSE)</f>
        <v>Печенье</v>
      </c>
      <c r="J606" s="24">
        <f t="shared" si="45"/>
        <v>283.468085106383</v>
      </c>
      <c r="K606" s="25">
        <f t="shared" si="46"/>
        <v>-0.67544847256623886</v>
      </c>
      <c r="L606" s="13" t="str">
        <f>VLOOKUP(B606,товар!$A$1:$C$433,3,FALSE)</f>
        <v>Юбилейное</v>
      </c>
      <c r="M606" s="50">
        <f t="shared" si="47"/>
        <v>232.44444444444446</v>
      </c>
      <c r="N606" s="13">
        <f t="shared" si="48"/>
        <v>184</v>
      </c>
      <c r="O606" s="33">
        <f>VLOOKUP(H606,клиенты!$A$1:$G$435,5,FALSE)</f>
        <v>44772</v>
      </c>
      <c r="P606" s="13">
        <f t="shared" si="49"/>
        <v>460</v>
      </c>
      <c r="Q606" s="14" t="str">
        <f>VLOOKUP(H606,клиенты!$A$2:$M$435,7,FALSE)</f>
        <v>Беларусь</v>
      </c>
    </row>
    <row r="607" spans="1:17" x14ac:dyDescent="0.2">
      <c r="A607" s="12">
        <v>411</v>
      </c>
      <c r="B607" s="13">
        <v>117</v>
      </c>
      <c r="C607" s="13">
        <v>288</v>
      </c>
      <c r="D607" s="13">
        <v>5</v>
      </c>
      <c r="E607" s="13">
        <v>1440</v>
      </c>
      <c r="F607" s="33">
        <v>45348</v>
      </c>
      <c r="G607" s="13" t="s">
        <v>19</v>
      </c>
      <c r="H607" s="13">
        <v>372</v>
      </c>
      <c r="I607" s="13" t="str">
        <f>VLOOKUP(B607,товар!$A$1:$C$433,2,FALSE)</f>
        <v>Макароны</v>
      </c>
      <c r="J607" s="24">
        <f t="shared" si="45"/>
        <v>265.47674418604652</v>
      </c>
      <c r="K607" s="25">
        <f t="shared" si="46"/>
        <v>8.4840786649730715E-2</v>
      </c>
      <c r="L607" s="13" t="str">
        <f>VLOOKUP(B607,товар!$A$1:$C$433,3,FALSE)</f>
        <v>Роллтон</v>
      </c>
      <c r="M607" s="50">
        <f t="shared" si="47"/>
        <v>235.55555555555554</v>
      </c>
      <c r="N607" s="13">
        <f t="shared" si="48"/>
        <v>1440</v>
      </c>
      <c r="O607" s="33">
        <f>VLOOKUP(H607,клиенты!$A$1:$G$435,5,FALSE)</f>
        <v>44772</v>
      </c>
      <c r="P607" s="13">
        <f t="shared" si="49"/>
        <v>576</v>
      </c>
      <c r="Q607" s="14" t="str">
        <f>VLOOKUP(H607,клиенты!$A$2:$M$435,7,FALSE)</f>
        <v>Узбекистан</v>
      </c>
    </row>
    <row r="608" spans="1:17" x14ac:dyDescent="0.2">
      <c r="A608" s="12">
        <v>594</v>
      </c>
      <c r="B608" s="13">
        <v>182</v>
      </c>
      <c r="C608" s="13">
        <v>152</v>
      </c>
      <c r="D608" s="13">
        <v>3</v>
      </c>
      <c r="E608" s="13">
        <v>456</v>
      </c>
      <c r="F608" s="33">
        <v>45053</v>
      </c>
      <c r="G608" s="13" t="s">
        <v>22</v>
      </c>
      <c r="H608" s="13">
        <v>466</v>
      </c>
      <c r="I608" s="13" t="str">
        <f>VLOOKUP(B608,товар!$A$1:$C$433,2,FALSE)</f>
        <v>Соль</v>
      </c>
      <c r="J608" s="24">
        <f t="shared" si="45"/>
        <v>264.8679245283019</v>
      </c>
      <c r="K608" s="25">
        <f t="shared" si="46"/>
        <v>-0.42612907821627011</v>
      </c>
      <c r="L608" s="13" t="str">
        <f>VLOOKUP(B608,товар!$A$1:$C$433,3,FALSE)</f>
        <v>Экстра</v>
      </c>
      <c r="M608" s="50">
        <f t="shared" si="47"/>
        <v>320.84615384615387</v>
      </c>
      <c r="N608" s="13">
        <f t="shared" si="48"/>
        <v>456</v>
      </c>
      <c r="O608" s="33">
        <f>VLOOKUP(H608,клиенты!$A$1:$G$435,5,FALSE)</f>
        <v>44772</v>
      </c>
      <c r="P608" s="13">
        <f t="shared" si="49"/>
        <v>281</v>
      </c>
      <c r="Q608" s="14" t="str">
        <f>VLOOKUP(H608,клиенты!$A$2:$M$435,7,FALSE)</f>
        <v>Казахстан</v>
      </c>
    </row>
    <row r="609" spans="1:17" x14ac:dyDescent="0.2">
      <c r="A609" s="12">
        <v>828</v>
      </c>
      <c r="B609" s="13">
        <v>269</v>
      </c>
      <c r="C609" s="13">
        <v>398</v>
      </c>
      <c r="D609" s="13">
        <v>4</v>
      </c>
      <c r="E609" s="13">
        <v>1592</v>
      </c>
      <c r="F609" s="33">
        <v>45051</v>
      </c>
      <c r="G609" s="13" t="s">
        <v>23</v>
      </c>
      <c r="H609" s="13">
        <v>466</v>
      </c>
      <c r="I609" s="13" t="str">
        <f>VLOOKUP(B609,товар!$A$1:$C$433,2,FALSE)</f>
        <v>Сахар</v>
      </c>
      <c r="J609" s="24">
        <f t="shared" si="45"/>
        <v>252.76271186440678</v>
      </c>
      <c r="K609" s="25">
        <f t="shared" si="46"/>
        <v>0.57459934285522696</v>
      </c>
      <c r="L609" s="13" t="str">
        <f>VLOOKUP(B609,товар!$A$1:$C$433,3,FALSE)</f>
        <v>Русский сахар</v>
      </c>
      <c r="M609" s="50">
        <f t="shared" si="47"/>
        <v>293.41176470588238</v>
      </c>
      <c r="N609" s="13">
        <f t="shared" si="48"/>
        <v>1592</v>
      </c>
      <c r="O609" s="33">
        <f>VLOOKUP(H609,клиенты!$A$1:$G$435,5,FALSE)</f>
        <v>44772</v>
      </c>
      <c r="P609" s="13">
        <f t="shared" si="49"/>
        <v>279</v>
      </c>
      <c r="Q609" s="14" t="str">
        <f>VLOOKUP(H609,клиенты!$A$2:$M$435,7,FALSE)</f>
        <v>Казахстан</v>
      </c>
    </row>
    <row r="610" spans="1:17" x14ac:dyDescent="0.2">
      <c r="A610" s="12">
        <v>48</v>
      </c>
      <c r="B610" s="13">
        <v>285</v>
      </c>
      <c r="C610" s="13">
        <v>498</v>
      </c>
      <c r="D610" s="13">
        <v>4</v>
      </c>
      <c r="E610" s="13">
        <v>1992</v>
      </c>
      <c r="F610" s="33">
        <v>45208</v>
      </c>
      <c r="G610" s="13" t="s">
        <v>17</v>
      </c>
      <c r="H610" s="13">
        <v>2</v>
      </c>
      <c r="I610" s="13" t="str">
        <f>VLOOKUP(B610,товар!$A$1:$C$433,2,FALSE)</f>
        <v>Макароны</v>
      </c>
      <c r="J610" s="24">
        <f t="shared" si="45"/>
        <v>265.47674418604652</v>
      </c>
      <c r="K610" s="25">
        <f t="shared" si="46"/>
        <v>0.87587052691515921</v>
      </c>
      <c r="L610" s="13" t="str">
        <f>VLOOKUP(B610,товар!$A$1:$C$433,3,FALSE)</f>
        <v>Паста Зара</v>
      </c>
      <c r="M610" s="50">
        <f t="shared" si="47"/>
        <v>276.67567567567568</v>
      </c>
      <c r="N610" s="13">
        <f t="shared" si="48"/>
        <v>1992</v>
      </c>
      <c r="O610" s="33">
        <f>VLOOKUP(H610,клиенты!$A$1:$G$435,5,FALSE)</f>
        <v>44775</v>
      </c>
      <c r="P610" s="13">
        <f t="shared" si="49"/>
        <v>433</v>
      </c>
      <c r="Q610" s="14" t="str">
        <f>VLOOKUP(H610,клиенты!$A$2:$M$435,7,FALSE)</f>
        <v>Беларусь</v>
      </c>
    </row>
    <row r="611" spans="1:17" x14ac:dyDescent="0.2">
      <c r="A611" s="12">
        <v>62</v>
      </c>
      <c r="B611" s="13">
        <v>465</v>
      </c>
      <c r="C611" s="13">
        <v>311</v>
      </c>
      <c r="D611" s="13">
        <v>2</v>
      </c>
      <c r="E611" s="13">
        <v>622</v>
      </c>
      <c r="F611" s="33">
        <v>44934</v>
      </c>
      <c r="G611" s="13" t="s">
        <v>9</v>
      </c>
      <c r="H611" s="13">
        <v>14</v>
      </c>
      <c r="I611" s="13" t="str">
        <f>VLOOKUP(B611,товар!$A$1:$C$433,2,FALSE)</f>
        <v>Йогурт</v>
      </c>
      <c r="J611" s="24">
        <f t="shared" si="45"/>
        <v>263.25423728813558</v>
      </c>
      <c r="K611" s="25">
        <f t="shared" si="46"/>
        <v>0.18136749935616803</v>
      </c>
      <c r="L611" s="13" t="str">
        <f>VLOOKUP(B611,товар!$A$1:$C$433,3,FALSE)</f>
        <v>Ростагроэкспорт</v>
      </c>
      <c r="M611" s="50">
        <f t="shared" si="47"/>
        <v>257.78260869565219</v>
      </c>
      <c r="N611" s="13">
        <f t="shared" si="48"/>
        <v>622</v>
      </c>
      <c r="O611" s="33">
        <f>VLOOKUP(H611,клиенты!$A$1:$G$435,5,FALSE)</f>
        <v>44775</v>
      </c>
      <c r="P611" s="13">
        <f t="shared" si="49"/>
        <v>159</v>
      </c>
      <c r="Q611" s="14" t="str">
        <f>VLOOKUP(H611,клиенты!$A$2:$M$435,7,FALSE)</f>
        <v>Узбекистан</v>
      </c>
    </row>
    <row r="612" spans="1:17" x14ac:dyDescent="0.2">
      <c r="A612" s="12">
        <v>161</v>
      </c>
      <c r="B612" s="13">
        <v>138</v>
      </c>
      <c r="C612" s="13">
        <v>210</v>
      </c>
      <c r="D612" s="13">
        <v>2</v>
      </c>
      <c r="E612" s="13">
        <v>420</v>
      </c>
      <c r="F612" s="33">
        <v>45012</v>
      </c>
      <c r="G612" s="13" t="s">
        <v>13</v>
      </c>
      <c r="H612" s="13">
        <v>14</v>
      </c>
      <c r="I612" s="13" t="str">
        <f>VLOOKUP(B612,товар!$A$1:$C$433,2,FALSE)</f>
        <v>Сыр</v>
      </c>
      <c r="J612" s="24">
        <f t="shared" si="45"/>
        <v>262.63492063492066</v>
      </c>
      <c r="K612" s="25">
        <f t="shared" si="46"/>
        <v>-0.20041097546234743</v>
      </c>
      <c r="L612" s="13" t="str">
        <f>VLOOKUP(B612,товар!$A$1:$C$433,3,FALSE)</f>
        <v>Сырная долина</v>
      </c>
      <c r="M612" s="50">
        <f t="shared" si="47"/>
        <v>271</v>
      </c>
      <c r="N612" s="13">
        <f t="shared" si="48"/>
        <v>420</v>
      </c>
      <c r="O612" s="33">
        <f>VLOOKUP(H612,клиенты!$A$1:$G$435,5,FALSE)</f>
        <v>44775</v>
      </c>
      <c r="P612" s="13">
        <f t="shared" si="49"/>
        <v>237</v>
      </c>
      <c r="Q612" s="14" t="str">
        <f>VLOOKUP(H612,клиенты!$A$2:$M$435,7,FALSE)</f>
        <v>Узбекистан</v>
      </c>
    </row>
    <row r="613" spans="1:17" x14ac:dyDescent="0.2">
      <c r="A613" s="12">
        <v>295</v>
      </c>
      <c r="B613" s="13">
        <v>17</v>
      </c>
      <c r="C613" s="13">
        <v>253</v>
      </c>
      <c r="D613" s="13">
        <v>3</v>
      </c>
      <c r="E613" s="13">
        <v>759</v>
      </c>
      <c r="F613" s="33">
        <v>45369</v>
      </c>
      <c r="G613" s="13" t="s">
        <v>23</v>
      </c>
      <c r="H613" s="13">
        <v>290</v>
      </c>
      <c r="I613" s="13" t="str">
        <f>VLOOKUP(B613,товар!$A$1:$C$433,2,FALSE)</f>
        <v>Кофе</v>
      </c>
      <c r="J613" s="24">
        <f t="shared" si="45"/>
        <v>249.02380952380952</v>
      </c>
      <c r="K613" s="25">
        <f t="shared" si="46"/>
        <v>1.5967109666316093E-2</v>
      </c>
      <c r="L613" s="13" t="str">
        <f>VLOOKUP(B613,товар!$A$1:$C$433,3,FALSE)</f>
        <v>Jacobs</v>
      </c>
      <c r="M613" s="50">
        <f t="shared" si="47"/>
        <v>276.21052631578948</v>
      </c>
      <c r="N613" s="13">
        <f t="shared" si="48"/>
        <v>759</v>
      </c>
      <c r="O613" s="33">
        <f>VLOOKUP(H613,клиенты!$A$1:$G$435,5,FALSE)</f>
        <v>44777</v>
      </c>
      <c r="P613" s="13">
        <f t="shared" si="49"/>
        <v>592</v>
      </c>
      <c r="Q613" s="14" t="str">
        <f>VLOOKUP(H613,клиенты!$A$2:$M$435,7,FALSE)</f>
        <v>Россия</v>
      </c>
    </row>
    <row r="614" spans="1:17" x14ac:dyDescent="0.2">
      <c r="A614" s="12">
        <v>347</v>
      </c>
      <c r="B614" s="13">
        <v>423</v>
      </c>
      <c r="C614" s="13">
        <v>218</v>
      </c>
      <c r="D614" s="13">
        <v>3</v>
      </c>
      <c r="E614" s="13">
        <v>654</v>
      </c>
      <c r="F614" s="33">
        <v>45036</v>
      </c>
      <c r="G614" s="13" t="s">
        <v>16</v>
      </c>
      <c r="H614" s="13">
        <v>66</v>
      </c>
      <c r="I614" s="13" t="str">
        <f>VLOOKUP(B614,товар!$A$1:$C$433,2,FALSE)</f>
        <v>Чипсы</v>
      </c>
      <c r="J614" s="24">
        <f t="shared" si="45"/>
        <v>273.72549019607845</v>
      </c>
      <c r="K614" s="25">
        <f t="shared" si="46"/>
        <v>-0.20358166189111759</v>
      </c>
      <c r="L614" s="13" t="str">
        <f>VLOOKUP(B614,товар!$A$1:$C$433,3,FALSE)</f>
        <v>Pringles</v>
      </c>
      <c r="M614" s="50">
        <f t="shared" si="47"/>
        <v>280.23809523809524</v>
      </c>
      <c r="N614" s="13">
        <f t="shared" si="48"/>
        <v>654</v>
      </c>
      <c r="O614" s="33">
        <f>VLOOKUP(H614,клиенты!$A$1:$G$435,5,FALSE)</f>
        <v>44777</v>
      </c>
      <c r="P614" s="13">
        <f t="shared" si="49"/>
        <v>259</v>
      </c>
      <c r="Q614" s="14" t="str">
        <f>VLOOKUP(H614,клиенты!$A$2:$M$435,7,FALSE)</f>
        <v>Россия</v>
      </c>
    </row>
    <row r="615" spans="1:17" x14ac:dyDescent="0.2">
      <c r="A615" s="12">
        <v>523</v>
      </c>
      <c r="B615" s="13">
        <v>110</v>
      </c>
      <c r="C615" s="13">
        <v>279</v>
      </c>
      <c r="D615" s="13">
        <v>1</v>
      </c>
      <c r="E615" s="13">
        <v>279</v>
      </c>
      <c r="F615" s="33">
        <v>45311</v>
      </c>
      <c r="G615" s="13" t="s">
        <v>18</v>
      </c>
      <c r="H615" s="13">
        <v>290</v>
      </c>
      <c r="I615" s="13" t="str">
        <f>VLOOKUP(B615,товар!$A$1:$C$433,2,FALSE)</f>
        <v>Макароны</v>
      </c>
      <c r="J615" s="24">
        <f t="shared" si="45"/>
        <v>265.47674418604652</v>
      </c>
      <c r="K615" s="25">
        <f t="shared" si="46"/>
        <v>5.0939512066926484E-2</v>
      </c>
      <c r="L615" s="13" t="str">
        <f>VLOOKUP(B615,товар!$A$1:$C$433,3,FALSE)</f>
        <v>Паста Зара</v>
      </c>
      <c r="M615" s="50">
        <f t="shared" si="47"/>
        <v>276.67567567567568</v>
      </c>
      <c r="N615" s="13">
        <f t="shared" si="48"/>
        <v>279</v>
      </c>
      <c r="O615" s="33">
        <f>VLOOKUP(H615,клиенты!$A$1:$G$435,5,FALSE)</f>
        <v>44777</v>
      </c>
      <c r="P615" s="13">
        <f t="shared" si="49"/>
        <v>534</v>
      </c>
      <c r="Q615" s="14" t="str">
        <f>VLOOKUP(H615,клиенты!$A$2:$M$435,7,FALSE)</f>
        <v>Россия</v>
      </c>
    </row>
    <row r="616" spans="1:17" x14ac:dyDescent="0.2">
      <c r="A616" s="12">
        <v>731</v>
      </c>
      <c r="B616" s="13">
        <v>455</v>
      </c>
      <c r="C616" s="13">
        <v>72</v>
      </c>
      <c r="D616" s="13">
        <v>2</v>
      </c>
      <c r="E616" s="13">
        <v>144</v>
      </c>
      <c r="F616" s="33">
        <v>45102</v>
      </c>
      <c r="G616" s="13" t="s">
        <v>13</v>
      </c>
      <c r="H616" s="13">
        <v>66</v>
      </c>
      <c r="I616" s="13" t="str">
        <f>VLOOKUP(B616,товар!$A$1:$C$433,2,FALSE)</f>
        <v>Соль</v>
      </c>
      <c r="J616" s="24">
        <f t="shared" si="45"/>
        <v>264.8679245283019</v>
      </c>
      <c r="K616" s="25">
        <f t="shared" si="46"/>
        <v>-0.72816640547086475</v>
      </c>
      <c r="L616" s="13" t="str">
        <f>VLOOKUP(B616,товар!$A$1:$C$433,3,FALSE)</f>
        <v>Славянская</v>
      </c>
      <c r="M616" s="50">
        <f t="shared" si="47"/>
        <v>236.91666666666666</v>
      </c>
      <c r="N616" s="13">
        <f t="shared" si="48"/>
        <v>144</v>
      </c>
      <c r="O616" s="33">
        <f>VLOOKUP(H616,клиенты!$A$1:$G$435,5,FALSE)</f>
        <v>44777</v>
      </c>
      <c r="P616" s="13">
        <f t="shared" si="49"/>
        <v>325</v>
      </c>
      <c r="Q616" s="14" t="str">
        <f>VLOOKUP(H616,клиенты!$A$2:$M$435,7,FALSE)</f>
        <v>Россия</v>
      </c>
    </row>
    <row r="617" spans="1:17" x14ac:dyDescent="0.2">
      <c r="A617" s="12">
        <v>735</v>
      </c>
      <c r="B617" s="13">
        <v>267</v>
      </c>
      <c r="C617" s="13">
        <v>54</v>
      </c>
      <c r="D617" s="13">
        <v>2</v>
      </c>
      <c r="E617" s="13">
        <v>108</v>
      </c>
      <c r="F617" s="33">
        <v>45251</v>
      </c>
      <c r="G617" s="13" t="s">
        <v>23</v>
      </c>
      <c r="H617" s="13">
        <v>290</v>
      </c>
      <c r="I617" s="13" t="str">
        <f>VLOOKUP(B617,товар!$A$1:$C$433,2,FALSE)</f>
        <v>Овощи</v>
      </c>
      <c r="J617" s="24">
        <f t="shared" si="45"/>
        <v>250.48780487804879</v>
      </c>
      <c r="K617" s="25">
        <f t="shared" si="46"/>
        <v>-0.78442064264849076</v>
      </c>
      <c r="L617" s="13" t="str">
        <f>VLOOKUP(B617,товар!$A$1:$C$433,3,FALSE)</f>
        <v>Семко</v>
      </c>
      <c r="M617" s="50">
        <f t="shared" si="47"/>
        <v>208</v>
      </c>
      <c r="N617" s="13">
        <f t="shared" si="48"/>
        <v>108</v>
      </c>
      <c r="O617" s="33">
        <f>VLOOKUP(H617,клиенты!$A$1:$G$435,5,FALSE)</f>
        <v>44777</v>
      </c>
      <c r="P617" s="13">
        <f t="shared" si="49"/>
        <v>474</v>
      </c>
      <c r="Q617" s="14" t="str">
        <f>VLOOKUP(H617,клиенты!$A$2:$M$435,7,FALSE)</f>
        <v>Россия</v>
      </c>
    </row>
    <row r="618" spans="1:17" x14ac:dyDescent="0.2">
      <c r="A618" s="12">
        <v>758</v>
      </c>
      <c r="B618" s="13">
        <v>67</v>
      </c>
      <c r="C618" s="13">
        <v>274</v>
      </c>
      <c r="D618" s="13">
        <v>4</v>
      </c>
      <c r="E618" s="13">
        <v>1096</v>
      </c>
      <c r="F618" s="33">
        <v>45298</v>
      </c>
      <c r="G618" s="13" t="s">
        <v>10</v>
      </c>
      <c r="H618" s="13">
        <v>262</v>
      </c>
      <c r="I618" s="13" t="str">
        <f>VLOOKUP(B618,товар!$A$1:$C$433,2,FALSE)</f>
        <v>Йогурт</v>
      </c>
      <c r="J618" s="24">
        <f t="shared" si="45"/>
        <v>263.25423728813558</v>
      </c>
      <c r="K618" s="25">
        <f t="shared" si="46"/>
        <v>4.0818954416688147E-2</v>
      </c>
      <c r="L618" s="13" t="str">
        <f>VLOOKUP(B618,товар!$A$1:$C$433,3,FALSE)</f>
        <v>Чудо</v>
      </c>
      <c r="M618" s="50">
        <f t="shared" si="47"/>
        <v>287.10000000000002</v>
      </c>
      <c r="N618" s="13">
        <f t="shared" si="48"/>
        <v>1096</v>
      </c>
      <c r="O618" s="33">
        <f>VLOOKUP(H618,клиенты!$A$1:$G$435,5,FALSE)</f>
        <v>44778</v>
      </c>
      <c r="P618" s="13">
        <f t="shared" si="49"/>
        <v>520</v>
      </c>
      <c r="Q618" s="14" t="str">
        <f>VLOOKUP(H618,клиенты!$A$2:$M$435,7,FALSE)</f>
        <v>Узбекистан</v>
      </c>
    </row>
    <row r="619" spans="1:17" x14ac:dyDescent="0.2">
      <c r="A619" s="12">
        <v>885</v>
      </c>
      <c r="B619" s="13">
        <v>388</v>
      </c>
      <c r="C619" s="13">
        <v>205</v>
      </c>
      <c r="D619" s="13">
        <v>2</v>
      </c>
      <c r="E619" s="13">
        <v>410</v>
      </c>
      <c r="F619" s="33">
        <v>45404</v>
      </c>
      <c r="G619" s="13" t="s">
        <v>21</v>
      </c>
      <c r="H619" s="13">
        <v>262</v>
      </c>
      <c r="I619" s="13" t="str">
        <f>VLOOKUP(B619,товар!$A$1:$C$433,2,FALSE)</f>
        <v>Рыба</v>
      </c>
      <c r="J619" s="24">
        <f t="shared" si="45"/>
        <v>258.5128205128205</v>
      </c>
      <c r="K619" s="25">
        <f t="shared" si="46"/>
        <v>-0.20700257885340201</v>
      </c>
      <c r="L619" s="13" t="str">
        <f>VLOOKUP(B619,товар!$A$1:$C$433,3,FALSE)</f>
        <v>Меридиан</v>
      </c>
      <c r="M619" s="50">
        <f t="shared" si="47"/>
        <v>260.64705882352939</v>
      </c>
      <c r="N619" s="13">
        <f t="shared" si="48"/>
        <v>410</v>
      </c>
      <c r="O619" s="33">
        <f>VLOOKUP(H619,клиенты!$A$1:$G$435,5,FALSE)</f>
        <v>44778</v>
      </c>
      <c r="P619" s="13">
        <f t="shared" si="49"/>
        <v>626</v>
      </c>
      <c r="Q619" s="14" t="str">
        <f>VLOOKUP(H619,клиенты!$A$2:$M$435,7,FALSE)</f>
        <v>Узбекистан</v>
      </c>
    </row>
    <row r="620" spans="1:17" x14ac:dyDescent="0.2">
      <c r="A620" s="12">
        <v>989</v>
      </c>
      <c r="B620" s="13">
        <v>280</v>
      </c>
      <c r="C620" s="13">
        <v>459</v>
      </c>
      <c r="D620" s="13">
        <v>4</v>
      </c>
      <c r="E620" s="13">
        <v>1836</v>
      </c>
      <c r="F620" s="33">
        <v>45273</v>
      </c>
      <c r="G620" s="13" t="s">
        <v>19</v>
      </c>
      <c r="H620" s="13">
        <v>262</v>
      </c>
      <c r="I620" s="13" t="str">
        <f>VLOOKUP(B620,товар!$A$1:$C$433,2,FALSE)</f>
        <v>Сыр</v>
      </c>
      <c r="J620" s="24">
        <f t="shared" si="45"/>
        <v>262.63492063492066</v>
      </c>
      <c r="K620" s="25">
        <f t="shared" si="46"/>
        <v>0.74767315363229758</v>
      </c>
      <c r="L620" s="13" t="str">
        <f>VLOOKUP(B620,товар!$A$1:$C$433,3,FALSE)</f>
        <v>President</v>
      </c>
      <c r="M620" s="50">
        <f t="shared" si="47"/>
        <v>238.72222222222223</v>
      </c>
      <c r="N620" s="13">
        <f t="shared" si="48"/>
        <v>1836</v>
      </c>
      <c r="O620" s="33">
        <f>VLOOKUP(H620,клиенты!$A$1:$G$435,5,FALSE)</f>
        <v>44778</v>
      </c>
      <c r="P620" s="13">
        <f t="shared" si="49"/>
        <v>495</v>
      </c>
      <c r="Q620" s="14" t="str">
        <f>VLOOKUP(H620,клиенты!$A$2:$M$435,7,FALSE)</f>
        <v>Узбекистан</v>
      </c>
    </row>
    <row r="621" spans="1:17" x14ac:dyDescent="0.2">
      <c r="A621" s="12">
        <v>363</v>
      </c>
      <c r="B621" s="13">
        <v>258</v>
      </c>
      <c r="C621" s="13">
        <v>181</v>
      </c>
      <c r="D621" s="13">
        <v>5</v>
      </c>
      <c r="E621" s="13">
        <v>905</v>
      </c>
      <c r="F621" s="33">
        <v>45054</v>
      </c>
      <c r="G621" s="13" t="s">
        <v>27</v>
      </c>
      <c r="H621" s="13">
        <v>174</v>
      </c>
      <c r="I621" s="13" t="str">
        <f>VLOOKUP(B621,товар!$A$1:$C$433,2,FALSE)</f>
        <v>Рыба</v>
      </c>
      <c r="J621" s="24">
        <f t="shared" si="45"/>
        <v>258.5128205128205</v>
      </c>
      <c r="K621" s="25">
        <f t="shared" si="46"/>
        <v>-0.29984130132910136</v>
      </c>
      <c r="L621" s="13" t="str">
        <f>VLOOKUP(B621,товар!$A$1:$C$433,3,FALSE)</f>
        <v>Санта Бремор</v>
      </c>
      <c r="M621" s="50">
        <f t="shared" si="47"/>
        <v>216.4</v>
      </c>
      <c r="N621" s="13">
        <f t="shared" si="48"/>
        <v>905</v>
      </c>
      <c r="O621" s="33">
        <f>VLOOKUP(H621,клиенты!$A$1:$G$435,5,FALSE)</f>
        <v>44779</v>
      </c>
      <c r="P621" s="13">
        <f t="shared" si="49"/>
        <v>275</v>
      </c>
      <c r="Q621" s="14" t="str">
        <f>VLOOKUP(H621,клиенты!$A$2:$M$435,7,FALSE)</f>
        <v>Узбекистан</v>
      </c>
    </row>
    <row r="622" spans="1:17" x14ac:dyDescent="0.2">
      <c r="A622" s="12">
        <v>250</v>
      </c>
      <c r="B622" s="13">
        <v>157</v>
      </c>
      <c r="C622" s="13">
        <v>52</v>
      </c>
      <c r="D622" s="13">
        <v>1</v>
      </c>
      <c r="E622" s="13">
        <v>52</v>
      </c>
      <c r="F622" s="33">
        <v>44961</v>
      </c>
      <c r="G622" s="13" t="s">
        <v>8</v>
      </c>
      <c r="H622" s="13">
        <v>249</v>
      </c>
      <c r="I622" s="13" t="str">
        <f>VLOOKUP(B622,товар!$A$1:$C$433,2,FALSE)</f>
        <v>Сыр</v>
      </c>
      <c r="J622" s="24">
        <f t="shared" si="45"/>
        <v>262.63492063492066</v>
      </c>
      <c r="K622" s="25">
        <f t="shared" si="46"/>
        <v>-0.80200652725734312</v>
      </c>
      <c r="L622" s="13" t="str">
        <f>VLOOKUP(B622,товар!$A$1:$C$433,3,FALSE)</f>
        <v>President</v>
      </c>
      <c r="M622" s="50">
        <f t="shared" si="47"/>
        <v>238.72222222222223</v>
      </c>
      <c r="N622" s="13">
        <f t="shared" si="48"/>
        <v>52</v>
      </c>
      <c r="O622" s="33">
        <f>VLOOKUP(H622,клиенты!$A$1:$G$435,5,FALSE)</f>
        <v>44781</v>
      </c>
      <c r="P622" s="13">
        <f t="shared" si="49"/>
        <v>180</v>
      </c>
      <c r="Q622" s="14" t="str">
        <f>VLOOKUP(H622,клиенты!$A$2:$M$435,7,FALSE)</f>
        <v>Россия</v>
      </c>
    </row>
    <row r="623" spans="1:17" x14ac:dyDescent="0.2">
      <c r="A623" s="12">
        <v>809</v>
      </c>
      <c r="B623" s="13">
        <v>384</v>
      </c>
      <c r="C623" s="13">
        <v>423</v>
      </c>
      <c r="D623" s="13">
        <v>5</v>
      </c>
      <c r="E623" s="13">
        <v>2115</v>
      </c>
      <c r="F623" s="33">
        <v>45346</v>
      </c>
      <c r="G623" s="13" t="s">
        <v>25</v>
      </c>
      <c r="H623" s="13">
        <v>249</v>
      </c>
      <c r="I623" s="13" t="str">
        <f>VLOOKUP(B623,товар!$A$1:$C$433,2,FALSE)</f>
        <v>Сахар</v>
      </c>
      <c r="J623" s="24">
        <f t="shared" si="45"/>
        <v>252.76271186440678</v>
      </c>
      <c r="K623" s="25">
        <f t="shared" si="46"/>
        <v>0.6735063367531684</v>
      </c>
      <c r="L623" s="13" t="str">
        <f>VLOOKUP(B623,товар!$A$1:$C$433,3,FALSE)</f>
        <v>Сладов</v>
      </c>
      <c r="M623" s="50">
        <f t="shared" si="47"/>
        <v>240.26666666666668</v>
      </c>
      <c r="N623" s="13">
        <f t="shared" si="48"/>
        <v>2115</v>
      </c>
      <c r="O623" s="33">
        <f>VLOOKUP(H623,клиенты!$A$1:$G$435,5,FALSE)</f>
        <v>44781</v>
      </c>
      <c r="P623" s="13">
        <f t="shared" si="49"/>
        <v>565</v>
      </c>
      <c r="Q623" s="14" t="str">
        <f>VLOOKUP(H623,клиенты!$A$2:$M$435,7,FALSE)</f>
        <v>Россия</v>
      </c>
    </row>
    <row r="624" spans="1:17" x14ac:dyDescent="0.2">
      <c r="A624" s="12">
        <v>443</v>
      </c>
      <c r="B624" s="13">
        <v>217</v>
      </c>
      <c r="C624" s="13">
        <v>471</v>
      </c>
      <c r="D624" s="13">
        <v>3</v>
      </c>
      <c r="E624" s="13">
        <v>1413</v>
      </c>
      <c r="F624" s="33">
        <v>45206</v>
      </c>
      <c r="G624" s="13" t="s">
        <v>14</v>
      </c>
      <c r="H624" s="13">
        <v>425</v>
      </c>
      <c r="I624" s="13" t="str">
        <f>VLOOKUP(B624,товар!$A$1:$C$433,2,FALSE)</f>
        <v>Мясо</v>
      </c>
      <c r="J624" s="24">
        <f t="shared" si="45"/>
        <v>271.74545454545455</v>
      </c>
      <c r="K624" s="25">
        <f t="shared" si="46"/>
        <v>0.73323966278602959</v>
      </c>
      <c r="L624" s="13" t="str">
        <f>VLOOKUP(B624,товар!$A$1:$C$433,3,FALSE)</f>
        <v>Агрокомплекс</v>
      </c>
      <c r="M624" s="50">
        <f t="shared" si="47"/>
        <v>311.2</v>
      </c>
      <c r="N624" s="13">
        <f t="shared" si="48"/>
        <v>1413</v>
      </c>
      <c r="O624" s="33">
        <f>VLOOKUP(H624,клиенты!$A$1:$G$435,5,FALSE)</f>
        <v>44782</v>
      </c>
      <c r="P624" s="13">
        <f t="shared" si="49"/>
        <v>424</v>
      </c>
      <c r="Q624" s="14" t="str">
        <f>VLOOKUP(H624,клиенты!$A$2:$M$435,7,FALSE)</f>
        <v>Беларусь</v>
      </c>
    </row>
    <row r="625" spans="1:17" x14ac:dyDescent="0.2">
      <c r="A625" s="12">
        <v>70</v>
      </c>
      <c r="B625" s="13">
        <v>337</v>
      </c>
      <c r="C625" s="13">
        <v>115</v>
      </c>
      <c r="D625" s="13">
        <v>3</v>
      </c>
      <c r="E625" s="13">
        <v>345</v>
      </c>
      <c r="F625" s="33">
        <v>45046</v>
      </c>
      <c r="G625" s="13" t="s">
        <v>8</v>
      </c>
      <c r="H625" s="13">
        <v>42</v>
      </c>
      <c r="I625" s="13" t="str">
        <f>VLOOKUP(B625,товар!$A$1:$C$433,2,FALSE)</f>
        <v>Макароны</v>
      </c>
      <c r="J625" s="24">
        <f t="shared" si="45"/>
        <v>265.47674418604652</v>
      </c>
      <c r="K625" s="25">
        <f t="shared" si="46"/>
        <v>-0.56681704699750335</v>
      </c>
      <c r="L625" s="13" t="str">
        <f>VLOOKUP(B625,товар!$A$1:$C$433,3,FALSE)</f>
        <v>Паста Зара</v>
      </c>
      <c r="M625" s="50">
        <f t="shared" si="47"/>
        <v>276.67567567567568</v>
      </c>
      <c r="N625" s="13">
        <f t="shared" si="48"/>
        <v>345</v>
      </c>
      <c r="O625" s="33">
        <f>VLOOKUP(H625,клиенты!$A$1:$G$435,5,FALSE)</f>
        <v>44783</v>
      </c>
      <c r="P625" s="13">
        <f t="shared" si="49"/>
        <v>263</v>
      </c>
      <c r="Q625" s="14" t="str">
        <f>VLOOKUP(H625,клиенты!$A$2:$M$435,7,FALSE)</f>
        <v>Узбекистан</v>
      </c>
    </row>
    <row r="626" spans="1:17" x14ac:dyDescent="0.2">
      <c r="A626" s="12">
        <v>193</v>
      </c>
      <c r="B626" s="13">
        <v>348</v>
      </c>
      <c r="C626" s="13">
        <v>497</v>
      </c>
      <c r="D626" s="13">
        <v>3</v>
      </c>
      <c r="E626" s="13">
        <v>1491</v>
      </c>
      <c r="F626" s="33">
        <v>45276</v>
      </c>
      <c r="G626" s="13" t="s">
        <v>8</v>
      </c>
      <c r="H626" s="13">
        <v>42</v>
      </c>
      <c r="I626" s="13" t="str">
        <f>VLOOKUP(B626,товар!$A$1:$C$433,2,FALSE)</f>
        <v>Чипсы</v>
      </c>
      <c r="J626" s="24">
        <f t="shared" si="45"/>
        <v>273.72549019607845</v>
      </c>
      <c r="K626" s="25">
        <f t="shared" si="46"/>
        <v>0.81568767908309447</v>
      </c>
      <c r="L626" s="13" t="str">
        <f>VLOOKUP(B626,товар!$A$1:$C$433,3,FALSE)</f>
        <v>Estrella</v>
      </c>
      <c r="M626" s="50">
        <f t="shared" si="47"/>
        <v>266.27272727272725</v>
      </c>
      <c r="N626" s="13">
        <f t="shared" si="48"/>
        <v>1491</v>
      </c>
      <c r="O626" s="33">
        <f>VLOOKUP(H626,клиенты!$A$1:$G$435,5,FALSE)</f>
        <v>44783</v>
      </c>
      <c r="P626" s="13">
        <f t="shared" si="49"/>
        <v>493</v>
      </c>
      <c r="Q626" s="14" t="str">
        <f>VLOOKUP(H626,клиенты!$A$2:$M$435,7,FALSE)</f>
        <v>Узбекистан</v>
      </c>
    </row>
    <row r="627" spans="1:17" x14ac:dyDescent="0.2">
      <c r="A627" s="12">
        <v>355</v>
      </c>
      <c r="B627" s="13">
        <v>8</v>
      </c>
      <c r="C627" s="13">
        <v>404</v>
      </c>
      <c r="D627" s="13">
        <v>1</v>
      </c>
      <c r="E627" s="13">
        <v>404</v>
      </c>
      <c r="F627" s="33">
        <v>45077</v>
      </c>
      <c r="G627" s="13" t="s">
        <v>22</v>
      </c>
      <c r="H627" s="13">
        <v>157</v>
      </c>
      <c r="I627" s="13" t="str">
        <f>VLOOKUP(B627,товар!$A$1:$C$433,2,FALSE)</f>
        <v>Макароны</v>
      </c>
      <c r="J627" s="24">
        <f t="shared" si="45"/>
        <v>265.47674418604652</v>
      </c>
      <c r="K627" s="25">
        <f t="shared" si="46"/>
        <v>0.52179054793920554</v>
      </c>
      <c r="L627" s="13" t="str">
        <f>VLOOKUP(B627,товар!$A$1:$C$433,3,FALSE)</f>
        <v>Паста Зара</v>
      </c>
      <c r="M627" s="50">
        <f t="shared" si="47"/>
        <v>276.67567567567568</v>
      </c>
      <c r="N627" s="13">
        <f t="shared" si="48"/>
        <v>404</v>
      </c>
      <c r="O627" s="33">
        <f>VLOOKUP(H627,клиенты!$A$1:$G$435,5,FALSE)</f>
        <v>44783</v>
      </c>
      <c r="P627" s="13">
        <f t="shared" si="49"/>
        <v>294</v>
      </c>
      <c r="Q627" s="14" t="str">
        <f>VLOOKUP(H627,клиенты!$A$2:$M$435,7,FALSE)</f>
        <v>Россия</v>
      </c>
    </row>
    <row r="628" spans="1:17" x14ac:dyDescent="0.2">
      <c r="A628" s="12">
        <v>360</v>
      </c>
      <c r="B628" s="13">
        <v>348</v>
      </c>
      <c r="C628" s="13">
        <v>147</v>
      </c>
      <c r="D628" s="13">
        <v>4</v>
      </c>
      <c r="E628" s="13">
        <v>588</v>
      </c>
      <c r="F628" s="33">
        <v>45006</v>
      </c>
      <c r="G628" s="13" t="s">
        <v>22</v>
      </c>
      <c r="H628" s="13">
        <v>157</v>
      </c>
      <c r="I628" s="13" t="str">
        <f>VLOOKUP(B628,товар!$A$1:$C$433,2,FALSE)</f>
        <v>Чипсы</v>
      </c>
      <c r="J628" s="24">
        <f t="shared" si="45"/>
        <v>273.72549019607845</v>
      </c>
      <c r="K628" s="25">
        <f t="shared" si="46"/>
        <v>-0.4629656160458453</v>
      </c>
      <c r="L628" s="13" t="str">
        <f>VLOOKUP(B628,товар!$A$1:$C$433,3,FALSE)</f>
        <v>Estrella</v>
      </c>
      <c r="M628" s="50">
        <f t="shared" si="47"/>
        <v>266.27272727272725</v>
      </c>
      <c r="N628" s="13">
        <f t="shared" si="48"/>
        <v>588</v>
      </c>
      <c r="O628" s="33">
        <f>VLOOKUP(H628,клиенты!$A$1:$G$435,5,FALSE)</f>
        <v>44783</v>
      </c>
      <c r="P628" s="13">
        <f t="shared" si="49"/>
        <v>223</v>
      </c>
      <c r="Q628" s="14" t="str">
        <f>VLOOKUP(H628,клиенты!$A$2:$M$435,7,FALSE)</f>
        <v>Россия</v>
      </c>
    </row>
    <row r="629" spans="1:17" x14ac:dyDescent="0.2">
      <c r="A629" s="12">
        <v>368</v>
      </c>
      <c r="B629" s="13">
        <v>270</v>
      </c>
      <c r="C629" s="13">
        <v>78</v>
      </c>
      <c r="D629" s="13">
        <v>4</v>
      </c>
      <c r="E629" s="13">
        <v>312</v>
      </c>
      <c r="F629" s="33">
        <v>44932</v>
      </c>
      <c r="G629" s="13" t="s">
        <v>24</v>
      </c>
      <c r="H629" s="13">
        <v>157</v>
      </c>
      <c r="I629" s="13" t="str">
        <f>VLOOKUP(B629,товар!$A$1:$C$433,2,FALSE)</f>
        <v>Соль</v>
      </c>
      <c r="J629" s="24">
        <f t="shared" si="45"/>
        <v>264.8679245283019</v>
      </c>
      <c r="K629" s="25">
        <f t="shared" si="46"/>
        <v>-0.70551360592677015</v>
      </c>
      <c r="L629" s="13" t="str">
        <f>VLOOKUP(B629,товар!$A$1:$C$433,3,FALSE)</f>
        <v>Славянская</v>
      </c>
      <c r="M629" s="50">
        <f t="shared" si="47"/>
        <v>236.91666666666666</v>
      </c>
      <c r="N629" s="13">
        <f t="shared" si="48"/>
        <v>312</v>
      </c>
      <c r="O629" s="33">
        <f>VLOOKUP(H629,клиенты!$A$1:$G$435,5,FALSE)</f>
        <v>44783</v>
      </c>
      <c r="P629" s="13">
        <f t="shared" si="49"/>
        <v>149</v>
      </c>
      <c r="Q629" s="14" t="str">
        <f>VLOOKUP(H629,клиенты!$A$2:$M$435,7,FALSE)</f>
        <v>Россия</v>
      </c>
    </row>
    <row r="630" spans="1:17" x14ac:dyDescent="0.2">
      <c r="A630" s="12">
        <v>645</v>
      </c>
      <c r="B630" s="13">
        <v>272</v>
      </c>
      <c r="C630" s="13">
        <v>207</v>
      </c>
      <c r="D630" s="13">
        <v>5</v>
      </c>
      <c r="E630" s="13">
        <v>1035</v>
      </c>
      <c r="F630" s="33">
        <v>45074</v>
      </c>
      <c r="G630" s="13" t="s">
        <v>27</v>
      </c>
      <c r="H630" s="13">
        <v>42</v>
      </c>
      <c r="I630" s="13" t="str">
        <f>VLOOKUP(B630,товар!$A$1:$C$433,2,FALSE)</f>
        <v>Крупа</v>
      </c>
      <c r="J630" s="24">
        <f t="shared" si="45"/>
        <v>255.11627906976744</v>
      </c>
      <c r="K630" s="25">
        <f t="shared" si="46"/>
        <v>-0.18860528714676394</v>
      </c>
      <c r="L630" s="13" t="str">
        <f>VLOOKUP(B630,товар!$A$1:$C$433,3,FALSE)</f>
        <v>Ярмарка</v>
      </c>
      <c r="M630" s="50">
        <f t="shared" si="47"/>
        <v>252.09090909090909</v>
      </c>
      <c r="N630" s="13">
        <f t="shared" si="48"/>
        <v>1035</v>
      </c>
      <c r="O630" s="33">
        <f>VLOOKUP(H630,клиенты!$A$1:$G$435,5,FALSE)</f>
        <v>44783</v>
      </c>
      <c r="P630" s="13">
        <f t="shared" si="49"/>
        <v>291</v>
      </c>
      <c r="Q630" s="14" t="str">
        <f>VLOOKUP(H630,клиенты!$A$2:$M$435,7,FALSE)</f>
        <v>Узбекистан</v>
      </c>
    </row>
    <row r="631" spans="1:17" x14ac:dyDescent="0.2">
      <c r="A631" s="12">
        <v>723</v>
      </c>
      <c r="B631" s="13">
        <v>485</v>
      </c>
      <c r="C631" s="13">
        <v>323</v>
      </c>
      <c r="D631" s="13">
        <v>1</v>
      </c>
      <c r="E631" s="13">
        <v>323</v>
      </c>
      <c r="F631" s="33">
        <v>45144</v>
      </c>
      <c r="G631" s="13" t="s">
        <v>25</v>
      </c>
      <c r="H631" s="13">
        <v>157</v>
      </c>
      <c r="I631" s="13" t="str">
        <f>VLOOKUP(B631,товар!$A$1:$C$433,2,FALSE)</f>
        <v>Макароны</v>
      </c>
      <c r="J631" s="24">
        <f t="shared" si="45"/>
        <v>265.47674418604652</v>
      </c>
      <c r="K631" s="25">
        <f t="shared" si="46"/>
        <v>0.2166790766939688</v>
      </c>
      <c r="L631" s="13" t="str">
        <f>VLOOKUP(B631,товар!$A$1:$C$433,3,FALSE)</f>
        <v>Борилла</v>
      </c>
      <c r="M631" s="50">
        <f t="shared" si="47"/>
        <v>236.27586206896552</v>
      </c>
      <c r="N631" s="13">
        <f t="shared" si="48"/>
        <v>323</v>
      </c>
      <c r="O631" s="33">
        <f>VLOOKUP(H631,клиенты!$A$1:$G$435,5,FALSE)</f>
        <v>44783</v>
      </c>
      <c r="P631" s="13">
        <f t="shared" si="49"/>
        <v>361</v>
      </c>
      <c r="Q631" s="14" t="str">
        <f>VLOOKUP(H631,клиенты!$A$2:$M$435,7,FALSE)</f>
        <v>Россия</v>
      </c>
    </row>
    <row r="632" spans="1:17" x14ac:dyDescent="0.2">
      <c r="A632" s="12">
        <v>861</v>
      </c>
      <c r="B632" s="13">
        <v>266</v>
      </c>
      <c r="C632" s="13">
        <v>339</v>
      </c>
      <c r="D632" s="13">
        <v>5</v>
      </c>
      <c r="E632" s="13">
        <v>1695</v>
      </c>
      <c r="F632" s="33">
        <v>45358</v>
      </c>
      <c r="G632" s="13" t="s">
        <v>9</v>
      </c>
      <c r="H632" s="13">
        <v>42</v>
      </c>
      <c r="I632" s="13" t="str">
        <f>VLOOKUP(B632,товар!$A$1:$C$433,2,FALSE)</f>
        <v>Рыба</v>
      </c>
      <c r="J632" s="24">
        <f t="shared" si="45"/>
        <v>258.5128205128205</v>
      </c>
      <c r="K632" s="25">
        <f t="shared" si="46"/>
        <v>0.31134695496925224</v>
      </c>
      <c r="L632" s="13" t="str">
        <f>VLOOKUP(B632,товар!$A$1:$C$433,3,FALSE)</f>
        <v>Меридиан</v>
      </c>
      <c r="M632" s="50">
        <f t="shared" si="47"/>
        <v>260.64705882352939</v>
      </c>
      <c r="N632" s="13">
        <f t="shared" si="48"/>
        <v>1695</v>
      </c>
      <c r="O632" s="33">
        <f>VLOOKUP(H632,клиенты!$A$1:$G$435,5,FALSE)</f>
        <v>44783</v>
      </c>
      <c r="P632" s="13">
        <f t="shared" si="49"/>
        <v>575</v>
      </c>
      <c r="Q632" s="14" t="str">
        <f>VLOOKUP(H632,клиенты!$A$2:$M$435,7,FALSE)</f>
        <v>Узбекистан</v>
      </c>
    </row>
    <row r="633" spans="1:17" x14ac:dyDescent="0.2">
      <c r="A633" s="12">
        <v>936</v>
      </c>
      <c r="B633" s="13">
        <v>302</v>
      </c>
      <c r="C633" s="13">
        <v>229</v>
      </c>
      <c r="D633" s="13">
        <v>5</v>
      </c>
      <c r="E633" s="13">
        <v>1145</v>
      </c>
      <c r="F633" s="33">
        <v>45372</v>
      </c>
      <c r="G633" s="13" t="s">
        <v>12</v>
      </c>
      <c r="H633" s="13">
        <v>42</v>
      </c>
      <c r="I633" s="13" t="str">
        <f>VLOOKUP(B633,товар!$A$1:$C$433,2,FALSE)</f>
        <v>Молоко</v>
      </c>
      <c r="J633" s="24">
        <f t="shared" si="45"/>
        <v>294.95238095238096</v>
      </c>
      <c r="K633" s="25">
        <f t="shared" si="46"/>
        <v>-0.22360348724572165</v>
      </c>
      <c r="L633" s="13" t="str">
        <f>VLOOKUP(B633,товар!$A$1:$C$433,3,FALSE)</f>
        <v>Домик в деревне</v>
      </c>
      <c r="M633" s="50">
        <f t="shared" si="47"/>
        <v>274.77777777777777</v>
      </c>
      <c r="N633" s="13">
        <f t="shared" si="48"/>
        <v>1145</v>
      </c>
      <c r="O633" s="33">
        <f>VLOOKUP(H633,клиенты!$A$1:$G$435,5,FALSE)</f>
        <v>44783</v>
      </c>
      <c r="P633" s="13">
        <f t="shared" si="49"/>
        <v>589</v>
      </c>
      <c r="Q633" s="14" t="str">
        <f>VLOOKUP(H633,клиенты!$A$2:$M$435,7,FALSE)</f>
        <v>Узбекистан</v>
      </c>
    </row>
    <row r="634" spans="1:17" x14ac:dyDescent="0.2">
      <c r="A634" s="12">
        <v>947</v>
      </c>
      <c r="B634" s="13">
        <v>3</v>
      </c>
      <c r="C634" s="13">
        <v>180</v>
      </c>
      <c r="D634" s="13">
        <v>3</v>
      </c>
      <c r="E634" s="13">
        <v>540</v>
      </c>
      <c r="F634" s="33">
        <v>44940</v>
      </c>
      <c r="G634" s="13" t="s">
        <v>18</v>
      </c>
      <c r="H634" s="13">
        <v>200</v>
      </c>
      <c r="I634" s="13" t="str">
        <f>VLOOKUP(B634,товар!$A$1:$C$433,2,FALSE)</f>
        <v>Крупа</v>
      </c>
      <c r="J634" s="24">
        <f t="shared" si="45"/>
        <v>255.11627906976744</v>
      </c>
      <c r="K634" s="25">
        <f t="shared" si="46"/>
        <v>-0.29443938012762083</v>
      </c>
      <c r="L634" s="13" t="str">
        <f>VLOOKUP(B634,товар!$A$1:$C$433,3,FALSE)</f>
        <v>Ярмарка</v>
      </c>
      <c r="M634" s="50">
        <f t="shared" si="47"/>
        <v>252.09090909090909</v>
      </c>
      <c r="N634" s="13">
        <f t="shared" si="48"/>
        <v>540</v>
      </c>
      <c r="O634" s="33">
        <f>VLOOKUP(H634,клиенты!$A$1:$G$435,5,FALSE)</f>
        <v>44783</v>
      </c>
      <c r="P634" s="13">
        <f t="shared" si="49"/>
        <v>157</v>
      </c>
      <c r="Q634" s="14" t="str">
        <f>VLOOKUP(H634,клиенты!$A$2:$M$435,7,FALSE)</f>
        <v>Беларусь</v>
      </c>
    </row>
    <row r="635" spans="1:17" x14ac:dyDescent="0.2">
      <c r="A635" s="12">
        <v>958</v>
      </c>
      <c r="B635" s="13">
        <v>110</v>
      </c>
      <c r="C635" s="13">
        <v>148</v>
      </c>
      <c r="D635" s="13">
        <v>2</v>
      </c>
      <c r="E635" s="13">
        <v>296</v>
      </c>
      <c r="F635" s="33">
        <v>44995</v>
      </c>
      <c r="G635" s="13" t="s">
        <v>10</v>
      </c>
      <c r="H635" s="13">
        <v>42</v>
      </c>
      <c r="I635" s="13" t="str">
        <f>VLOOKUP(B635,товар!$A$1:$C$433,2,FALSE)</f>
        <v>Макароны</v>
      </c>
      <c r="J635" s="24">
        <f t="shared" si="45"/>
        <v>265.47674418604652</v>
      </c>
      <c r="K635" s="25">
        <f t="shared" si="46"/>
        <v>-0.44251237352722173</v>
      </c>
      <c r="L635" s="13" t="str">
        <f>VLOOKUP(B635,товар!$A$1:$C$433,3,FALSE)</f>
        <v>Паста Зара</v>
      </c>
      <c r="M635" s="50">
        <f t="shared" si="47"/>
        <v>276.67567567567568</v>
      </c>
      <c r="N635" s="13">
        <f t="shared" si="48"/>
        <v>296</v>
      </c>
      <c r="O635" s="33">
        <f>VLOOKUP(H635,клиенты!$A$1:$G$435,5,FALSE)</f>
        <v>44783</v>
      </c>
      <c r="P635" s="13">
        <f t="shared" si="49"/>
        <v>212</v>
      </c>
      <c r="Q635" s="14" t="str">
        <f>VLOOKUP(H635,клиенты!$A$2:$M$435,7,FALSE)</f>
        <v>Узбекистан</v>
      </c>
    </row>
    <row r="636" spans="1:17" x14ac:dyDescent="0.2">
      <c r="A636" s="12">
        <v>973</v>
      </c>
      <c r="B636" s="13">
        <v>141</v>
      </c>
      <c r="C636" s="13">
        <v>112</v>
      </c>
      <c r="D636" s="13">
        <v>4</v>
      </c>
      <c r="E636" s="13">
        <v>448</v>
      </c>
      <c r="F636" s="33">
        <v>45032</v>
      </c>
      <c r="G636" s="13" t="s">
        <v>21</v>
      </c>
      <c r="H636" s="13">
        <v>200</v>
      </c>
      <c r="I636" s="13" t="str">
        <f>VLOOKUP(B636,товар!$A$1:$C$433,2,FALSE)</f>
        <v>Фрукты</v>
      </c>
      <c r="J636" s="24">
        <f t="shared" si="45"/>
        <v>274.16279069767444</v>
      </c>
      <c r="K636" s="25">
        <f t="shared" si="46"/>
        <v>-0.59148358639409615</v>
      </c>
      <c r="L636" s="13" t="str">
        <f>VLOOKUP(B636,товар!$A$1:$C$433,3,FALSE)</f>
        <v>Фруктовый Рай</v>
      </c>
      <c r="M636" s="50">
        <f t="shared" si="47"/>
        <v>258.30769230769232</v>
      </c>
      <c r="N636" s="13">
        <f t="shared" si="48"/>
        <v>448</v>
      </c>
      <c r="O636" s="33">
        <f>VLOOKUP(H636,клиенты!$A$1:$G$435,5,FALSE)</f>
        <v>44783</v>
      </c>
      <c r="P636" s="13">
        <f t="shared" si="49"/>
        <v>249</v>
      </c>
      <c r="Q636" s="14" t="str">
        <f>VLOOKUP(H636,клиенты!$A$2:$M$435,7,FALSE)</f>
        <v>Беларусь</v>
      </c>
    </row>
    <row r="637" spans="1:17" x14ac:dyDescent="0.2">
      <c r="A637" s="12">
        <v>979</v>
      </c>
      <c r="B637" s="13">
        <v>195</v>
      </c>
      <c r="C637" s="13">
        <v>103</v>
      </c>
      <c r="D637" s="13">
        <v>1</v>
      </c>
      <c r="E637" s="13">
        <v>103</v>
      </c>
      <c r="F637" s="33">
        <v>44997</v>
      </c>
      <c r="G637" s="13" t="s">
        <v>15</v>
      </c>
      <c r="H637" s="13">
        <v>42</v>
      </c>
      <c r="I637" s="13" t="str">
        <f>VLOOKUP(B637,товар!$A$1:$C$433,2,FALSE)</f>
        <v>Хлеб</v>
      </c>
      <c r="J637" s="24">
        <f t="shared" si="45"/>
        <v>300.31818181818181</v>
      </c>
      <c r="K637" s="25">
        <f t="shared" si="46"/>
        <v>-0.65703042227940056</v>
      </c>
      <c r="L637" s="13" t="str">
        <f>VLOOKUP(B637,товар!$A$1:$C$433,3,FALSE)</f>
        <v>Каравай</v>
      </c>
      <c r="M637" s="50">
        <f t="shared" si="47"/>
        <v>331.16666666666669</v>
      </c>
      <c r="N637" s="13">
        <f t="shared" si="48"/>
        <v>103</v>
      </c>
      <c r="O637" s="33">
        <f>VLOOKUP(H637,клиенты!$A$1:$G$435,5,FALSE)</f>
        <v>44783</v>
      </c>
      <c r="P637" s="13">
        <f t="shared" si="49"/>
        <v>214</v>
      </c>
      <c r="Q637" s="14" t="str">
        <f>VLOOKUP(H637,клиенты!$A$2:$M$435,7,FALSE)</f>
        <v>Узбекистан</v>
      </c>
    </row>
    <row r="638" spans="1:17" x14ac:dyDescent="0.2">
      <c r="A638" s="12">
        <v>26</v>
      </c>
      <c r="B638" s="13">
        <v>495</v>
      </c>
      <c r="C638" s="13">
        <v>312</v>
      </c>
      <c r="D638" s="13">
        <v>1</v>
      </c>
      <c r="E638" s="13">
        <v>312</v>
      </c>
      <c r="F638" s="33">
        <v>45174</v>
      </c>
      <c r="G638" s="13" t="s">
        <v>16</v>
      </c>
      <c r="H638" s="13">
        <v>422</v>
      </c>
      <c r="I638" s="13" t="str">
        <f>VLOOKUP(B638,товар!$A$1:$C$433,2,FALSE)</f>
        <v>Чай</v>
      </c>
      <c r="J638" s="24">
        <f t="shared" si="45"/>
        <v>271.18181818181819</v>
      </c>
      <c r="K638" s="25">
        <f t="shared" si="46"/>
        <v>0.15051961112973511</v>
      </c>
      <c r="L638" s="13" t="str">
        <f>VLOOKUP(B638,товар!$A$1:$C$433,3,FALSE)</f>
        <v>Greenfield</v>
      </c>
      <c r="M638" s="50">
        <f t="shared" si="47"/>
        <v>291.45454545454544</v>
      </c>
      <c r="N638" s="13">
        <f t="shared" si="48"/>
        <v>312</v>
      </c>
      <c r="O638" s="33">
        <f>VLOOKUP(H638,клиенты!$A$1:$G$435,5,FALSE)</f>
        <v>44784</v>
      </c>
      <c r="P638" s="13">
        <f t="shared" si="49"/>
        <v>390</v>
      </c>
      <c r="Q638" s="14" t="str">
        <f>VLOOKUP(H638,клиенты!$A$2:$M$435,7,FALSE)</f>
        <v>Таджикистан</v>
      </c>
    </row>
    <row r="639" spans="1:17" x14ac:dyDescent="0.2">
      <c r="A639" s="12">
        <v>745</v>
      </c>
      <c r="B639" s="13">
        <v>357</v>
      </c>
      <c r="C639" s="13">
        <v>290</v>
      </c>
      <c r="D639" s="13">
        <v>4</v>
      </c>
      <c r="E639" s="13">
        <v>1160</v>
      </c>
      <c r="F639" s="33">
        <v>45077</v>
      </c>
      <c r="G639" s="13" t="s">
        <v>13</v>
      </c>
      <c r="H639" s="13">
        <v>422</v>
      </c>
      <c r="I639" s="13" t="str">
        <f>VLOOKUP(B639,товар!$A$1:$C$433,2,FALSE)</f>
        <v>Мясо</v>
      </c>
      <c r="J639" s="24">
        <f t="shared" si="45"/>
        <v>271.74545454545455</v>
      </c>
      <c r="K639" s="25">
        <f t="shared" si="46"/>
        <v>6.7175163923457681E-2</v>
      </c>
      <c r="L639" s="13" t="str">
        <f>VLOOKUP(B639,товар!$A$1:$C$433,3,FALSE)</f>
        <v>Снежана</v>
      </c>
      <c r="M639" s="50">
        <f t="shared" si="47"/>
        <v>272.35294117647061</v>
      </c>
      <c r="N639" s="13">
        <f t="shared" si="48"/>
        <v>1160</v>
      </c>
      <c r="O639" s="33">
        <f>VLOOKUP(H639,клиенты!$A$1:$G$435,5,FALSE)</f>
        <v>44784</v>
      </c>
      <c r="P639" s="13">
        <f t="shared" si="49"/>
        <v>293</v>
      </c>
      <c r="Q639" s="14" t="str">
        <f>VLOOKUP(H639,клиенты!$A$2:$M$435,7,FALSE)</f>
        <v>Таджикистан</v>
      </c>
    </row>
    <row r="640" spans="1:17" x14ac:dyDescent="0.2">
      <c r="A640" s="12">
        <v>637</v>
      </c>
      <c r="B640" s="13">
        <v>143</v>
      </c>
      <c r="C640" s="13">
        <v>339</v>
      </c>
      <c r="D640" s="13">
        <v>1</v>
      </c>
      <c r="E640" s="13">
        <v>339</v>
      </c>
      <c r="F640" s="33">
        <v>45013</v>
      </c>
      <c r="G640" s="13" t="s">
        <v>11</v>
      </c>
      <c r="H640" s="13">
        <v>197</v>
      </c>
      <c r="I640" s="13" t="str">
        <f>VLOOKUP(B640,товар!$A$1:$C$433,2,FALSE)</f>
        <v>Сахар</v>
      </c>
      <c r="J640" s="24">
        <f t="shared" si="45"/>
        <v>252.76271186440678</v>
      </c>
      <c r="K640" s="25">
        <f t="shared" si="46"/>
        <v>0.34117883725608533</v>
      </c>
      <c r="L640" s="13" t="str">
        <f>VLOOKUP(B640,товар!$A$1:$C$433,3,FALSE)</f>
        <v>Агросахар</v>
      </c>
      <c r="M640" s="50">
        <f t="shared" si="47"/>
        <v>215.85714285714286</v>
      </c>
      <c r="N640" s="13">
        <f t="shared" si="48"/>
        <v>339</v>
      </c>
      <c r="O640" s="33">
        <f>VLOOKUP(H640,клиенты!$A$1:$G$435,5,FALSE)</f>
        <v>44785</v>
      </c>
      <c r="P640" s="13">
        <f t="shared" si="49"/>
        <v>228</v>
      </c>
      <c r="Q640" s="14" t="str">
        <f>VLOOKUP(H640,клиенты!$A$2:$M$435,7,FALSE)</f>
        <v>Таджикистан</v>
      </c>
    </row>
    <row r="641" spans="1:17" x14ac:dyDescent="0.2">
      <c r="A641" s="12">
        <v>679</v>
      </c>
      <c r="B641" s="13">
        <v>446</v>
      </c>
      <c r="C641" s="13">
        <v>440</v>
      </c>
      <c r="D641" s="13">
        <v>5</v>
      </c>
      <c r="E641" s="13">
        <v>2200</v>
      </c>
      <c r="F641" s="33">
        <v>45394</v>
      </c>
      <c r="G641" s="13" t="s">
        <v>24</v>
      </c>
      <c r="H641" s="13">
        <v>197</v>
      </c>
      <c r="I641" s="13" t="str">
        <f>VLOOKUP(B641,товар!$A$1:$C$433,2,FALSE)</f>
        <v>Чипсы</v>
      </c>
      <c r="J641" s="24">
        <f t="shared" si="45"/>
        <v>273.72549019607845</v>
      </c>
      <c r="K641" s="25">
        <f t="shared" si="46"/>
        <v>0.60744985673352425</v>
      </c>
      <c r="L641" s="13" t="str">
        <f>VLOOKUP(B641,товар!$A$1:$C$433,3,FALSE)</f>
        <v>Lay's</v>
      </c>
      <c r="M641" s="50">
        <f t="shared" si="47"/>
        <v>320.57142857142856</v>
      </c>
      <c r="N641" s="13">
        <f t="shared" si="48"/>
        <v>2200</v>
      </c>
      <c r="O641" s="33">
        <f>VLOOKUP(H641,клиенты!$A$1:$G$435,5,FALSE)</f>
        <v>44785</v>
      </c>
      <c r="P641" s="13">
        <f t="shared" si="49"/>
        <v>609</v>
      </c>
      <c r="Q641" s="14" t="str">
        <f>VLOOKUP(H641,клиенты!$A$2:$M$435,7,FALSE)</f>
        <v>Таджикистан</v>
      </c>
    </row>
    <row r="642" spans="1:17" x14ac:dyDescent="0.2">
      <c r="A642" s="12">
        <v>535</v>
      </c>
      <c r="B642" s="13">
        <v>121</v>
      </c>
      <c r="C642" s="13">
        <v>77</v>
      </c>
      <c r="D642" s="13">
        <v>1</v>
      </c>
      <c r="E642" s="13">
        <v>77</v>
      </c>
      <c r="F642" s="33">
        <v>45047</v>
      </c>
      <c r="G642" s="13" t="s">
        <v>11</v>
      </c>
      <c r="H642" s="13">
        <v>279</v>
      </c>
      <c r="I642" s="13" t="str">
        <f>VLOOKUP(B642,товар!$A$1:$C$433,2,FALSE)</f>
        <v>Чипсы</v>
      </c>
      <c r="J642" s="24">
        <f t="shared" ref="J642:J705" si="50">AVERAGEIF($I$2:$I$1001,I642,$C$2:$C$1001)</f>
        <v>273.72549019607845</v>
      </c>
      <c r="K642" s="25">
        <f t="shared" ref="K642:K705" si="51">C642/J642-1</f>
        <v>-0.71869627507163325</v>
      </c>
      <c r="L642" s="13" t="str">
        <f>VLOOKUP(B642,товар!$A$1:$C$433,3,FALSE)</f>
        <v>Pringles</v>
      </c>
      <c r="M642" s="50">
        <f t="shared" ref="M642:M705" si="52">AVERAGEIFS($C$2:$C$1001,$I$2:$I$1001,I642,$L$2:$L$1001,L642)</f>
        <v>280.23809523809524</v>
      </c>
      <c r="N642" s="13">
        <f t="shared" ref="N642:N705" si="53">C642*D642</f>
        <v>77</v>
      </c>
      <c r="O642" s="33">
        <f>VLOOKUP(H642,клиенты!$A$1:$G$435,5,FALSE)</f>
        <v>44786</v>
      </c>
      <c r="P642" s="13">
        <f t="shared" ref="P642:P705" si="54">F642-O642</f>
        <v>261</v>
      </c>
      <c r="Q642" s="14" t="str">
        <f>VLOOKUP(H642,клиенты!$A$2:$M$435,7,FALSE)</f>
        <v>Беларусь</v>
      </c>
    </row>
    <row r="643" spans="1:17" x14ac:dyDescent="0.2">
      <c r="A643" s="12">
        <v>736</v>
      </c>
      <c r="B643" s="13">
        <v>52</v>
      </c>
      <c r="C643" s="13">
        <v>150</v>
      </c>
      <c r="D643" s="13">
        <v>4</v>
      </c>
      <c r="E643" s="13">
        <v>600</v>
      </c>
      <c r="F643" s="33">
        <v>45303</v>
      </c>
      <c r="G643" s="13" t="s">
        <v>11</v>
      </c>
      <c r="H643" s="13">
        <v>279</v>
      </c>
      <c r="I643" s="13" t="str">
        <f>VLOOKUP(B643,товар!$A$1:$C$433,2,FALSE)</f>
        <v>Соль</v>
      </c>
      <c r="J643" s="24">
        <f t="shared" si="50"/>
        <v>264.8679245283019</v>
      </c>
      <c r="K643" s="25">
        <f t="shared" si="51"/>
        <v>-0.43368001139763501</v>
      </c>
      <c r="L643" s="13" t="str">
        <f>VLOOKUP(B643,товар!$A$1:$C$433,3,FALSE)</f>
        <v>Илецкая</v>
      </c>
      <c r="M643" s="50">
        <f t="shared" si="52"/>
        <v>238.16666666666666</v>
      </c>
      <c r="N643" s="13">
        <f t="shared" si="53"/>
        <v>600</v>
      </c>
      <c r="O643" s="33">
        <f>VLOOKUP(H643,клиенты!$A$1:$G$435,5,FALSE)</f>
        <v>44786</v>
      </c>
      <c r="P643" s="13">
        <f t="shared" si="54"/>
        <v>517</v>
      </c>
      <c r="Q643" s="14" t="str">
        <f>VLOOKUP(H643,клиенты!$A$2:$M$435,7,FALSE)</f>
        <v>Беларусь</v>
      </c>
    </row>
    <row r="644" spans="1:17" x14ac:dyDescent="0.2">
      <c r="A644" s="12">
        <v>213</v>
      </c>
      <c r="B644" s="13">
        <v>322</v>
      </c>
      <c r="C644" s="13">
        <v>79</v>
      </c>
      <c r="D644" s="13">
        <v>5</v>
      </c>
      <c r="E644" s="13">
        <v>395</v>
      </c>
      <c r="F644" s="33">
        <v>45108</v>
      </c>
      <c r="G644" s="13" t="s">
        <v>13</v>
      </c>
      <c r="H644" s="13">
        <v>316</v>
      </c>
      <c r="I644" s="13" t="str">
        <f>VLOOKUP(B644,товар!$A$1:$C$433,2,FALSE)</f>
        <v>Крупа</v>
      </c>
      <c r="J644" s="24">
        <f t="shared" si="50"/>
        <v>255.11627906976744</v>
      </c>
      <c r="K644" s="25">
        <f t="shared" si="51"/>
        <v>-0.69033728350045576</v>
      </c>
      <c r="L644" s="13" t="str">
        <f>VLOOKUP(B644,товар!$A$1:$C$433,3,FALSE)</f>
        <v>Увелка</v>
      </c>
      <c r="M644" s="50">
        <f t="shared" si="52"/>
        <v>251.91666666666666</v>
      </c>
      <c r="N644" s="13">
        <f t="shared" si="53"/>
        <v>395</v>
      </c>
      <c r="O644" s="33">
        <f>VLOOKUP(H644,клиенты!$A$1:$G$435,5,FALSE)</f>
        <v>44787</v>
      </c>
      <c r="P644" s="13">
        <f t="shared" si="54"/>
        <v>321</v>
      </c>
      <c r="Q644" s="14" t="str">
        <f>VLOOKUP(H644,клиенты!$A$2:$M$435,7,FALSE)</f>
        <v>Узбекистан</v>
      </c>
    </row>
    <row r="645" spans="1:17" x14ac:dyDescent="0.2">
      <c r="A645" s="12">
        <v>430</v>
      </c>
      <c r="B645" s="13">
        <v>382</v>
      </c>
      <c r="C645" s="13">
        <v>278</v>
      </c>
      <c r="D645" s="13">
        <v>2</v>
      </c>
      <c r="E645" s="13">
        <v>556</v>
      </c>
      <c r="F645" s="33">
        <v>45198</v>
      </c>
      <c r="G645" s="13" t="s">
        <v>25</v>
      </c>
      <c r="H645" s="13">
        <v>103</v>
      </c>
      <c r="I645" s="13" t="str">
        <f>VLOOKUP(B645,товар!$A$1:$C$433,2,FALSE)</f>
        <v>Овощи</v>
      </c>
      <c r="J645" s="24">
        <f t="shared" si="50"/>
        <v>250.48780487804879</v>
      </c>
      <c r="K645" s="25">
        <f t="shared" si="51"/>
        <v>0.10983446932814012</v>
      </c>
      <c r="L645" s="13" t="str">
        <f>VLOOKUP(B645,товар!$A$1:$C$433,3,FALSE)</f>
        <v>Овощной ряд</v>
      </c>
      <c r="M645" s="50">
        <f t="shared" si="52"/>
        <v>303.8235294117647</v>
      </c>
      <c r="N645" s="13">
        <f t="shared" si="53"/>
        <v>556</v>
      </c>
      <c r="O645" s="33">
        <f>VLOOKUP(H645,клиенты!$A$1:$G$435,5,FALSE)</f>
        <v>44787</v>
      </c>
      <c r="P645" s="13">
        <f t="shared" si="54"/>
        <v>411</v>
      </c>
      <c r="Q645" s="14" t="str">
        <f>VLOOKUP(H645,клиенты!$A$2:$M$435,7,FALSE)</f>
        <v>Беларусь</v>
      </c>
    </row>
    <row r="646" spans="1:17" x14ac:dyDescent="0.2">
      <c r="A646" s="12">
        <v>650</v>
      </c>
      <c r="B646" s="13">
        <v>307</v>
      </c>
      <c r="C646" s="13">
        <v>407</v>
      </c>
      <c r="D646" s="13">
        <v>1</v>
      </c>
      <c r="E646" s="13">
        <v>407</v>
      </c>
      <c r="F646" s="33">
        <v>44950</v>
      </c>
      <c r="G646" s="13" t="s">
        <v>20</v>
      </c>
      <c r="H646" s="13">
        <v>103</v>
      </c>
      <c r="I646" s="13" t="str">
        <f>VLOOKUP(B646,товар!$A$1:$C$433,2,FALSE)</f>
        <v>Сыр</v>
      </c>
      <c r="J646" s="24">
        <f t="shared" si="50"/>
        <v>262.63492063492066</v>
      </c>
      <c r="K646" s="25">
        <f t="shared" si="51"/>
        <v>0.54967968088964092</v>
      </c>
      <c r="L646" s="13" t="str">
        <f>VLOOKUP(B646,товар!$A$1:$C$433,3,FALSE)</f>
        <v>Карат</v>
      </c>
      <c r="M646" s="50">
        <f t="shared" si="52"/>
        <v>311.33333333333331</v>
      </c>
      <c r="N646" s="13">
        <f t="shared" si="53"/>
        <v>407</v>
      </c>
      <c r="O646" s="33">
        <f>VLOOKUP(H646,клиенты!$A$1:$G$435,5,FALSE)</f>
        <v>44787</v>
      </c>
      <c r="P646" s="13">
        <f t="shared" si="54"/>
        <v>163</v>
      </c>
      <c r="Q646" s="14" t="str">
        <f>VLOOKUP(H646,клиенты!$A$2:$M$435,7,FALSE)</f>
        <v>Беларусь</v>
      </c>
    </row>
    <row r="647" spans="1:17" x14ac:dyDescent="0.2">
      <c r="A647" s="12">
        <v>740</v>
      </c>
      <c r="B647" s="13">
        <v>46</v>
      </c>
      <c r="C647" s="13">
        <v>370</v>
      </c>
      <c r="D647" s="13">
        <v>5</v>
      </c>
      <c r="E647" s="13">
        <v>1850</v>
      </c>
      <c r="F647" s="33">
        <v>45034</v>
      </c>
      <c r="G647" s="13" t="s">
        <v>25</v>
      </c>
      <c r="H647" s="13">
        <v>103</v>
      </c>
      <c r="I647" s="13" t="str">
        <f>VLOOKUP(B647,товар!$A$1:$C$433,2,FALSE)</f>
        <v>Йогурт</v>
      </c>
      <c r="J647" s="24">
        <f t="shared" si="50"/>
        <v>263.25423728813558</v>
      </c>
      <c r="K647" s="25">
        <f t="shared" si="51"/>
        <v>0.40548544939479791</v>
      </c>
      <c r="L647" s="13" t="str">
        <f>VLOOKUP(B647,товар!$A$1:$C$433,3,FALSE)</f>
        <v>Активиа</v>
      </c>
      <c r="M647" s="50">
        <f t="shared" si="52"/>
        <v>293.66666666666669</v>
      </c>
      <c r="N647" s="13">
        <f t="shared" si="53"/>
        <v>1850</v>
      </c>
      <c r="O647" s="33">
        <f>VLOOKUP(H647,клиенты!$A$1:$G$435,5,FALSE)</f>
        <v>44787</v>
      </c>
      <c r="P647" s="13">
        <f t="shared" si="54"/>
        <v>247</v>
      </c>
      <c r="Q647" s="14" t="str">
        <f>VLOOKUP(H647,клиенты!$A$2:$M$435,7,FALSE)</f>
        <v>Беларусь</v>
      </c>
    </row>
    <row r="648" spans="1:17" x14ac:dyDescent="0.2">
      <c r="A648" s="12">
        <v>772</v>
      </c>
      <c r="B648" s="13">
        <v>200</v>
      </c>
      <c r="C648" s="13">
        <v>67</v>
      </c>
      <c r="D648" s="13">
        <v>1</v>
      </c>
      <c r="E648" s="13">
        <v>67</v>
      </c>
      <c r="F648" s="33">
        <v>45163</v>
      </c>
      <c r="G648" s="13" t="s">
        <v>14</v>
      </c>
      <c r="H648" s="13">
        <v>103</v>
      </c>
      <c r="I648" s="13" t="str">
        <f>VLOOKUP(B648,товар!$A$1:$C$433,2,FALSE)</f>
        <v>Чипсы</v>
      </c>
      <c r="J648" s="24">
        <f t="shared" si="50"/>
        <v>273.72549019607845</v>
      </c>
      <c r="K648" s="25">
        <f t="shared" si="51"/>
        <v>-0.75522922636103151</v>
      </c>
      <c r="L648" s="13" t="str">
        <f>VLOOKUP(B648,товар!$A$1:$C$433,3,FALSE)</f>
        <v>Estrella</v>
      </c>
      <c r="M648" s="50">
        <f t="shared" si="52"/>
        <v>266.27272727272725</v>
      </c>
      <c r="N648" s="13">
        <f t="shared" si="53"/>
        <v>67</v>
      </c>
      <c r="O648" s="33">
        <f>VLOOKUP(H648,клиенты!$A$1:$G$435,5,FALSE)</f>
        <v>44787</v>
      </c>
      <c r="P648" s="13">
        <f t="shared" si="54"/>
        <v>376</v>
      </c>
      <c r="Q648" s="14" t="str">
        <f>VLOOKUP(H648,клиенты!$A$2:$M$435,7,FALSE)</f>
        <v>Беларусь</v>
      </c>
    </row>
    <row r="649" spans="1:17" x14ac:dyDescent="0.2">
      <c r="A649" s="12">
        <v>959</v>
      </c>
      <c r="B649" s="13">
        <v>168</v>
      </c>
      <c r="C649" s="13">
        <v>391</v>
      </c>
      <c r="D649" s="13">
        <v>2</v>
      </c>
      <c r="E649" s="13">
        <v>782</v>
      </c>
      <c r="F649" s="33">
        <v>45143</v>
      </c>
      <c r="G649" s="13" t="s">
        <v>26</v>
      </c>
      <c r="H649" s="13">
        <v>316</v>
      </c>
      <c r="I649" s="13" t="str">
        <f>VLOOKUP(B649,товар!$A$1:$C$433,2,FALSE)</f>
        <v>Крупа</v>
      </c>
      <c r="J649" s="24">
        <f t="shared" si="50"/>
        <v>255.11627906976744</v>
      </c>
      <c r="K649" s="25">
        <f t="shared" si="51"/>
        <v>0.53263445761166817</v>
      </c>
      <c r="L649" s="13" t="str">
        <f>VLOOKUP(B649,товар!$A$1:$C$433,3,FALSE)</f>
        <v>Ярмарка</v>
      </c>
      <c r="M649" s="50">
        <f t="shared" si="52"/>
        <v>252.09090909090909</v>
      </c>
      <c r="N649" s="13">
        <f t="shared" si="53"/>
        <v>782</v>
      </c>
      <c r="O649" s="33">
        <f>VLOOKUP(H649,клиенты!$A$1:$G$435,5,FALSE)</f>
        <v>44787</v>
      </c>
      <c r="P649" s="13">
        <f t="shared" si="54"/>
        <v>356</v>
      </c>
      <c r="Q649" s="14" t="str">
        <f>VLOOKUP(H649,клиенты!$A$2:$M$435,7,FALSE)</f>
        <v>Узбекистан</v>
      </c>
    </row>
    <row r="650" spans="1:17" x14ac:dyDescent="0.2">
      <c r="A650" s="12">
        <v>395</v>
      </c>
      <c r="B650" s="13">
        <v>18</v>
      </c>
      <c r="C650" s="13">
        <v>459</v>
      </c>
      <c r="D650" s="13">
        <v>3</v>
      </c>
      <c r="E650" s="13">
        <v>1377</v>
      </c>
      <c r="F650" s="33">
        <v>45342</v>
      </c>
      <c r="G650" s="13" t="s">
        <v>16</v>
      </c>
      <c r="H650" s="13">
        <v>152</v>
      </c>
      <c r="I650" s="13" t="str">
        <f>VLOOKUP(B650,товар!$A$1:$C$433,2,FALSE)</f>
        <v>Рыба</v>
      </c>
      <c r="J650" s="24">
        <f t="shared" si="50"/>
        <v>258.5128205128205</v>
      </c>
      <c r="K650" s="25">
        <f t="shared" si="51"/>
        <v>0.77554056734774868</v>
      </c>
      <c r="L650" s="13" t="str">
        <f>VLOOKUP(B650,товар!$A$1:$C$433,3,FALSE)</f>
        <v>Меридиан</v>
      </c>
      <c r="M650" s="50">
        <f t="shared" si="52"/>
        <v>260.64705882352939</v>
      </c>
      <c r="N650" s="13">
        <f t="shared" si="53"/>
        <v>1377</v>
      </c>
      <c r="O650" s="33">
        <f>VLOOKUP(H650,клиенты!$A$1:$G$435,5,FALSE)</f>
        <v>44791</v>
      </c>
      <c r="P650" s="13">
        <f t="shared" si="54"/>
        <v>551</v>
      </c>
      <c r="Q650" s="14" t="str">
        <f>VLOOKUP(H650,клиенты!$A$2:$M$435,7,FALSE)</f>
        <v>Казахстан</v>
      </c>
    </row>
    <row r="651" spans="1:17" x14ac:dyDescent="0.2">
      <c r="A651" s="12">
        <v>707</v>
      </c>
      <c r="B651" s="13">
        <v>110</v>
      </c>
      <c r="C651" s="13">
        <v>473</v>
      </c>
      <c r="D651" s="13">
        <v>2</v>
      </c>
      <c r="E651" s="13">
        <v>946</v>
      </c>
      <c r="F651" s="33">
        <v>45373</v>
      </c>
      <c r="G651" s="13" t="s">
        <v>25</v>
      </c>
      <c r="H651" s="13">
        <v>152</v>
      </c>
      <c r="I651" s="13" t="str">
        <f>VLOOKUP(B651,товар!$A$1:$C$433,2,FALSE)</f>
        <v>Макароны</v>
      </c>
      <c r="J651" s="24">
        <f t="shared" si="50"/>
        <v>265.47674418604652</v>
      </c>
      <c r="K651" s="25">
        <f t="shared" si="51"/>
        <v>0.78170031974070331</v>
      </c>
      <c r="L651" s="13" t="str">
        <f>VLOOKUP(B651,товар!$A$1:$C$433,3,FALSE)</f>
        <v>Паста Зара</v>
      </c>
      <c r="M651" s="50">
        <f t="shared" si="52"/>
        <v>276.67567567567568</v>
      </c>
      <c r="N651" s="13">
        <f t="shared" si="53"/>
        <v>946</v>
      </c>
      <c r="O651" s="33">
        <f>VLOOKUP(H651,клиенты!$A$1:$G$435,5,FALSE)</f>
        <v>44791</v>
      </c>
      <c r="P651" s="13">
        <f t="shared" si="54"/>
        <v>582</v>
      </c>
      <c r="Q651" s="14" t="str">
        <f>VLOOKUP(H651,клиенты!$A$2:$M$435,7,FALSE)</f>
        <v>Казахстан</v>
      </c>
    </row>
    <row r="652" spans="1:17" x14ac:dyDescent="0.2">
      <c r="A652" s="12">
        <v>854</v>
      </c>
      <c r="B652" s="13">
        <v>207</v>
      </c>
      <c r="C652" s="13">
        <v>57</v>
      </c>
      <c r="D652" s="13">
        <v>2</v>
      </c>
      <c r="E652" s="13">
        <v>114</v>
      </c>
      <c r="F652" s="33">
        <v>45344</v>
      </c>
      <c r="G652" s="13" t="s">
        <v>21</v>
      </c>
      <c r="H652" s="13">
        <v>152</v>
      </c>
      <c r="I652" s="13" t="str">
        <f>VLOOKUP(B652,товар!$A$1:$C$433,2,FALSE)</f>
        <v>Сахар</v>
      </c>
      <c r="J652" s="24">
        <f t="shared" si="50"/>
        <v>252.76271186440678</v>
      </c>
      <c r="K652" s="25">
        <f t="shared" si="51"/>
        <v>-0.7744920539126936</v>
      </c>
      <c r="L652" s="13" t="str">
        <f>VLOOKUP(B652,товар!$A$1:$C$433,3,FALSE)</f>
        <v>Агросахар</v>
      </c>
      <c r="M652" s="50">
        <f t="shared" si="52"/>
        <v>215.85714285714286</v>
      </c>
      <c r="N652" s="13">
        <f t="shared" si="53"/>
        <v>114</v>
      </c>
      <c r="O652" s="33">
        <f>VLOOKUP(H652,клиенты!$A$1:$G$435,5,FALSE)</f>
        <v>44791</v>
      </c>
      <c r="P652" s="13">
        <f t="shared" si="54"/>
        <v>553</v>
      </c>
      <c r="Q652" s="14" t="str">
        <f>VLOOKUP(H652,клиенты!$A$2:$M$435,7,FALSE)</f>
        <v>Казахстан</v>
      </c>
    </row>
    <row r="653" spans="1:17" x14ac:dyDescent="0.2">
      <c r="A653" s="12">
        <v>192</v>
      </c>
      <c r="B653" s="13">
        <v>345</v>
      </c>
      <c r="C653" s="13">
        <v>257</v>
      </c>
      <c r="D653" s="13">
        <v>1</v>
      </c>
      <c r="E653" s="13">
        <v>257</v>
      </c>
      <c r="F653" s="33">
        <v>44969</v>
      </c>
      <c r="G653" s="13" t="s">
        <v>9</v>
      </c>
      <c r="H653" s="13">
        <v>255</v>
      </c>
      <c r="I653" s="13" t="str">
        <f>VLOOKUP(B653,товар!$A$1:$C$433,2,FALSE)</f>
        <v>Конфеты</v>
      </c>
      <c r="J653" s="24">
        <f t="shared" si="50"/>
        <v>267.85483870967744</v>
      </c>
      <c r="K653" s="25">
        <f t="shared" si="51"/>
        <v>-4.0525079785632578E-2</v>
      </c>
      <c r="L653" s="13" t="str">
        <f>VLOOKUP(B653,товар!$A$1:$C$433,3,FALSE)</f>
        <v>Рот Фронт</v>
      </c>
      <c r="M653" s="50">
        <f t="shared" si="52"/>
        <v>288.23809523809524</v>
      </c>
      <c r="N653" s="13">
        <f t="shared" si="53"/>
        <v>257</v>
      </c>
      <c r="O653" s="33">
        <f>VLOOKUP(H653,клиенты!$A$1:$G$435,5,FALSE)</f>
        <v>44793</v>
      </c>
      <c r="P653" s="13">
        <f t="shared" si="54"/>
        <v>176</v>
      </c>
      <c r="Q653" s="14" t="str">
        <f>VLOOKUP(H653,клиенты!$A$2:$M$435,7,FALSE)</f>
        <v>Таджикистан</v>
      </c>
    </row>
    <row r="654" spans="1:17" x14ac:dyDescent="0.2">
      <c r="A654" s="12">
        <v>254</v>
      </c>
      <c r="B654" s="13">
        <v>296</v>
      </c>
      <c r="C654" s="13">
        <v>210</v>
      </c>
      <c r="D654" s="13">
        <v>1</v>
      </c>
      <c r="E654" s="13">
        <v>210</v>
      </c>
      <c r="F654" s="33">
        <v>45010</v>
      </c>
      <c r="G654" s="13" t="s">
        <v>9</v>
      </c>
      <c r="H654" s="13">
        <v>255</v>
      </c>
      <c r="I654" s="13" t="str">
        <f>VLOOKUP(B654,товар!$A$1:$C$433,2,FALSE)</f>
        <v>Крупа</v>
      </c>
      <c r="J654" s="24">
        <f t="shared" si="50"/>
        <v>255.11627906976744</v>
      </c>
      <c r="K654" s="25">
        <f t="shared" si="51"/>
        <v>-0.17684594348222427</v>
      </c>
      <c r="L654" s="13" t="str">
        <f>VLOOKUP(B654,товар!$A$1:$C$433,3,FALSE)</f>
        <v>Мистраль</v>
      </c>
      <c r="M654" s="50">
        <f t="shared" si="52"/>
        <v>250.30769230769232</v>
      </c>
      <c r="N654" s="13">
        <f t="shared" si="53"/>
        <v>210</v>
      </c>
      <c r="O654" s="33">
        <f>VLOOKUP(H654,клиенты!$A$1:$G$435,5,FALSE)</f>
        <v>44793</v>
      </c>
      <c r="P654" s="13">
        <f t="shared" si="54"/>
        <v>217</v>
      </c>
      <c r="Q654" s="14" t="str">
        <f>VLOOKUP(H654,клиенты!$A$2:$M$435,7,FALSE)</f>
        <v>Таджикистан</v>
      </c>
    </row>
    <row r="655" spans="1:17" x14ac:dyDescent="0.2">
      <c r="A655" s="12">
        <v>358</v>
      </c>
      <c r="B655" s="13">
        <v>290</v>
      </c>
      <c r="C655" s="13">
        <v>470</v>
      </c>
      <c r="D655" s="13">
        <v>5</v>
      </c>
      <c r="E655" s="13">
        <v>2350</v>
      </c>
      <c r="F655" s="33">
        <v>45039</v>
      </c>
      <c r="G655" s="13" t="s">
        <v>20</v>
      </c>
      <c r="H655" s="13">
        <v>479</v>
      </c>
      <c r="I655" s="13" t="str">
        <f>VLOOKUP(B655,товар!$A$1:$C$433,2,FALSE)</f>
        <v>Сахар</v>
      </c>
      <c r="J655" s="24">
        <f t="shared" si="50"/>
        <v>252.76271186440678</v>
      </c>
      <c r="K655" s="25">
        <f t="shared" si="51"/>
        <v>0.85945148528129822</v>
      </c>
      <c r="L655" s="13" t="str">
        <f>VLOOKUP(B655,товар!$A$1:$C$433,3,FALSE)</f>
        <v>Продимекс</v>
      </c>
      <c r="M655" s="50">
        <f t="shared" si="52"/>
        <v>240.5</v>
      </c>
      <c r="N655" s="13">
        <f t="shared" si="53"/>
        <v>2350</v>
      </c>
      <c r="O655" s="33">
        <f>VLOOKUP(H655,клиенты!$A$1:$G$435,5,FALSE)</f>
        <v>44793</v>
      </c>
      <c r="P655" s="13">
        <f t="shared" si="54"/>
        <v>246</v>
      </c>
      <c r="Q655" s="14" t="str">
        <f>VLOOKUP(H655,клиенты!$A$2:$M$435,7,FALSE)</f>
        <v>Россия</v>
      </c>
    </row>
    <row r="656" spans="1:17" x14ac:dyDescent="0.2">
      <c r="A656" s="12">
        <v>438</v>
      </c>
      <c r="B656" s="13">
        <v>406</v>
      </c>
      <c r="C656" s="13">
        <v>87</v>
      </c>
      <c r="D656" s="13">
        <v>2</v>
      </c>
      <c r="E656" s="13">
        <v>174</v>
      </c>
      <c r="F656" s="33">
        <v>45066</v>
      </c>
      <c r="G656" s="13" t="s">
        <v>19</v>
      </c>
      <c r="H656" s="13">
        <v>255</v>
      </c>
      <c r="I656" s="13" t="str">
        <f>VLOOKUP(B656,товар!$A$1:$C$433,2,FALSE)</f>
        <v>Сок</v>
      </c>
      <c r="J656" s="24">
        <f t="shared" si="50"/>
        <v>268.60344827586209</v>
      </c>
      <c r="K656" s="25">
        <f t="shared" si="51"/>
        <v>-0.676102445599846</v>
      </c>
      <c r="L656" s="13" t="str">
        <f>VLOOKUP(B656,товар!$A$1:$C$433,3,FALSE)</f>
        <v>Фруктовый сад</v>
      </c>
      <c r="M656" s="50">
        <f t="shared" si="52"/>
        <v>281.96875</v>
      </c>
      <c r="N656" s="13">
        <f t="shared" si="53"/>
        <v>174</v>
      </c>
      <c r="O656" s="33">
        <f>VLOOKUP(H656,клиенты!$A$1:$G$435,5,FALSE)</f>
        <v>44793</v>
      </c>
      <c r="P656" s="13">
        <f t="shared" si="54"/>
        <v>273</v>
      </c>
      <c r="Q656" s="14" t="str">
        <f>VLOOKUP(H656,клиенты!$A$2:$M$435,7,FALSE)</f>
        <v>Таджикистан</v>
      </c>
    </row>
    <row r="657" spans="1:17" x14ac:dyDescent="0.2">
      <c r="A657" s="12">
        <v>497</v>
      </c>
      <c r="B657" s="13">
        <v>490</v>
      </c>
      <c r="C657" s="13">
        <v>58</v>
      </c>
      <c r="D657" s="13">
        <v>4</v>
      </c>
      <c r="E657" s="13">
        <v>232</v>
      </c>
      <c r="F657" s="33">
        <v>45216</v>
      </c>
      <c r="G657" s="13" t="s">
        <v>26</v>
      </c>
      <c r="H657" s="13">
        <v>255</v>
      </c>
      <c r="I657" s="13" t="str">
        <f>VLOOKUP(B657,товар!$A$1:$C$433,2,FALSE)</f>
        <v>Сыр</v>
      </c>
      <c r="J657" s="24">
        <f t="shared" si="50"/>
        <v>262.63492063492066</v>
      </c>
      <c r="K657" s="25">
        <f t="shared" si="51"/>
        <v>-0.77916112655626746</v>
      </c>
      <c r="L657" s="13" t="str">
        <f>VLOOKUP(B657,товар!$A$1:$C$433,3,FALSE)</f>
        <v>Сырная долина</v>
      </c>
      <c r="M657" s="50">
        <f t="shared" si="52"/>
        <v>271</v>
      </c>
      <c r="N657" s="13">
        <f t="shared" si="53"/>
        <v>232</v>
      </c>
      <c r="O657" s="33">
        <f>VLOOKUP(H657,клиенты!$A$1:$G$435,5,FALSE)</f>
        <v>44793</v>
      </c>
      <c r="P657" s="13">
        <f t="shared" si="54"/>
        <v>423</v>
      </c>
      <c r="Q657" s="14" t="str">
        <f>VLOOKUP(H657,клиенты!$A$2:$M$435,7,FALSE)</f>
        <v>Таджикистан</v>
      </c>
    </row>
    <row r="658" spans="1:17" x14ac:dyDescent="0.2">
      <c r="A658" s="12">
        <v>579</v>
      </c>
      <c r="B658" s="13">
        <v>464</v>
      </c>
      <c r="C658" s="13">
        <v>356</v>
      </c>
      <c r="D658" s="13">
        <v>4</v>
      </c>
      <c r="E658" s="13">
        <v>1424</v>
      </c>
      <c r="F658" s="33">
        <v>45031</v>
      </c>
      <c r="G658" s="13" t="s">
        <v>19</v>
      </c>
      <c r="H658" s="13">
        <v>255</v>
      </c>
      <c r="I658" s="13" t="str">
        <f>VLOOKUP(B658,товар!$A$1:$C$433,2,FALSE)</f>
        <v>Сыр</v>
      </c>
      <c r="J658" s="24">
        <f t="shared" si="50"/>
        <v>262.63492063492066</v>
      </c>
      <c r="K658" s="25">
        <f t="shared" si="51"/>
        <v>0.35549377493049672</v>
      </c>
      <c r="L658" s="13" t="str">
        <f>VLOOKUP(B658,товар!$A$1:$C$433,3,FALSE)</f>
        <v>Сырная долина</v>
      </c>
      <c r="M658" s="50">
        <f t="shared" si="52"/>
        <v>271</v>
      </c>
      <c r="N658" s="13">
        <f t="shared" si="53"/>
        <v>1424</v>
      </c>
      <c r="O658" s="33">
        <f>VLOOKUP(H658,клиенты!$A$1:$G$435,5,FALSE)</f>
        <v>44793</v>
      </c>
      <c r="P658" s="13">
        <f t="shared" si="54"/>
        <v>238</v>
      </c>
      <c r="Q658" s="14" t="str">
        <f>VLOOKUP(H658,клиенты!$A$2:$M$435,7,FALSE)</f>
        <v>Таджикистан</v>
      </c>
    </row>
    <row r="659" spans="1:17" x14ac:dyDescent="0.2">
      <c r="A659" s="12">
        <v>627</v>
      </c>
      <c r="B659" s="13">
        <v>154</v>
      </c>
      <c r="C659" s="13">
        <v>75</v>
      </c>
      <c r="D659" s="13">
        <v>1</v>
      </c>
      <c r="E659" s="13">
        <v>75</v>
      </c>
      <c r="F659" s="33">
        <v>45378</v>
      </c>
      <c r="G659" s="13" t="s">
        <v>14</v>
      </c>
      <c r="H659" s="13">
        <v>255</v>
      </c>
      <c r="I659" s="13" t="str">
        <f>VLOOKUP(B659,товар!$A$1:$C$433,2,FALSE)</f>
        <v>Овощи</v>
      </c>
      <c r="J659" s="24">
        <f t="shared" si="50"/>
        <v>250.48780487804879</v>
      </c>
      <c r="K659" s="25">
        <f t="shared" si="51"/>
        <v>-0.70058422590068159</v>
      </c>
      <c r="L659" s="13" t="str">
        <f>VLOOKUP(B659,товар!$A$1:$C$433,3,FALSE)</f>
        <v>Зеленая грядка</v>
      </c>
      <c r="M659" s="50">
        <f t="shared" si="52"/>
        <v>159.19999999999999</v>
      </c>
      <c r="N659" s="13">
        <f t="shared" si="53"/>
        <v>75</v>
      </c>
      <c r="O659" s="33">
        <f>VLOOKUP(H659,клиенты!$A$1:$G$435,5,FALSE)</f>
        <v>44793</v>
      </c>
      <c r="P659" s="13">
        <f t="shared" si="54"/>
        <v>585</v>
      </c>
      <c r="Q659" s="14" t="str">
        <f>VLOOKUP(H659,клиенты!$A$2:$M$435,7,FALSE)</f>
        <v>Таджикистан</v>
      </c>
    </row>
    <row r="660" spans="1:17" x14ac:dyDescent="0.2">
      <c r="A660" s="12">
        <v>744</v>
      </c>
      <c r="B660" s="13">
        <v>99</v>
      </c>
      <c r="C660" s="13">
        <v>92</v>
      </c>
      <c r="D660" s="13">
        <v>4</v>
      </c>
      <c r="E660" s="13">
        <v>368</v>
      </c>
      <c r="F660" s="33">
        <v>45073</v>
      </c>
      <c r="G660" s="13" t="s">
        <v>14</v>
      </c>
      <c r="H660" s="13">
        <v>255</v>
      </c>
      <c r="I660" s="13" t="str">
        <f>VLOOKUP(B660,товар!$A$1:$C$433,2,FALSE)</f>
        <v>Овощи</v>
      </c>
      <c r="J660" s="24">
        <f t="shared" si="50"/>
        <v>250.48780487804879</v>
      </c>
      <c r="K660" s="25">
        <f t="shared" si="51"/>
        <v>-0.63271665043816938</v>
      </c>
      <c r="L660" s="13" t="str">
        <f>VLOOKUP(B660,товар!$A$1:$C$433,3,FALSE)</f>
        <v>Семко</v>
      </c>
      <c r="M660" s="50">
        <f t="shared" si="52"/>
        <v>208</v>
      </c>
      <c r="N660" s="13">
        <f t="shared" si="53"/>
        <v>368</v>
      </c>
      <c r="O660" s="33">
        <f>VLOOKUP(H660,клиенты!$A$1:$G$435,5,FALSE)</f>
        <v>44793</v>
      </c>
      <c r="P660" s="13">
        <f t="shared" si="54"/>
        <v>280</v>
      </c>
      <c r="Q660" s="14" t="str">
        <f>VLOOKUP(H660,клиенты!$A$2:$M$435,7,FALSE)</f>
        <v>Таджикистан</v>
      </c>
    </row>
    <row r="661" spans="1:17" x14ac:dyDescent="0.2">
      <c r="A661" s="12">
        <v>942</v>
      </c>
      <c r="B661" s="13">
        <v>128</v>
      </c>
      <c r="C661" s="13">
        <v>246</v>
      </c>
      <c r="D661" s="13">
        <v>4</v>
      </c>
      <c r="E661" s="13">
        <v>984</v>
      </c>
      <c r="F661" s="33">
        <v>45310</v>
      </c>
      <c r="G661" s="13" t="s">
        <v>10</v>
      </c>
      <c r="H661" s="13">
        <v>479</v>
      </c>
      <c r="I661" s="13" t="str">
        <f>VLOOKUP(B661,товар!$A$1:$C$433,2,FALSE)</f>
        <v>Мясо</v>
      </c>
      <c r="J661" s="24">
        <f t="shared" si="50"/>
        <v>271.74545454545455</v>
      </c>
      <c r="K661" s="25">
        <f t="shared" si="51"/>
        <v>-9.4741067844239302E-2</v>
      </c>
      <c r="L661" s="13" t="str">
        <f>VLOOKUP(B661,товар!$A$1:$C$433,3,FALSE)</f>
        <v>Мираторг</v>
      </c>
      <c r="M661" s="50">
        <f t="shared" si="52"/>
        <v>316.58333333333331</v>
      </c>
      <c r="N661" s="13">
        <f t="shared" si="53"/>
        <v>984</v>
      </c>
      <c r="O661" s="33">
        <f>VLOOKUP(H661,клиенты!$A$1:$G$435,5,FALSE)</f>
        <v>44793</v>
      </c>
      <c r="P661" s="13">
        <f t="shared" si="54"/>
        <v>517</v>
      </c>
      <c r="Q661" s="14" t="str">
        <f>VLOOKUP(H661,клиенты!$A$2:$M$435,7,FALSE)</f>
        <v>Россия</v>
      </c>
    </row>
    <row r="662" spans="1:17" x14ac:dyDescent="0.2">
      <c r="A662" s="12">
        <v>14</v>
      </c>
      <c r="B662" s="13">
        <v>116</v>
      </c>
      <c r="C662" s="13">
        <v>190</v>
      </c>
      <c r="D662" s="13">
        <v>4</v>
      </c>
      <c r="E662" s="13">
        <v>760</v>
      </c>
      <c r="F662" s="33">
        <v>45133</v>
      </c>
      <c r="G662" s="13" t="s">
        <v>11</v>
      </c>
      <c r="H662" s="13">
        <v>414</v>
      </c>
      <c r="I662" s="13" t="str">
        <f>VLOOKUP(B662,товар!$A$1:$C$433,2,FALSE)</f>
        <v>Соль</v>
      </c>
      <c r="J662" s="24">
        <f t="shared" si="50"/>
        <v>264.8679245283019</v>
      </c>
      <c r="K662" s="25">
        <f t="shared" si="51"/>
        <v>-0.28266134777033769</v>
      </c>
      <c r="L662" s="13" t="str">
        <f>VLOOKUP(B662,товар!$A$1:$C$433,3,FALSE)</f>
        <v>Экстра</v>
      </c>
      <c r="M662" s="50">
        <f t="shared" si="52"/>
        <v>320.84615384615387</v>
      </c>
      <c r="N662" s="13">
        <f t="shared" si="53"/>
        <v>760</v>
      </c>
      <c r="O662" s="33">
        <f>VLOOKUP(H662,клиенты!$A$1:$G$435,5,FALSE)</f>
        <v>44794</v>
      </c>
      <c r="P662" s="13">
        <f t="shared" si="54"/>
        <v>339</v>
      </c>
      <c r="Q662" s="14" t="str">
        <f>VLOOKUP(H662,клиенты!$A$2:$M$435,7,FALSE)</f>
        <v>Казахстан</v>
      </c>
    </row>
    <row r="663" spans="1:17" x14ac:dyDescent="0.2">
      <c r="A663" s="12">
        <v>212</v>
      </c>
      <c r="B663" s="13">
        <v>279</v>
      </c>
      <c r="C663" s="13">
        <v>433</v>
      </c>
      <c r="D663" s="13">
        <v>4</v>
      </c>
      <c r="E663" s="13">
        <v>1732</v>
      </c>
      <c r="F663" s="33">
        <v>45265</v>
      </c>
      <c r="G663" s="13" t="s">
        <v>25</v>
      </c>
      <c r="H663" s="13">
        <v>377</v>
      </c>
      <c r="I663" s="13" t="str">
        <f>VLOOKUP(B663,товар!$A$1:$C$433,2,FALSE)</f>
        <v>Крупа</v>
      </c>
      <c r="J663" s="24">
        <f t="shared" si="50"/>
        <v>255.11627906976744</v>
      </c>
      <c r="K663" s="25">
        <f t="shared" si="51"/>
        <v>0.69726526891522322</v>
      </c>
      <c r="L663" s="13" t="str">
        <f>VLOOKUP(B663,товар!$A$1:$C$433,3,FALSE)</f>
        <v>Увелка</v>
      </c>
      <c r="M663" s="50">
        <f t="shared" si="52"/>
        <v>251.91666666666666</v>
      </c>
      <c r="N663" s="13">
        <f t="shared" si="53"/>
        <v>1732</v>
      </c>
      <c r="O663" s="33">
        <f>VLOOKUP(H663,клиенты!$A$1:$G$435,5,FALSE)</f>
        <v>44794</v>
      </c>
      <c r="P663" s="13">
        <f t="shared" si="54"/>
        <v>471</v>
      </c>
      <c r="Q663" s="14" t="str">
        <f>VLOOKUP(H663,клиенты!$A$2:$M$435,7,FALSE)</f>
        <v>Беларусь</v>
      </c>
    </row>
    <row r="664" spans="1:17" x14ac:dyDescent="0.2">
      <c r="A664" s="12">
        <v>513</v>
      </c>
      <c r="B664" s="13">
        <v>60</v>
      </c>
      <c r="C664" s="13">
        <v>412</v>
      </c>
      <c r="D664" s="13">
        <v>5</v>
      </c>
      <c r="E664" s="13">
        <v>2060</v>
      </c>
      <c r="F664" s="33">
        <v>44930</v>
      </c>
      <c r="G664" s="13" t="s">
        <v>17</v>
      </c>
      <c r="H664" s="13">
        <v>377</v>
      </c>
      <c r="I664" s="13" t="str">
        <f>VLOOKUP(B664,товар!$A$1:$C$433,2,FALSE)</f>
        <v>Кофе</v>
      </c>
      <c r="J664" s="24">
        <f t="shared" si="50"/>
        <v>249.02380952380952</v>
      </c>
      <c r="K664" s="25">
        <f t="shared" si="51"/>
        <v>0.65446027344870461</v>
      </c>
      <c r="L664" s="13" t="str">
        <f>VLOOKUP(B664,товар!$A$1:$C$433,3,FALSE)</f>
        <v>Jacobs</v>
      </c>
      <c r="M664" s="50">
        <f t="shared" si="52"/>
        <v>276.21052631578948</v>
      </c>
      <c r="N664" s="13">
        <f t="shared" si="53"/>
        <v>2060</v>
      </c>
      <c r="O664" s="33">
        <f>VLOOKUP(H664,клиенты!$A$1:$G$435,5,FALSE)</f>
        <v>44794</v>
      </c>
      <c r="P664" s="13">
        <f t="shared" si="54"/>
        <v>136</v>
      </c>
      <c r="Q664" s="14" t="str">
        <f>VLOOKUP(H664,клиенты!$A$2:$M$435,7,FALSE)</f>
        <v>Беларусь</v>
      </c>
    </row>
    <row r="665" spans="1:17" x14ac:dyDescent="0.2">
      <c r="A665" s="12">
        <v>706</v>
      </c>
      <c r="B665" s="13">
        <v>444</v>
      </c>
      <c r="C665" s="13">
        <v>315</v>
      </c>
      <c r="D665" s="13">
        <v>4</v>
      </c>
      <c r="E665" s="13">
        <v>1260</v>
      </c>
      <c r="F665" s="33">
        <v>45041</v>
      </c>
      <c r="G665" s="13" t="s">
        <v>12</v>
      </c>
      <c r="H665" s="13">
        <v>414</v>
      </c>
      <c r="I665" s="13" t="str">
        <f>VLOOKUP(B665,товар!$A$1:$C$433,2,FALSE)</f>
        <v>Йогурт</v>
      </c>
      <c r="J665" s="24">
        <f t="shared" si="50"/>
        <v>263.25423728813558</v>
      </c>
      <c r="K665" s="25">
        <f t="shared" si="51"/>
        <v>0.19656193664692245</v>
      </c>
      <c r="L665" s="13" t="str">
        <f>VLOOKUP(B665,товар!$A$1:$C$433,3,FALSE)</f>
        <v>Эрманн</v>
      </c>
      <c r="M665" s="50">
        <f t="shared" si="52"/>
        <v>248.5</v>
      </c>
      <c r="N665" s="13">
        <f t="shared" si="53"/>
        <v>1260</v>
      </c>
      <c r="O665" s="33">
        <f>VLOOKUP(H665,клиенты!$A$1:$G$435,5,FALSE)</f>
        <v>44794</v>
      </c>
      <c r="P665" s="13">
        <f t="shared" si="54"/>
        <v>247</v>
      </c>
      <c r="Q665" s="14" t="str">
        <f>VLOOKUP(H665,клиенты!$A$2:$M$435,7,FALSE)</f>
        <v>Казахстан</v>
      </c>
    </row>
    <row r="666" spans="1:17" x14ac:dyDescent="0.2">
      <c r="A666" s="12">
        <v>768</v>
      </c>
      <c r="B666" s="13">
        <v>468</v>
      </c>
      <c r="C666" s="13">
        <v>167</v>
      </c>
      <c r="D666" s="13">
        <v>4</v>
      </c>
      <c r="E666" s="13">
        <v>668</v>
      </c>
      <c r="F666" s="33">
        <v>45211</v>
      </c>
      <c r="G666" s="13" t="s">
        <v>27</v>
      </c>
      <c r="H666" s="13">
        <v>377</v>
      </c>
      <c r="I666" s="13" t="str">
        <f>VLOOKUP(B666,товар!$A$1:$C$433,2,FALSE)</f>
        <v>Йогурт</v>
      </c>
      <c r="J666" s="24">
        <f t="shared" si="50"/>
        <v>263.25423728813558</v>
      </c>
      <c r="K666" s="25">
        <f t="shared" si="51"/>
        <v>-0.36563224311099662</v>
      </c>
      <c r="L666" s="13" t="str">
        <f>VLOOKUP(B666,товар!$A$1:$C$433,3,FALSE)</f>
        <v>Чудо</v>
      </c>
      <c r="M666" s="50">
        <f t="shared" si="52"/>
        <v>287.10000000000002</v>
      </c>
      <c r="N666" s="13">
        <f t="shared" si="53"/>
        <v>668</v>
      </c>
      <c r="O666" s="33">
        <f>VLOOKUP(H666,клиенты!$A$1:$G$435,5,FALSE)</f>
        <v>44794</v>
      </c>
      <c r="P666" s="13">
        <f t="shared" si="54"/>
        <v>417</v>
      </c>
      <c r="Q666" s="14" t="str">
        <f>VLOOKUP(H666,клиенты!$A$2:$M$435,7,FALSE)</f>
        <v>Беларусь</v>
      </c>
    </row>
    <row r="667" spans="1:17" x14ac:dyDescent="0.2">
      <c r="A667" s="12">
        <v>931</v>
      </c>
      <c r="B667" s="13">
        <v>205</v>
      </c>
      <c r="C667" s="13">
        <v>212</v>
      </c>
      <c r="D667" s="13">
        <v>4</v>
      </c>
      <c r="E667" s="13">
        <v>848</v>
      </c>
      <c r="F667" s="33">
        <v>45020</v>
      </c>
      <c r="G667" s="13" t="s">
        <v>17</v>
      </c>
      <c r="H667" s="13">
        <v>414</v>
      </c>
      <c r="I667" s="13" t="str">
        <f>VLOOKUP(B667,товар!$A$1:$C$433,2,FALSE)</f>
        <v>Макароны</v>
      </c>
      <c r="J667" s="24">
        <f t="shared" si="50"/>
        <v>265.47674418604652</v>
      </c>
      <c r="K667" s="25">
        <f t="shared" si="51"/>
        <v>-0.20143664316061494</v>
      </c>
      <c r="L667" s="13" t="str">
        <f>VLOOKUP(B667,товар!$A$1:$C$433,3,FALSE)</f>
        <v>Борилла</v>
      </c>
      <c r="M667" s="50">
        <f t="shared" si="52"/>
        <v>236.27586206896552</v>
      </c>
      <c r="N667" s="13">
        <f t="shared" si="53"/>
        <v>848</v>
      </c>
      <c r="O667" s="33">
        <f>VLOOKUP(H667,клиенты!$A$1:$G$435,5,FALSE)</f>
        <v>44794</v>
      </c>
      <c r="P667" s="13">
        <f t="shared" si="54"/>
        <v>226</v>
      </c>
      <c r="Q667" s="14" t="str">
        <f>VLOOKUP(H667,клиенты!$A$2:$M$435,7,FALSE)</f>
        <v>Казахстан</v>
      </c>
    </row>
    <row r="668" spans="1:17" x14ac:dyDescent="0.2">
      <c r="A668" s="12">
        <v>56</v>
      </c>
      <c r="B668" s="13">
        <v>338</v>
      </c>
      <c r="C668" s="13">
        <v>97</v>
      </c>
      <c r="D668" s="13">
        <v>1</v>
      </c>
      <c r="E668" s="13">
        <v>97</v>
      </c>
      <c r="F668" s="33">
        <v>45234</v>
      </c>
      <c r="G668" s="13" t="s">
        <v>17</v>
      </c>
      <c r="H668" s="13">
        <v>266</v>
      </c>
      <c r="I668" s="13" t="str">
        <f>VLOOKUP(B668,товар!$A$1:$C$433,2,FALSE)</f>
        <v>Сыр</v>
      </c>
      <c r="J668" s="24">
        <f t="shared" si="50"/>
        <v>262.63492063492066</v>
      </c>
      <c r="K668" s="25">
        <f t="shared" si="51"/>
        <v>-0.6306660219992748</v>
      </c>
      <c r="L668" s="13" t="str">
        <f>VLOOKUP(B668,товар!$A$1:$C$433,3,FALSE)</f>
        <v>President</v>
      </c>
      <c r="M668" s="50">
        <f t="shared" si="52"/>
        <v>238.72222222222223</v>
      </c>
      <c r="N668" s="13">
        <f t="shared" si="53"/>
        <v>97</v>
      </c>
      <c r="O668" s="33">
        <f>VLOOKUP(H668,клиенты!$A$1:$G$435,5,FALSE)</f>
        <v>44795</v>
      </c>
      <c r="P668" s="13">
        <f t="shared" si="54"/>
        <v>439</v>
      </c>
      <c r="Q668" s="14" t="str">
        <f>VLOOKUP(H668,клиенты!$A$2:$M$435,7,FALSE)</f>
        <v>Россия</v>
      </c>
    </row>
    <row r="669" spans="1:17" x14ac:dyDescent="0.2">
      <c r="A669" s="12">
        <v>198</v>
      </c>
      <c r="B669" s="13">
        <v>473</v>
      </c>
      <c r="C669" s="13">
        <v>171</v>
      </c>
      <c r="D669" s="13">
        <v>4</v>
      </c>
      <c r="E669" s="13">
        <v>684</v>
      </c>
      <c r="F669" s="33">
        <v>45058</v>
      </c>
      <c r="G669" s="13" t="s">
        <v>27</v>
      </c>
      <c r="H669" s="13">
        <v>266</v>
      </c>
      <c r="I669" s="13" t="str">
        <f>VLOOKUP(B669,товар!$A$1:$C$433,2,FALSE)</f>
        <v>Хлеб</v>
      </c>
      <c r="J669" s="24">
        <f t="shared" si="50"/>
        <v>300.31818181818181</v>
      </c>
      <c r="K669" s="25">
        <f t="shared" si="51"/>
        <v>-0.43060390494929623</v>
      </c>
      <c r="L669" s="13" t="str">
        <f>VLOOKUP(B669,товар!$A$1:$C$433,3,FALSE)</f>
        <v>Хлебный Дом</v>
      </c>
      <c r="M669" s="50">
        <f t="shared" si="52"/>
        <v>281.73333333333335</v>
      </c>
      <c r="N669" s="13">
        <f t="shared" si="53"/>
        <v>684</v>
      </c>
      <c r="O669" s="33">
        <f>VLOOKUP(H669,клиенты!$A$1:$G$435,5,FALSE)</f>
        <v>44795</v>
      </c>
      <c r="P669" s="13">
        <f t="shared" si="54"/>
        <v>263</v>
      </c>
      <c r="Q669" s="14" t="str">
        <f>VLOOKUP(H669,клиенты!$A$2:$M$435,7,FALSE)</f>
        <v>Россия</v>
      </c>
    </row>
    <row r="670" spans="1:17" x14ac:dyDescent="0.2">
      <c r="A670" s="12">
        <v>422</v>
      </c>
      <c r="B670" s="13">
        <v>312</v>
      </c>
      <c r="C670" s="13">
        <v>234</v>
      </c>
      <c r="D670" s="13">
        <v>1</v>
      </c>
      <c r="E670" s="13">
        <v>234</v>
      </c>
      <c r="F670" s="33">
        <v>44954</v>
      </c>
      <c r="G670" s="13" t="s">
        <v>17</v>
      </c>
      <c r="H670" s="13">
        <v>124</v>
      </c>
      <c r="I670" s="13" t="str">
        <f>VLOOKUP(B670,товар!$A$1:$C$433,2,FALSE)</f>
        <v>Хлеб</v>
      </c>
      <c r="J670" s="24">
        <f t="shared" si="50"/>
        <v>300.31818181818181</v>
      </c>
      <c r="K670" s="25">
        <f t="shared" si="51"/>
        <v>-0.22082639624640532</v>
      </c>
      <c r="L670" s="13" t="str">
        <f>VLOOKUP(B670,товар!$A$1:$C$433,3,FALSE)</f>
        <v>Каравай</v>
      </c>
      <c r="M670" s="50">
        <f t="shared" si="52"/>
        <v>331.16666666666669</v>
      </c>
      <c r="N670" s="13">
        <f t="shared" si="53"/>
        <v>234</v>
      </c>
      <c r="O670" s="33">
        <f>VLOOKUP(H670,клиенты!$A$1:$G$435,5,FALSE)</f>
        <v>44795</v>
      </c>
      <c r="P670" s="13">
        <f t="shared" si="54"/>
        <v>159</v>
      </c>
      <c r="Q670" s="14" t="str">
        <f>VLOOKUP(H670,клиенты!$A$2:$M$435,7,FALSE)</f>
        <v>Россия</v>
      </c>
    </row>
    <row r="671" spans="1:17" x14ac:dyDescent="0.2">
      <c r="A671" s="12">
        <v>782</v>
      </c>
      <c r="B671" s="13">
        <v>460</v>
      </c>
      <c r="C671" s="13">
        <v>103</v>
      </c>
      <c r="D671" s="13">
        <v>5</v>
      </c>
      <c r="E671" s="13">
        <v>515</v>
      </c>
      <c r="F671" s="33">
        <v>45411</v>
      </c>
      <c r="G671" s="13" t="s">
        <v>20</v>
      </c>
      <c r="H671" s="13">
        <v>124</v>
      </c>
      <c r="I671" s="13" t="str">
        <f>VLOOKUP(B671,товар!$A$1:$C$433,2,FALSE)</f>
        <v>Кофе</v>
      </c>
      <c r="J671" s="24">
        <f t="shared" si="50"/>
        <v>249.02380952380952</v>
      </c>
      <c r="K671" s="25">
        <f t="shared" si="51"/>
        <v>-0.58638493163782379</v>
      </c>
      <c r="L671" s="13" t="str">
        <f>VLOOKUP(B671,товар!$A$1:$C$433,3,FALSE)</f>
        <v>Tchibo</v>
      </c>
      <c r="M671" s="50">
        <f t="shared" si="52"/>
        <v>140</v>
      </c>
      <c r="N671" s="13">
        <f t="shared" si="53"/>
        <v>515</v>
      </c>
      <c r="O671" s="33">
        <f>VLOOKUP(H671,клиенты!$A$1:$G$435,5,FALSE)</f>
        <v>44795</v>
      </c>
      <c r="P671" s="13">
        <f t="shared" si="54"/>
        <v>616</v>
      </c>
      <c r="Q671" s="14" t="str">
        <f>VLOOKUP(H671,клиенты!$A$2:$M$435,7,FALSE)</f>
        <v>Россия</v>
      </c>
    </row>
    <row r="672" spans="1:17" x14ac:dyDescent="0.2">
      <c r="A672" s="12">
        <v>94</v>
      </c>
      <c r="B672" s="13">
        <v>102</v>
      </c>
      <c r="C672" s="13">
        <v>452</v>
      </c>
      <c r="D672" s="13">
        <v>1</v>
      </c>
      <c r="E672" s="13">
        <v>452</v>
      </c>
      <c r="F672" s="33">
        <v>45218</v>
      </c>
      <c r="G672" s="13" t="s">
        <v>21</v>
      </c>
      <c r="H672" s="13">
        <v>75</v>
      </c>
      <c r="I672" s="13" t="str">
        <f>VLOOKUP(B672,товар!$A$1:$C$433,2,FALSE)</f>
        <v>Печенье</v>
      </c>
      <c r="J672" s="24">
        <f t="shared" si="50"/>
        <v>283.468085106383</v>
      </c>
      <c r="K672" s="25">
        <f t="shared" si="51"/>
        <v>0.59453576521804385</v>
      </c>
      <c r="L672" s="13" t="str">
        <f>VLOOKUP(B672,товар!$A$1:$C$433,3,FALSE)</f>
        <v>Белогорье</v>
      </c>
      <c r="M672" s="50">
        <f t="shared" si="52"/>
        <v>249.5</v>
      </c>
      <c r="N672" s="13">
        <f t="shared" si="53"/>
        <v>452</v>
      </c>
      <c r="O672" s="33">
        <f>VLOOKUP(H672,клиенты!$A$1:$G$435,5,FALSE)</f>
        <v>44796</v>
      </c>
      <c r="P672" s="13">
        <f t="shared" si="54"/>
        <v>422</v>
      </c>
      <c r="Q672" s="14" t="str">
        <f>VLOOKUP(H672,клиенты!$A$2:$M$435,7,FALSE)</f>
        <v>Таджикистан</v>
      </c>
    </row>
    <row r="673" spans="1:17" x14ac:dyDescent="0.2">
      <c r="A673" s="12">
        <v>105</v>
      </c>
      <c r="B673" s="13">
        <v>37</v>
      </c>
      <c r="C673" s="13">
        <v>478</v>
      </c>
      <c r="D673" s="13">
        <v>4</v>
      </c>
      <c r="E673" s="13">
        <v>1912</v>
      </c>
      <c r="F673" s="33">
        <v>45259</v>
      </c>
      <c r="G673" s="13" t="s">
        <v>12</v>
      </c>
      <c r="H673" s="13">
        <v>166</v>
      </c>
      <c r="I673" s="13" t="str">
        <f>VLOOKUP(B673,товар!$A$1:$C$433,2,FALSE)</f>
        <v>Соль</v>
      </c>
      <c r="J673" s="24">
        <f t="shared" si="50"/>
        <v>264.8679245283019</v>
      </c>
      <c r="K673" s="25">
        <f t="shared" si="51"/>
        <v>0.80467303034620308</v>
      </c>
      <c r="L673" s="13" t="str">
        <f>VLOOKUP(B673,товар!$A$1:$C$433,3,FALSE)</f>
        <v>Илецкая</v>
      </c>
      <c r="M673" s="50">
        <f t="shared" si="52"/>
        <v>238.16666666666666</v>
      </c>
      <c r="N673" s="13">
        <f t="shared" si="53"/>
        <v>1912</v>
      </c>
      <c r="O673" s="33">
        <f>VLOOKUP(H673,клиенты!$A$1:$G$435,5,FALSE)</f>
        <v>44796</v>
      </c>
      <c r="P673" s="13">
        <f t="shared" si="54"/>
        <v>463</v>
      </c>
      <c r="Q673" s="14" t="str">
        <f>VLOOKUP(H673,клиенты!$A$2:$M$435,7,FALSE)</f>
        <v>Беларусь</v>
      </c>
    </row>
    <row r="674" spans="1:17" x14ac:dyDescent="0.2">
      <c r="A674" s="12">
        <v>145</v>
      </c>
      <c r="B674" s="13">
        <v>209</v>
      </c>
      <c r="C674" s="13">
        <v>284</v>
      </c>
      <c r="D674" s="13">
        <v>5</v>
      </c>
      <c r="E674" s="13">
        <v>1420</v>
      </c>
      <c r="F674" s="33">
        <v>45167</v>
      </c>
      <c r="G674" s="13" t="s">
        <v>12</v>
      </c>
      <c r="H674" s="13">
        <v>75</v>
      </c>
      <c r="I674" s="13" t="str">
        <f>VLOOKUP(B674,товар!$A$1:$C$433,2,FALSE)</f>
        <v>Хлеб</v>
      </c>
      <c r="J674" s="24">
        <f t="shared" si="50"/>
        <v>300.31818181818181</v>
      </c>
      <c r="K674" s="25">
        <f t="shared" si="51"/>
        <v>-5.4336309974269748E-2</v>
      </c>
      <c r="L674" s="13" t="str">
        <f>VLOOKUP(B674,товар!$A$1:$C$433,3,FALSE)</f>
        <v>Русский Хлеб</v>
      </c>
      <c r="M674" s="50">
        <f t="shared" si="52"/>
        <v>316.60000000000002</v>
      </c>
      <c r="N674" s="13">
        <f t="shared" si="53"/>
        <v>1420</v>
      </c>
      <c r="O674" s="33">
        <f>VLOOKUP(H674,клиенты!$A$1:$G$435,5,FALSE)</f>
        <v>44796</v>
      </c>
      <c r="P674" s="13">
        <f t="shared" si="54"/>
        <v>371</v>
      </c>
      <c r="Q674" s="14" t="str">
        <f>VLOOKUP(H674,клиенты!$A$2:$M$435,7,FALSE)</f>
        <v>Таджикистан</v>
      </c>
    </row>
    <row r="675" spans="1:17" x14ac:dyDescent="0.2">
      <c r="A675" s="12">
        <v>232</v>
      </c>
      <c r="B675" s="13">
        <v>436</v>
      </c>
      <c r="C675" s="13">
        <v>184</v>
      </c>
      <c r="D675" s="13">
        <v>4</v>
      </c>
      <c r="E675" s="13">
        <v>736</v>
      </c>
      <c r="F675" s="33">
        <v>45147</v>
      </c>
      <c r="G675" s="13" t="s">
        <v>10</v>
      </c>
      <c r="H675" s="13">
        <v>166</v>
      </c>
      <c r="I675" s="13" t="str">
        <f>VLOOKUP(B675,товар!$A$1:$C$433,2,FALSE)</f>
        <v>Овощи</v>
      </c>
      <c r="J675" s="24">
        <f t="shared" si="50"/>
        <v>250.48780487804879</v>
      </c>
      <c r="K675" s="25">
        <f t="shared" si="51"/>
        <v>-0.26543330087633887</v>
      </c>
      <c r="L675" s="13" t="str">
        <f>VLOOKUP(B675,товар!$A$1:$C$433,3,FALSE)</f>
        <v>Гавриш</v>
      </c>
      <c r="M675" s="50">
        <f t="shared" si="52"/>
        <v>247.66666666666666</v>
      </c>
      <c r="N675" s="13">
        <f t="shared" si="53"/>
        <v>736</v>
      </c>
      <c r="O675" s="33">
        <f>VLOOKUP(H675,клиенты!$A$1:$G$435,5,FALSE)</f>
        <v>44796</v>
      </c>
      <c r="P675" s="13">
        <f t="shared" si="54"/>
        <v>351</v>
      </c>
      <c r="Q675" s="14" t="str">
        <f>VLOOKUP(H675,клиенты!$A$2:$M$435,7,FALSE)</f>
        <v>Беларусь</v>
      </c>
    </row>
    <row r="676" spans="1:17" x14ac:dyDescent="0.2">
      <c r="A676" s="12">
        <v>320</v>
      </c>
      <c r="B676" s="13">
        <v>346</v>
      </c>
      <c r="C676" s="13">
        <v>178</v>
      </c>
      <c r="D676" s="13">
        <v>5</v>
      </c>
      <c r="E676" s="13">
        <v>890</v>
      </c>
      <c r="F676" s="33">
        <v>45297</v>
      </c>
      <c r="G676" s="13" t="s">
        <v>22</v>
      </c>
      <c r="H676" s="13">
        <v>75</v>
      </c>
      <c r="I676" s="13" t="str">
        <f>VLOOKUP(B676,товар!$A$1:$C$433,2,FALSE)</f>
        <v>Чай</v>
      </c>
      <c r="J676" s="24">
        <f t="shared" si="50"/>
        <v>271.18181818181819</v>
      </c>
      <c r="K676" s="25">
        <f t="shared" si="51"/>
        <v>-0.34361381159906135</v>
      </c>
      <c r="L676" s="13" t="str">
        <f>VLOOKUP(B676,товар!$A$1:$C$433,3,FALSE)</f>
        <v>Greenfield</v>
      </c>
      <c r="M676" s="50">
        <f t="shared" si="52"/>
        <v>291.45454545454544</v>
      </c>
      <c r="N676" s="13">
        <f t="shared" si="53"/>
        <v>890</v>
      </c>
      <c r="O676" s="33">
        <f>VLOOKUP(H676,клиенты!$A$1:$G$435,5,FALSE)</f>
        <v>44796</v>
      </c>
      <c r="P676" s="13">
        <f t="shared" si="54"/>
        <v>501</v>
      </c>
      <c r="Q676" s="14" t="str">
        <f>VLOOKUP(H676,клиенты!$A$2:$M$435,7,FALSE)</f>
        <v>Таджикистан</v>
      </c>
    </row>
    <row r="677" spans="1:17" x14ac:dyDescent="0.2">
      <c r="A677" s="12">
        <v>669</v>
      </c>
      <c r="B677" s="13">
        <v>101</v>
      </c>
      <c r="C677" s="13">
        <v>293</v>
      </c>
      <c r="D677" s="13">
        <v>1</v>
      </c>
      <c r="E677" s="13">
        <v>293</v>
      </c>
      <c r="F677" s="33">
        <v>45165</v>
      </c>
      <c r="G677" s="13" t="s">
        <v>22</v>
      </c>
      <c r="H677" s="13">
        <v>75</v>
      </c>
      <c r="I677" s="13" t="str">
        <f>VLOOKUP(B677,товар!$A$1:$C$433,2,FALSE)</f>
        <v>Чай</v>
      </c>
      <c r="J677" s="24">
        <f t="shared" si="50"/>
        <v>271.18181818181819</v>
      </c>
      <c r="K677" s="25">
        <f t="shared" si="51"/>
        <v>8.0455916862219201E-2</v>
      </c>
      <c r="L677" s="13" t="str">
        <f>VLOOKUP(B677,товар!$A$1:$C$433,3,FALSE)</f>
        <v>Ахмад</v>
      </c>
      <c r="M677" s="50">
        <f t="shared" si="52"/>
        <v>243.3</v>
      </c>
      <c r="N677" s="13">
        <f t="shared" si="53"/>
        <v>293</v>
      </c>
      <c r="O677" s="33">
        <f>VLOOKUP(H677,клиенты!$A$1:$G$435,5,FALSE)</f>
        <v>44796</v>
      </c>
      <c r="P677" s="13">
        <f t="shared" si="54"/>
        <v>369</v>
      </c>
      <c r="Q677" s="14" t="str">
        <f>VLOOKUP(H677,клиенты!$A$2:$M$435,7,FALSE)</f>
        <v>Таджикистан</v>
      </c>
    </row>
    <row r="678" spans="1:17" x14ac:dyDescent="0.2">
      <c r="A678" s="12">
        <v>956</v>
      </c>
      <c r="B678" s="13">
        <v>242</v>
      </c>
      <c r="C678" s="13">
        <v>313</v>
      </c>
      <c r="D678" s="13">
        <v>3</v>
      </c>
      <c r="E678" s="13">
        <v>939</v>
      </c>
      <c r="F678" s="33">
        <v>45249</v>
      </c>
      <c r="G678" s="13" t="s">
        <v>25</v>
      </c>
      <c r="H678" s="13">
        <v>75</v>
      </c>
      <c r="I678" s="13" t="str">
        <f>VLOOKUP(B678,товар!$A$1:$C$433,2,FALSE)</f>
        <v>Овощи</v>
      </c>
      <c r="J678" s="24">
        <f t="shared" si="50"/>
        <v>250.48780487804879</v>
      </c>
      <c r="K678" s="25">
        <f t="shared" si="51"/>
        <v>0.24956183057448866</v>
      </c>
      <c r="L678" s="13" t="str">
        <f>VLOOKUP(B678,товар!$A$1:$C$433,3,FALSE)</f>
        <v>Овощной ряд</v>
      </c>
      <c r="M678" s="50">
        <f t="shared" si="52"/>
        <v>303.8235294117647</v>
      </c>
      <c r="N678" s="13">
        <f t="shared" si="53"/>
        <v>939</v>
      </c>
      <c r="O678" s="33">
        <f>VLOOKUP(H678,клиенты!$A$1:$G$435,5,FALSE)</f>
        <v>44796</v>
      </c>
      <c r="P678" s="13">
        <f t="shared" si="54"/>
        <v>453</v>
      </c>
      <c r="Q678" s="14" t="str">
        <f>VLOOKUP(H678,клиенты!$A$2:$M$435,7,FALSE)</f>
        <v>Таджикистан</v>
      </c>
    </row>
    <row r="679" spans="1:17" x14ac:dyDescent="0.2">
      <c r="A679" s="12">
        <v>255</v>
      </c>
      <c r="B679" s="13">
        <v>116</v>
      </c>
      <c r="C679" s="13">
        <v>379</v>
      </c>
      <c r="D679" s="13">
        <v>4</v>
      </c>
      <c r="E679" s="13">
        <v>1516</v>
      </c>
      <c r="F679" s="33">
        <v>45261</v>
      </c>
      <c r="G679" s="13" t="s">
        <v>22</v>
      </c>
      <c r="H679" s="13">
        <v>405</v>
      </c>
      <c r="I679" s="13" t="str">
        <f>VLOOKUP(B679,товар!$A$1:$C$433,2,FALSE)</f>
        <v>Соль</v>
      </c>
      <c r="J679" s="24">
        <f t="shared" si="50"/>
        <v>264.8679245283019</v>
      </c>
      <c r="K679" s="25">
        <f t="shared" si="51"/>
        <v>0.43090183786864222</v>
      </c>
      <c r="L679" s="13" t="str">
        <f>VLOOKUP(B679,товар!$A$1:$C$433,3,FALSE)</f>
        <v>Экстра</v>
      </c>
      <c r="M679" s="50">
        <f t="shared" si="52"/>
        <v>320.84615384615387</v>
      </c>
      <c r="N679" s="13">
        <f t="shared" si="53"/>
        <v>1516</v>
      </c>
      <c r="O679" s="33">
        <f>VLOOKUP(H679,клиенты!$A$1:$G$435,5,FALSE)</f>
        <v>44798</v>
      </c>
      <c r="P679" s="13">
        <f t="shared" si="54"/>
        <v>463</v>
      </c>
      <c r="Q679" s="14" t="str">
        <f>VLOOKUP(H679,клиенты!$A$2:$M$435,7,FALSE)</f>
        <v>Таджикистан</v>
      </c>
    </row>
    <row r="680" spans="1:17" x14ac:dyDescent="0.2">
      <c r="A680" s="12">
        <v>282</v>
      </c>
      <c r="B680" s="13">
        <v>225</v>
      </c>
      <c r="C680" s="13">
        <v>114</v>
      </c>
      <c r="D680" s="13">
        <v>3</v>
      </c>
      <c r="E680" s="13">
        <v>342</v>
      </c>
      <c r="F680" s="33">
        <v>45126</v>
      </c>
      <c r="G680" s="13" t="s">
        <v>15</v>
      </c>
      <c r="H680" s="13">
        <v>405</v>
      </c>
      <c r="I680" s="13" t="str">
        <f>VLOOKUP(B680,товар!$A$1:$C$433,2,FALSE)</f>
        <v>Соль</v>
      </c>
      <c r="J680" s="24">
        <f t="shared" si="50"/>
        <v>264.8679245283019</v>
      </c>
      <c r="K680" s="25">
        <f t="shared" si="51"/>
        <v>-0.56959680866220264</v>
      </c>
      <c r="L680" s="13" t="str">
        <f>VLOOKUP(B680,товар!$A$1:$C$433,3,FALSE)</f>
        <v>Илецкая</v>
      </c>
      <c r="M680" s="50">
        <f t="shared" si="52"/>
        <v>238.16666666666666</v>
      </c>
      <c r="N680" s="13">
        <f t="shared" si="53"/>
        <v>342</v>
      </c>
      <c r="O680" s="33">
        <f>VLOOKUP(H680,клиенты!$A$1:$G$435,5,FALSE)</f>
        <v>44798</v>
      </c>
      <c r="P680" s="13">
        <f t="shared" si="54"/>
        <v>328</v>
      </c>
      <c r="Q680" s="14" t="str">
        <f>VLOOKUP(H680,клиенты!$A$2:$M$435,7,FALSE)</f>
        <v>Таджикистан</v>
      </c>
    </row>
    <row r="681" spans="1:17" x14ac:dyDescent="0.2">
      <c r="A681" s="12">
        <v>915</v>
      </c>
      <c r="B681" s="13">
        <v>357</v>
      </c>
      <c r="C681" s="13">
        <v>279</v>
      </c>
      <c r="D681" s="13">
        <v>2</v>
      </c>
      <c r="E681" s="13">
        <v>558</v>
      </c>
      <c r="F681" s="33">
        <v>45266</v>
      </c>
      <c r="G681" s="13" t="s">
        <v>23</v>
      </c>
      <c r="H681" s="13">
        <v>499</v>
      </c>
      <c r="I681" s="13" t="str">
        <f>VLOOKUP(B681,товар!$A$1:$C$433,2,FALSE)</f>
        <v>Мясо</v>
      </c>
      <c r="J681" s="24">
        <f t="shared" si="50"/>
        <v>271.74545454545455</v>
      </c>
      <c r="K681" s="25">
        <f t="shared" si="51"/>
        <v>2.6696105981533602E-2</v>
      </c>
      <c r="L681" s="13" t="str">
        <f>VLOOKUP(B681,товар!$A$1:$C$433,3,FALSE)</f>
        <v>Снежана</v>
      </c>
      <c r="M681" s="50">
        <f t="shared" si="52"/>
        <v>272.35294117647061</v>
      </c>
      <c r="N681" s="13">
        <f t="shared" si="53"/>
        <v>558</v>
      </c>
      <c r="O681" s="33">
        <f>VLOOKUP(H681,клиенты!$A$1:$G$435,5,FALSE)</f>
        <v>44798</v>
      </c>
      <c r="P681" s="13">
        <f t="shared" si="54"/>
        <v>468</v>
      </c>
      <c r="Q681" s="14" t="str">
        <f>VLOOKUP(H681,клиенты!$A$2:$M$435,7,FALSE)</f>
        <v>Казахстан</v>
      </c>
    </row>
    <row r="682" spans="1:17" x14ac:dyDescent="0.2">
      <c r="A682" s="12">
        <v>969</v>
      </c>
      <c r="B682" s="13">
        <v>416</v>
      </c>
      <c r="C682" s="13">
        <v>202</v>
      </c>
      <c r="D682" s="13">
        <v>4</v>
      </c>
      <c r="E682" s="13">
        <v>808</v>
      </c>
      <c r="F682" s="33">
        <v>45285</v>
      </c>
      <c r="G682" s="13" t="s">
        <v>11</v>
      </c>
      <c r="H682" s="13">
        <v>499</v>
      </c>
      <c r="I682" s="13" t="str">
        <f>VLOOKUP(B682,товар!$A$1:$C$433,2,FALSE)</f>
        <v>Рыба</v>
      </c>
      <c r="J682" s="24">
        <f t="shared" si="50"/>
        <v>258.5128205128205</v>
      </c>
      <c r="K682" s="25">
        <f t="shared" si="51"/>
        <v>-0.21860741916286441</v>
      </c>
      <c r="L682" s="13" t="str">
        <f>VLOOKUP(B682,товар!$A$1:$C$433,3,FALSE)</f>
        <v>Меридиан</v>
      </c>
      <c r="M682" s="50">
        <f t="shared" si="52"/>
        <v>260.64705882352939</v>
      </c>
      <c r="N682" s="13">
        <f t="shared" si="53"/>
        <v>808</v>
      </c>
      <c r="O682" s="33">
        <f>VLOOKUP(H682,клиенты!$A$1:$G$435,5,FALSE)</f>
        <v>44798</v>
      </c>
      <c r="P682" s="13">
        <f t="shared" si="54"/>
        <v>487</v>
      </c>
      <c r="Q682" s="14" t="str">
        <f>VLOOKUP(H682,клиенты!$A$2:$M$435,7,FALSE)</f>
        <v>Казахстан</v>
      </c>
    </row>
    <row r="683" spans="1:17" x14ac:dyDescent="0.2">
      <c r="A683" s="12">
        <v>978</v>
      </c>
      <c r="B683" s="13">
        <v>236</v>
      </c>
      <c r="C683" s="13">
        <v>363</v>
      </c>
      <c r="D683" s="13">
        <v>4</v>
      </c>
      <c r="E683" s="13">
        <v>1452</v>
      </c>
      <c r="F683" s="33">
        <v>45168</v>
      </c>
      <c r="G683" s="13" t="s">
        <v>9</v>
      </c>
      <c r="H683" s="13">
        <v>405</v>
      </c>
      <c r="I683" s="13" t="str">
        <f>VLOOKUP(B683,товар!$A$1:$C$433,2,FALSE)</f>
        <v>Печенье</v>
      </c>
      <c r="J683" s="24">
        <f t="shared" si="50"/>
        <v>283.468085106383</v>
      </c>
      <c r="K683" s="25">
        <f t="shared" si="51"/>
        <v>0.28056743976581844</v>
      </c>
      <c r="L683" s="13" t="str">
        <f>VLOOKUP(B683,товар!$A$1:$C$433,3,FALSE)</f>
        <v>Посиделкино</v>
      </c>
      <c r="M683" s="50">
        <f t="shared" si="52"/>
        <v>321.63636363636363</v>
      </c>
      <c r="N683" s="13">
        <f t="shared" si="53"/>
        <v>1452</v>
      </c>
      <c r="O683" s="33">
        <f>VLOOKUP(H683,клиенты!$A$1:$G$435,5,FALSE)</f>
        <v>44798</v>
      </c>
      <c r="P683" s="13">
        <f t="shared" si="54"/>
        <v>370</v>
      </c>
      <c r="Q683" s="14" t="str">
        <f>VLOOKUP(H683,клиенты!$A$2:$M$435,7,FALSE)</f>
        <v>Таджикистан</v>
      </c>
    </row>
    <row r="684" spans="1:17" x14ac:dyDescent="0.2">
      <c r="A684" s="12">
        <v>461</v>
      </c>
      <c r="B684" s="13">
        <v>345</v>
      </c>
      <c r="C684" s="13">
        <v>455</v>
      </c>
      <c r="D684" s="13">
        <v>5</v>
      </c>
      <c r="E684" s="13">
        <v>2275</v>
      </c>
      <c r="F684" s="33">
        <v>45213</v>
      </c>
      <c r="G684" s="13" t="s">
        <v>11</v>
      </c>
      <c r="H684" s="13">
        <v>215</v>
      </c>
      <c r="I684" s="13" t="str">
        <f>VLOOKUP(B684,товар!$A$1:$C$433,2,FALSE)</f>
        <v>Конфеты</v>
      </c>
      <c r="J684" s="24">
        <f t="shared" si="50"/>
        <v>267.85483870967744</v>
      </c>
      <c r="K684" s="25">
        <f t="shared" si="51"/>
        <v>0.69868127897874377</v>
      </c>
      <c r="L684" s="13" t="str">
        <f>VLOOKUP(B684,товар!$A$1:$C$433,3,FALSE)</f>
        <v>Рот Фронт</v>
      </c>
      <c r="M684" s="50">
        <f t="shared" si="52"/>
        <v>288.23809523809524</v>
      </c>
      <c r="N684" s="13">
        <f t="shared" si="53"/>
        <v>2275</v>
      </c>
      <c r="O684" s="33">
        <f>VLOOKUP(H684,клиенты!$A$1:$G$435,5,FALSE)</f>
        <v>44799</v>
      </c>
      <c r="P684" s="13">
        <f t="shared" si="54"/>
        <v>414</v>
      </c>
      <c r="Q684" s="14" t="str">
        <f>VLOOKUP(H684,клиенты!$A$2:$M$435,7,FALSE)</f>
        <v>Россия</v>
      </c>
    </row>
    <row r="685" spans="1:17" x14ac:dyDescent="0.2">
      <c r="A685" s="12">
        <v>824</v>
      </c>
      <c r="B685" s="13">
        <v>491</v>
      </c>
      <c r="C685" s="13">
        <v>111</v>
      </c>
      <c r="D685" s="13">
        <v>4</v>
      </c>
      <c r="E685" s="13">
        <v>444</v>
      </c>
      <c r="F685" s="33">
        <v>45145</v>
      </c>
      <c r="G685" s="13" t="s">
        <v>9</v>
      </c>
      <c r="H685" s="13">
        <v>473</v>
      </c>
      <c r="I685" s="13" t="str">
        <f>VLOOKUP(B685,товар!$A$1:$C$433,2,FALSE)</f>
        <v>Овощи</v>
      </c>
      <c r="J685" s="24">
        <f t="shared" si="50"/>
        <v>250.48780487804879</v>
      </c>
      <c r="K685" s="25">
        <f t="shared" si="51"/>
        <v>-0.5568646543330088</v>
      </c>
      <c r="L685" s="13" t="str">
        <f>VLOOKUP(B685,товар!$A$1:$C$433,3,FALSE)</f>
        <v>Зеленая грядка</v>
      </c>
      <c r="M685" s="50">
        <f t="shared" si="52"/>
        <v>159.19999999999999</v>
      </c>
      <c r="N685" s="13">
        <f t="shared" si="53"/>
        <v>444</v>
      </c>
      <c r="O685" s="33">
        <f>VLOOKUP(H685,клиенты!$A$1:$G$435,5,FALSE)</f>
        <v>44799</v>
      </c>
      <c r="P685" s="13">
        <f t="shared" si="54"/>
        <v>346</v>
      </c>
      <c r="Q685" s="14" t="str">
        <f>VLOOKUP(H685,клиенты!$A$2:$M$435,7,FALSE)</f>
        <v>Россия</v>
      </c>
    </row>
    <row r="686" spans="1:17" x14ac:dyDescent="0.2">
      <c r="A686" s="12">
        <v>857</v>
      </c>
      <c r="B686" s="13">
        <v>87</v>
      </c>
      <c r="C686" s="13">
        <v>191</v>
      </c>
      <c r="D686" s="13">
        <v>3</v>
      </c>
      <c r="E686" s="13">
        <v>573</v>
      </c>
      <c r="F686" s="33">
        <v>45125</v>
      </c>
      <c r="G686" s="13" t="s">
        <v>26</v>
      </c>
      <c r="H686" s="13">
        <v>430</v>
      </c>
      <c r="I686" s="13" t="str">
        <f>VLOOKUP(B686,товар!$A$1:$C$433,2,FALSE)</f>
        <v>Кофе</v>
      </c>
      <c r="J686" s="24">
        <f t="shared" si="50"/>
        <v>249.02380952380952</v>
      </c>
      <c r="K686" s="25">
        <f t="shared" si="51"/>
        <v>-0.23300506740606175</v>
      </c>
      <c r="L686" s="13" t="str">
        <f>VLOOKUP(B686,товар!$A$1:$C$433,3,FALSE)</f>
        <v>Jacobs</v>
      </c>
      <c r="M686" s="50">
        <f t="shared" si="52"/>
        <v>276.21052631578948</v>
      </c>
      <c r="N686" s="13">
        <f t="shared" si="53"/>
        <v>573</v>
      </c>
      <c r="O686" s="33">
        <f>VLOOKUP(H686,клиенты!$A$1:$G$435,5,FALSE)</f>
        <v>44799</v>
      </c>
      <c r="P686" s="13">
        <f t="shared" si="54"/>
        <v>326</v>
      </c>
      <c r="Q686" s="14" t="str">
        <f>VLOOKUP(H686,клиенты!$A$2:$M$435,7,FALSE)</f>
        <v>Узбекистан</v>
      </c>
    </row>
    <row r="687" spans="1:17" x14ac:dyDescent="0.2">
      <c r="A687" s="12">
        <v>716</v>
      </c>
      <c r="B687" s="13">
        <v>296</v>
      </c>
      <c r="C687" s="13">
        <v>155</v>
      </c>
      <c r="D687" s="13">
        <v>1</v>
      </c>
      <c r="E687" s="13">
        <v>155</v>
      </c>
      <c r="F687" s="33">
        <v>45349</v>
      </c>
      <c r="G687" s="13" t="s">
        <v>26</v>
      </c>
      <c r="H687" s="13">
        <v>188</v>
      </c>
      <c r="I687" s="13" t="str">
        <f>VLOOKUP(B687,товар!$A$1:$C$433,2,FALSE)</f>
        <v>Крупа</v>
      </c>
      <c r="J687" s="24">
        <f t="shared" si="50"/>
        <v>255.11627906976744</v>
      </c>
      <c r="K687" s="25">
        <f t="shared" si="51"/>
        <v>-0.39243391066545119</v>
      </c>
      <c r="L687" s="13" t="str">
        <f>VLOOKUP(B687,товар!$A$1:$C$433,3,FALSE)</f>
        <v>Мистраль</v>
      </c>
      <c r="M687" s="50">
        <f t="shared" si="52"/>
        <v>250.30769230769232</v>
      </c>
      <c r="N687" s="13">
        <f t="shared" si="53"/>
        <v>155</v>
      </c>
      <c r="O687" s="33">
        <f>VLOOKUP(H687,клиенты!$A$1:$G$435,5,FALSE)</f>
        <v>44801</v>
      </c>
      <c r="P687" s="13">
        <f t="shared" si="54"/>
        <v>548</v>
      </c>
      <c r="Q687" s="14" t="str">
        <f>VLOOKUP(H687,клиенты!$A$2:$M$435,7,FALSE)</f>
        <v>Узбекистан</v>
      </c>
    </row>
    <row r="688" spans="1:17" x14ac:dyDescent="0.2">
      <c r="A688" s="12">
        <v>853</v>
      </c>
      <c r="B688" s="13">
        <v>118</v>
      </c>
      <c r="C688" s="13">
        <v>466</v>
      </c>
      <c r="D688" s="13">
        <v>3</v>
      </c>
      <c r="E688" s="13">
        <v>1398</v>
      </c>
      <c r="F688" s="33">
        <v>44980</v>
      </c>
      <c r="G688" s="13" t="s">
        <v>22</v>
      </c>
      <c r="H688" s="13">
        <v>188</v>
      </c>
      <c r="I688" s="13" t="str">
        <f>VLOOKUP(B688,товар!$A$1:$C$433,2,FALSE)</f>
        <v>Сахар</v>
      </c>
      <c r="J688" s="24">
        <f t="shared" si="50"/>
        <v>252.76271186440678</v>
      </c>
      <c r="K688" s="25">
        <f t="shared" si="51"/>
        <v>0.84362636625762755</v>
      </c>
      <c r="L688" s="13" t="str">
        <f>VLOOKUP(B688,товар!$A$1:$C$433,3,FALSE)</f>
        <v>Продимекс</v>
      </c>
      <c r="M688" s="50">
        <f t="shared" si="52"/>
        <v>240.5</v>
      </c>
      <c r="N688" s="13">
        <f t="shared" si="53"/>
        <v>1398</v>
      </c>
      <c r="O688" s="33">
        <f>VLOOKUP(H688,клиенты!$A$1:$G$435,5,FALSE)</f>
        <v>44801</v>
      </c>
      <c r="P688" s="13">
        <f t="shared" si="54"/>
        <v>179</v>
      </c>
      <c r="Q688" s="14" t="str">
        <f>VLOOKUP(H688,клиенты!$A$2:$M$435,7,FALSE)</f>
        <v>Узбекистан</v>
      </c>
    </row>
    <row r="689" spans="1:17" x14ac:dyDescent="0.2">
      <c r="A689" s="12">
        <v>159</v>
      </c>
      <c r="B689" s="13">
        <v>126</v>
      </c>
      <c r="C689" s="13">
        <v>273</v>
      </c>
      <c r="D689" s="13">
        <v>3</v>
      </c>
      <c r="E689" s="13">
        <v>819</v>
      </c>
      <c r="F689" s="33">
        <v>45051</v>
      </c>
      <c r="G689" s="13" t="s">
        <v>16</v>
      </c>
      <c r="H689" s="13">
        <v>153</v>
      </c>
      <c r="I689" s="13" t="str">
        <f>VLOOKUP(B689,товар!$A$1:$C$433,2,FALSE)</f>
        <v>Сахар</v>
      </c>
      <c r="J689" s="24">
        <f t="shared" si="50"/>
        <v>252.76271186440678</v>
      </c>
      <c r="K689" s="25">
        <f t="shared" si="51"/>
        <v>8.006437336551997E-2</v>
      </c>
      <c r="L689" s="13" t="str">
        <f>VLOOKUP(B689,товар!$A$1:$C$433,3,FALSE)</f>
        <v>Русский сахар</v>
      </c>
      <c r="M689" s="50">
        <f t="shared" si="52"/>
        <v>293.41176470588238</v>
      </c>
      <c r="N689" s="13">
        <f t="shared" si="53"/>
        <v>819</v>
      </c>
      <c r="O689" s="33">
        <f>VLOOKUP(H689,клиенты!$A$1:$G$435,5,FALSE)</f>
        <v>44802</v>
      </c>
      <c r="P689" s="13">
        <f t="shared" si="54"/>
        <v>249</v>
      </c>
      <c r="Q689" s="14" t="str">
        <f>VLOOKUP(H689,клиенты!$A$2:$M$435,7,FALSE)</f>
        <v>Россия</v>
      </c>
    </row>
    <row r="690" spans="1:17" x14ac:dyDescent="0.2">
      <c r="A690" s="12">
        <v>179</v>
      </c>
      <c r="B690" s="13">
        <v>197</v>
      </c>
      <c r="C690" s="13">
        <v>177</v>
      </c>
      <c r="D690" s="13">
        <v>2</v>
      </c>
      <c r="E690" s="13">
        <v>354</v>
      </c>
      <c r="F690" s="33">
        <v>45165</v>
      </c>
      <c r="G690" s="13" t="s">
        <v>23</v>
      </c>
      <c r="H690" s="13">
        <v>153</v>
      </c>
      <c r="I690" s="13" t="str">
        <f>VLOOKUP(B690,товар!$A$1:$C$433,2,FALSE)</f>
        <v>Печенье</v>
      </c>
      <c r="J690" s="24">
        <f t="shared" si="50"/>
        <v>283.468085106383</v>
      </c>
      <c r="K690" s="25">
        <f t="shared" si="51"/>
        <v>-0.37559108308939437</v>
      </c>
      <c r="L690" s="13" t="str">
        <f>VLOOKUP(B690,товар!$A$1:$C$433,3,FALSE)</f>
        <v>Юбилейное</v>
      </c>
      <c r="M690" s="50">
        <f t="shared" si="52"/>
        <v>232.44444444444446</v>
      </c>
      <c r="N690" s="13">
        <f t="shared" si="53"/>
        <v>354</v>
      </c>
      <c r="O690" s="33">
        <f>VLOOKUP(H690,клиенты!$A$1:$G$435,5,FALSE)</f>
        <v>44802</v>
      </c>
      <c r="P690" s="13">
        <f t="shared" si="54"/>
        <v>363</v>
      </c>
      <c r="Q690" s="14" t="str">
        <f>VLOOKUP(H690,клиенты!$A$2:$M$435,7,FALSE)</f>
        <v>Россия</v>
      </c>
    </row>
    <row r="691" spans="1:17" x14ac:dyDescent="0.2">
      <c r="A691" s="12">
        <v>590</v>
      </c>
      <c r="B691" s="13">
        <v>474</v>
      </c>
      <c r="C691" s="13">
        <v>204</v>
      </c>
      <c r="D691" s="13">
        <v>2</v>
      </c>
      <c r="E691" s="13">
        <v>408</v>
      </c>
      <c r="F691" s="33">
        <v>45349</v>
      </c>
      <c r="G691" s="13" t="s">
        <v>23</v>
      </c>
      <c r="H691" s="13">
        <v>153</v>
      </c>
      <c r="I691" s="13" t="str">
        <f>VLOOKUP(B691,товар!$A$1:$C$433,2,FALSE)</f>
        <v>Молоко</v>
      </c>
      <c r="J691" s="24">
        <f t="shared" si="50"/>
        <v>294.95238095238096</v>
      </c>
      <c r="K691" s="25">
        <f t="shared" si="51"/>
        <v>-0.30836293186955122</v>
      </c>
      <c r="L691" s="13" t="str">
        <f>VLOOKUP(B691,товар!$A$1:$C$433,3,FALSE)</f>
        <v>Простоквашино</v>
      </c>
      <c r="M691" s="50">
        <f t="shared" si="52"/>
        <v>318.81818181818181</v>
      </c>
      <c r="N691" s="13">
        <f t="shared" si="53"/>
        <v>408</v>
      </c>
      <c r="O691" s="33">
        <f>VLOOKUP(H691,клиенты!$A$1:$G$435,5,FALSE)</f>
        <v>44802</v>
      </c>
      <c r="P691" s="13">
        <f t="shared" si="54"/>
        <v>547</v>
      </c>
      <c r="Q691" s="14" t="str">
        <f>VLOOKUP(H691,клиенты!$A$2:$M$435,7,FALSE)</f>
        <v>Россия</v>
      </c>
    </row>
    <row r="692" spans="1:17" x14ac:dyDescent="0.2">
      <c r="A692" s="12">
        <v>970</v>
      </c>
      <c r="B692" s="13">
        <v>25</v>
      </c>
      <c r="C692" s="13">
        <v>332</v>
      </c>
      <c r="D692" s="13">
        <v>3</v>
      </c>
      <c r="E692" s="13">
        <v>996</v>
      </c>
      <c r="F692" s="33">
        <v>45164</v>
      </c>
      <c r="G692" s="13" t="s">
        <v>17</v>
      </c>
      <c r="H692" s="13">
        <v>153</v>
      </c>
      <c r="I692" s="13" t="str">
        <f>VLOOKUP(B692,товар!$A$1:$C$433,2,FALSE)</f>
        <v>Чипсы</v>
      </c>
      <c r="J692" s="24">
        <f t="shared" si="50"/>
        <v>273.72549019607845</v>
      </c>
      <c r="K692" s="25">
        <f t="shared" si="51"/>
        <v>0.21289398280802274</v>
      </c>
      <c r="L692" s="13" t="str">
        <f>VLOOKUP(B692,товар!$A$1:$C$433,3,FALSE)</f>
        <v>Русская картошка</v>
      </c>
      <c r="M692" s="50">
        <f t="shared" si="52"/>
        <v>241.83333333333334</v>
      </c>
      <c r="N692" s="13">
        <f t="shared" si="53"/>
        <v>996</v>
      </c>
      <c r="O692" s="33">
        <f>VLOOKUP(H692,клиенты!$A$1:$G$435,5,FALSE)</f>
        <v>44802</v>
      </c>
      <c r="P692" s="13">
        <f t="shared" si="54"/>
        <v>362</v>
      </c>
      <c r="Q692" s="14" t="str">
        <f>VLOOKUP(H692,клиенты!$A$2:$M$435,7,FALSE)</f>
        <v>Россия</v>
      </c>
    </row>
    <row r="693" spans="1:17" x14ac:dyDescent="0.2">
      <c r="A693" s="12">
        <v>102</v>
      </c>
      <c r="B693" s="13">
        <v>212</v>
      </c>
      <c r="C693" s="13">
        <v>320</v>
      </c>
      <c r="D693" s="13">
        <v>5</v>
      </c>
      <c r="E693" s="13">
        <v>1600</v>
      </c>
      <c r="F693" s="33">
        <v>45082</v>
      </c>
      <c r="G693" s="13" t="s">
        <v>10</v>
      </c>
      <c r="H693" s="13">
        <v>111</v>
      </c>
      <c r="I693" s="13" t="str">
        <f>VLOOKUP(B693,товар!$A$1:$C$433,2,FALSE)</f>
        <v>Чипсы</v>
      </c>
      <c r="J693" s="24">
        <f t="shared" si="50"/>
        <v>273.72549019607845</v>
      </c>
      <c r="K693" s="25">
        <f t="shared" si="51"/>
        <v>0.16905444126074487</v>
      </c>
      <c r="L693" s="13" t="str">
        <f>VLOOKUP(B693,товар!$A$1:$C$433,3,FALSE)</f>
        <v>Lay's</v>
      </c>
      <c r="M693" s="50">
        <f t="shared" si="52"/>
        <v>320.57142857142856</v>
      </c>
      <c r="N693" s="13">
        <f t="shared" si="53"/>
        <v>1600</v>
      </c>
      <c r="O693" s="33">
        <f>VLOOKUP(H693,клиенты!$A$1:$G$435,5,FALSE)</f>
        <v>44804</v>
      </c>
      <c r="P693" s="13">
        <f t="shared" si="54"/>
        <v>278</v>
      </c>
      <c r="Q693" s="14" t="str">
        <f>VLOOKUP(H693,клиенты!$A$2:$M$435,7,FALSE)</f>
        <v>Беларусь</v>
      </c>
    </row>
    <row r="694" spans="1:17" x14ac:dyDescent="0.2">
      <c r="A694" s="12">
        <v>331</v>
      </c>
      <c r="B694" s="13">
        <v>17</v>
      </c>
      <c r="C694" s="13">
        <v>212</v>
      </c>
      <c r="D694" s="13">
        <v>3</v>
      </c>
      <c r="E694" s="13">
        <v>636</v>
      </c>
      <c r="F694" s="33">
        <v>45366</v>
      </c>
      <c r="G694" s="13" t="s">
        <v>24</v>
      </c>
      <c r="H694" s="13">
        <v>111</v>
      </c>
      <c r="I694" s="13" t="str">
        <f>VLOOKUP(B694,товар!$A$1:$C$433,2,FALSE)</f>
        <v>Кофе</v>
      </c>
      <c r="J694" s="24">
        <f t="shared" si="50"/>
        <v>249.02380952380952</v>
      </c>
      <c r="K694" s="25">
        <f t="shared" si="51"/>
        <v>-0.14867578162348216</v>
      </c>
      <c r="L694" s="13" t="str">
        <f>VLOOKUP(B694,товар!$A$1:$C$433,3,FALSE)</f>
        <v>Jacobs</v>
      </c>
      <c r="M694" s="50">
        <f t="shared" si="52"/>
        <v>276.21052631578948</v>
      </c>
      <c r="N694" s="13">
        <f t="shared" si="53"/>
        <v>636</v>
      </c>
      <c r="O694" s="33">
        <f>VLOOKUP(H694,клиенты!$A$1:$G$435,5,FALSE)</f>
        <v>44804</v>
      </c>
      <c r="P694" s="13">
        <f t="shared" si="54"/>
        <v>562</v>
      </c>
      <c r="Q694" s="14" t="str">
        <f>VLOOKUP(H694,клиенты!$A$2:$M$435,7,FALSE)</f>
        <v>Беларусь</v>
      </c>
    </row>
    <row r="695" spans="1:17" x14ac:dyDescent="0.2">
      <c r="A695" s="12">
        <v>709</v>
      </c>
      <c r="B695" s="13">
        <v>198</v>
      </c>
      <c r="C695" s="13">
        <v>335</v>
      </c>
      <c r="D695" s="13">
        <v>3</v>
      </c>
      <c r="E695" s="13">
        <v>1005</v>
      </c>
      <c r="F695" s="33">
        <v>45164</v>
      </c>
      <c r="G695" s="13" t="s">
        <v>18</v>
      </c>
      <c r="H695" s="13">
        <v>111</v>
      </c>
      <c r="I695" s="13" t="str">
        <f>VLOOKUP(B695,товар!$A$1:$C$433,2,FALSE)</f>
        <v>Мясо</v>
      </c>
      <c r="J695" s="24">
        <f t="shared" si="50"/>
        <v>271.74545454545455</v>
      </c>
      <c r="K695" s="25">
        <f t="shared" si="51"/>
        <v>0.23277131004951146</v>
      </c>
      <c r="L695" s="13" t="str">
        <f>VLOOKUP(B695,товар!$A$1:$C$433,3,FALSE)</f>
        <v>Мираторг</v>
      </c>
      <c r="M695" s="50">
        <f t="shared" si="52"/>
        <v>316.58333333333331</v>
      </c>
      <c r="N695" s="13">
        <f t="shared" si="53"/>
        <v>1005</v>
      </c>
      <c r="O695" s="33">
        <f>VLOOKUP(H695,клиенты!$A$1:$G$435,5,FALSE)</f>
        <v>44804</v>
      </c>
      <c r="P695" s="13">
        <f t="shared" si="54"/>
        <v>360</v>
      </c>
      <c r="Q695" s="14" t="str">
        <f>VLOOKUP(H695,клиенты!$A$2:$M$435,7,FALSE)</f>
        <v>Беларусь</v>
      </c>
    </row>
    <row r="696" spans="1:17" x14ac:dyDescent="0.2">
      <c r="A696" s="12">
        <v>353</v>
      </c>
      <c r="B696" s="13">
        <v>23</v>
      </c>
      <c r="C696" s="13">
        <v>380</v>
      </c>
      <c r="D696" s="13">
        <v>1</v>
      </c>
      <c r="E696" s="13">
        <v>380</v>
      </c>
      <c r="F696" s="33">
        <v>45199</v>
      </c>
      <c r="G696" s="13" t="s">
        <v>16</v>
      </c>
      <c r="H696" s="13">
        <v>84</v>
      </c>
      <c r="I696" s="13" t="str">
        <f>VLOOKUP(B696,товар!$A$1:$C$433,2,FALSE)</f>
        <v>Рыба</v>
      </c>
      <c r="J696" s="24">
        <f t="shared" si="50"/>
        <v>258.5128205128205</v>
      </c>
      <c r="K696" s="25">
        <f t="shared" si="51"/>
        <v>0.46994643919857171</v>
      </c>
      <c r="L696" s="13" t="str">
        <f>VLOOKUP(B696,товар!$A$1:$C$433,3,FALSE)</f>
        <v>Санта Бремор</v>
      </c>
      <c r="M696" s="50">
        <f t="shared" si="52"/>
        <v>216.4</v>
      </c>
      <c r="N696" s="13">
        <f t="shared" si="53"/>
        <v>380</v>
      </c>
      <c r="O696" s="33">
        <f>VLOOKUP(H696,клиенты!$A$1:$G$435,5,FALSE)</f>
        <v>44805</v>
      </c>
      <c r="P696" s="13">
        <f t="shared" si="54"/>
        <v>394</v>
      </c>
      <c r="Q696" s="14" t="str">
        <f>VLOOKUP(H696,клиенты!$A$2:$M$435,7,FALSE)</f>
        <v>Узбекистан</v>
      </c>
    </row>
    <row r="697" spans="1:17" x14ac:dyDescent="0.2">
      <c r="A697" s="12">
        <v>391</v>
      </c>
      <c r="B697" s="13">
        <v>313</v>
      </c>
      <c r="C697" s="13">
        <v>385</v>
      </c>
      <c r="D697" s="13">
        <v>4</v>
      </c>
      <c r="E697" s="13">
        <v>1540</v>
      </c>
      <c r="F697" s="33">
        <v>44982</v>
      </c>
      <c r="G697" s="13" t="s">
        <v>18</v>
      </c>
      <c r="H697" s="13">
        <v>246</v>
      </c>
      <c r="I697" s="13" t="str">
        <f>VLOOKUP(B697,товар!$A$1:$C$433,2,FALSE)</f>
        <v>Конфеты</v>
      </c>
      <c r="J697" s="24">
        <f t="shared" si="50"/>
        <v>267.85483870967744</v>
      </c>
      <c r="K697" s="25">
        <f t="shared" si="51"/>
        <v>0.43734569759739861</v>
      </c>
      <c r="L697" s="13" t="str">
        <f>VLOOKUP(B697,товар!$A$1:$C$433,3,FALSE)</f>
        <v>Бабаевский</v>
      </c>
      <c r="M697" s="50">
        <f t="shared" si="52"/>
        <v>250.25925925925927</v>
      </c>
      <c r="N697" s="13">
        <f t="shared" si="53"/>
        <v>1540</v>
      </c>
      <c r="O697" s="33">
        <f>VLOOKUP(H697,клиенты!$A$1:$G$435,5,FALSE)</f>
        <v>44805</v>
      </c>
      <c r="P697" s="13">
        <f t="shared" si="54"/>
        <v>177</v>
      </c>
      <c r="Q697" s="14" t="str">
        <f>VLOOKUP(H697,клиенты!$A$2:$M$435,7,FALSE)</f>
        <v>Беларусь</v>
      </c>
    </row>
    <row r="698" spans="1:17" x14ac:dyDescent="0.2">
      <c r="A698" s="12">
        <v>653</v>
      </c>
      <c r="B698" s="13">
        <v>131</v>
      </c>
      <c r="C698" s="13">
        <v>116</v>
      </c>
      <c r="D698" s="13">
        <v>5</v>
      </c>
      <c r="E698" s="13">
        <v>580</v>
      </c>
      <c r="F698" s="33">
        <v>45184</v>
      </c>
      <c r="G698" s="13" t="s">
        <v>9</v>
      </c>
      <c r="H698" s="13">
        <v>246</v>
      </c>
      <c r="I698" s="13" t="str">
        <f>VLOOKUP(B698,товар!$A$1:$C$433,2,FALSE)</f>
        <v>Сок</v>
      </c>
      <c r="J698" s="24">
        <f t="shared" si="50"/>
        <v>268.60344827586209</v>
      </c>
      <c r="K698" s="25">
        <f t="shared" si="51"/>
        <v>-0.568136594133128</v>
      </c>
      <c r="L698" s="13" t="str">
        <f>VLOOKUP(B698,товар!$A$1:$C$433,3,FALSE)</f>
        <v>Сады Придонья</v>
      </c>
      <c r="M698" s="50">
        <f t="shared" si="52"/>
        <v>254.18181818181819</v>
      </c>
      <c r="N698" s="13">
        <f t="shared" si="53"/>
        <v>580</v>
      </c>
      <c r="O698" s="33">
        <f>VLOOKUP(H698,клиенты!$A$1:$G$435,5,FALSE)</f>
        <v>44805</v>
      </c>
      <c r="P698" s="13">
        <f t="shared" si="54"/>
        <v>379</v>
      </c>
      <c r="Q698" s="14" t="str">
        <f>VLOOKUP(H698,клиенты!$A$2:$M$435,7,FALSE)</f>
        <v>Беларусь</v>
      </c>
    </row>
    <row r="699" spans="1:17" x14ac:dyDescent="0.2">
      <c r="A699" s="12">
        <v>920</v>
      </c>
      <c r="B699" s="13">
        <v>173</v>
      </c>
      <c r="C699" s="13">
        <v>173</v>
      </c>
      <c r="D699" s="13">
        <v>2</v>
      </c>
      <c r="E699" s="13">
        <v>346</v>
      </c>
      <c r="F699" s="33">
        <v>45097</v>
      </c>
      <c r="G699" s="13" t="s">
        <v>26</v>
      </c>
      <c r="H699" s="13">
        <v>246</v>
      </c>
      <c r="I699" s="13" t="str">
        <f>VLOOKUP(B699,товар!$A$1:$C$433,2,FALSE)</f>
        <v>Сок</v>
      </c>
      <c r="J699" s="24">
        <f t="shared" si="50"/>
        <v>268.60344827586209</v>
      </c>
      <c r="K699" s="25">
        <f t="shared" si="51"/>
        <v>-0.35592785159509599</v>
      </c>
      <c r="L699" s="13" t="str">
        <f>VLOOKUP(B699,товар!$A$1:$C$433,3,FALSE)</f>
        <v>Фруктовый сад</v>
      </c>
      <c r="M699" s="50">
        <f t="shared" si="52"/>
        <v>281.96875</v>
      </c>
      <c r="N699" s="13">
        <f t="shared" si="53"/>
        <v>346</v>
      </c>
      <c r="O699" s="33">
        <f>VLOOKUP(H699,клиенты!$A$1:$G$435,5,FALSE)</f>
        <v>44805</v>
      </c>
      <c r="P699" s="13">
        <f t="shared" si="54"/>
        <v>292</v>
      </c>
      <c r="Q699" s="14" t="str">
        <f>VLOOKUP(H699,клиенты!$A$2:$M$435,7,FALSE)</f>
        <v>Беларусь</v>
      </c>
    </row>
    <row r="700" spans="1:17" x14ac:dyDescent="0.2">
      <c r="A700" s="12">
        <v>34</v>
      </c>
      <c r="B700" s="13">
        <v>213</v>
      </c>
      <c r="C700" s="13">
        <v>387</v>
      </c>
      <c r="D700" s="13">
        <v>1</v>
      </c>
      <c r="E700" s="13">
        <v>387</v>
      </c>
      <c r="F700" s="33">
        <v>45267</v>
      </c>
      <c r="G700" s="13" t="s">
        <v>13</v>
      </c>
      <c r="H700" s="13">
        <v>310</v>
      </c>
      <c r="I700" s="13" t="str">
        <f>VLOOKUP(B700,товар!$A$1:$C$433,2,FALSE)</f>
        <v>Сахар</v>
      </c>
      <c r="J700" s="24">
        <f t="shared" si="50"/>
        <v>252.76271186440678</v>
      </c>
      <c r="K700" s="25">
        <f t="shared" si="51"/>
        <v>0.53108026554013277</v>
      </c>
      <c r="L700" s="13" t="str">
        <f>VLOOKUP(B700,товар!$A$1:$C$433,3,FALSE)</f>
        <v>Продимекс</v>
      </c>
      <c r="M700" s="50">
        <f t="shared" si="52"/>
        <v>240.5</v>
      </c>
      <c r="N700" s="13">
        <f t="shared" si="53"/>
        <v>387</v>
      </c>
      <c r="O700" s="33">
        <f>VLOOKUP(H700,клиенты!$A$1:$G$435,5,FALSE)</f>
        <v>44807</v>
      </c>
      <c r="P700" s="13">
        <f t="shared" si="54"/>
        <v>460</v>
      </c>
      <c r="Q700" s="14" t="str">
        <f>VLOOKUP(H700,клиенты!$A$2:$M$435,7,FALSE)</f>
        <v>Узбекистан</v>
      </c>
    </row>
    <row r="701" spans="1:17" x14ac:dyDescent="0.2">
      <c r="A701" s="12">
        <v>545</v>
      </c>
      <c r="B701" s="13">
        <v>91</v>
      </c>
      <c r="C701" s="13">
        <v>335</v>
      </c>
      <c r="D701" s="13">
        <v>2</v>
      </c>
      <c r="E701" s="13">
        <v>670</v>
      </c>
      <c r="F701" s="33">
        <v>45186</v>
      </c>
      <c r="G701" s="13" t="s">
        <v>23</v>
      </c>
      <c r="H701" s="13">
        <v>310</v>
      </c>
      <c r="I701" s="13" t="str">
        <f>VLOOKUP(B701,товар!$A$1:$C$433,2,FALSE)</f>
        <v>Сыр</v>
      </c>
      <c r="J701" s="24">
        <f t="shared" si="50"/>
        <v>262.63492063492066</v>
      </c>
      <c r="K701" s="25">
        <f t="shared" si="51"/>
        <v>0.27553487247673147</v>
      </c>
      <c r="L701" s="13" t="str">
        <f>VLOOKUP(B701,товар!$A$1:$C$433,3,FALSE)</f>
        <v>Сырная долина</v>
      </c>
      <c r="M701" s="50">
        <f t="shared" si="52"/>
        <v>271</v>
      </c>
      <c r="N701" s="13">
        <f t="shared" si="53"/>
        <v>670</v>
      </c>
      <c r="O701" s="33">
        <f>VLOOKUP(H701,клиенты!$A$1:$G$435,5,FALSE)</f>
        <v>44807</v>
      </c>
      <c r="P701" s="13">
        <f t="shared" si="54"/>
        <v>379</v>
      </c>
      <c r="Q701" s="14" t="str">
        <f>VLOOKUP(H701,клиенты!$A$2:$M$435,7,FALSE)</f>
        <v>Узбекистан</v>
      </c>
    </row>
    <row r="702" spans="1:17" x14ac:dyDescent="0.2">
      <c r="A702" s="12">
        <v>208</v>
      </c>
      <c r="B702" s="13">
        <v>255</v>
      </c>
      <c r="C702" s="13">
        <v>214</v>
      </c>
      <c r="D702" s="13">
        <v>2</v>
      </c>
      <c r="E702" s="13">
        <v>428</v>
      </c>
      <c r="F702" s="33">
        <v>45031</v>
      </c>
      <c r="G702" s="13" t="s">
        <v>12</v>
      </c>
      <c r="H702" s="13">
        <v>354</v>
      </c>
      <c r="I702" s="13" t="str">
        <f>VLOOKUP(B702,товар!$A$1:$C$433,2,FALSE)</f>
        <v>Кофе</v>
      </c>
      <c r="J702" s="24">
        <f t="shared" si="50"/>
        <v>249.02380952380952</v>
      </c>
      <c r="K702" s="25">
        <f t="shared" si="51"/>
        <v>-0.14064442107276032</v>
      </c>
      <c r="L702" s="13" t="str">
        <f>VLOOKUP(B702,товар!$A$1:$C$433,3,FALSE)</f>
        <v>Nescafe</v>
      </c>
      <c r="M702" s="50">
        <f t="shared" si="52"/>
        <v>256.89999999999998</v>
      </c>
      <c r="N702" s="13">
        <f t="shared" si="53"/>
        <v>428</v>
      </c>
      <c r="O702" s="33">
        <f>VLOOKUP(H702,клиенты!$A$1:$G$435,5,FALSE)</f>
        <v>44811</v>
      </c>
      <c r="P702" s="13">
        <f t="shared" si="54"/>
        <v>220</v>
      </c>
      <c r="Q702" s="14" t="str">
        <f>VLOOKUP(H702,клиенты!$A$2:$M$435,7,FALSE)</f>
        <v>Беларусь</v>
      </c>
    </row>
    <row r="703" spans="1:17" x14ac:dyDescent="0.2">
      <c r="A703" s="12">
        <v>798</v>
      </c>
      <c r="B703" s="13">
        <v>407</v>
      </c>
      <c r="C703" s="13">
        <v>157</v>
      </c>
      <c r="D703" s="13">
        <v>3</v>
      </c>
      <c r="E703" s="13">
        <v>471</v>
      </c>
      <c r="F703" s="33">
        <v>45275</v>
      </c>
      <c r="G703" s="13" t="s">
        <v>9</v>
      </c>
      <c r="H703" s="13">
        <v>354</v>
      </c>
      <c r="I703" s="13" t="str">
        <f>VLOOKUP(B703,товар!$A$1:$C$433,2,FALSE)</f>
        <v>Конфеты</v>
      </c>
      <c r="J703" s="24">
        <f t="shared" si="50"/>
        <v>267.85483870967744</v>
      </c>
      <c r="K703" s="25">
        <f t="shared" si="51"/>
        <v>-0.41386162461612575</v>
      </c>
      <c r="L703" s="13" t="str">
        <f>VLOOKUP(B703,товар!$A$1:$C$433,3,FALSE)</f>
        <v>Славянка</v>
      </c>
      <c r="M703" s="50">
        <f t="shared" si="52"/>
        <v>268</v>
      </c>
      <c r="N703" s="13">
        <f t="shared" si="53"/>
        <v>471</v>
      </c>
      <c r="O703" s="33">
        <f>VLOOKUP(H703,клиенты!$A$1:$G$435,5,FALSE)</f>
        <v>44811</v>
      </c>
      <c r="P703" s="13">
        <f t="shared" si="54"/>
        <v>464</v>
      </c>
      <c r="Q703" s="14" t="str">
        <f>VLOOKUP(H703,клиенты!$A$2:$M$435,7,FALSE)</f>
        <v>Беларусь</v>
      </c>
    </row>
    <row r="704" spans="1:17" x14ac:dyDescent="0.2">
      <c r="A704" s="12">
        <v>700</v>
      </c>
      <c r="B704" s="13">
        <v>423</v>
      </c>
      <c r="C704" s="13">
        <v>277</v>
      </c>
      <c r="D704" s="13">
        <v>5</v>
      </c>
      <c r="E704" s="13">
        <v>1385</v>
      </c>
      <c r="F704" s="33">
        <v>45143</v>
      </c>
      <c r="G704" s="13" t="s">
        <v>12</v>
      </c>
      <c r="H704" s="13">
        <v>331</v>
      </c>
      <c r="I704" s="13" t="str">
        <f>VLOOKUP(B704,товар!$A$1:$C$433,2,FALSE)</f>
        <v>Чипсы</v>
      </c>
      <c r="J704" s="24">
        <f t="shared" si="50"/>
        <v>273.72549019607845</v>
      </c>
      <c r="K704" s="25">
        <f t="shared" si="51"/>
        <v>1.1962750716332238E-2</v>
      </c>
      <c r="L704" s="13" t="str">
        <f>VLOOKUP(B704,товар!$A$1:$C$433,3,FALSE)</f>
        <v>Pringles</v>
      </c>
      <c r="M704" s="50">
        <f t="shared" si="52"/>
        <v>280.23809523809524</v>
      </c>
      <c r="N704" s="13">
        <f t="shared" si="53"/>
        <v>1385</v>
      </c>
      <c r="O704" s="33">
        <f>VLOOKUP(H704,клиенты!$A$1:$G$435,5,FALSE)</f>
        <v>44813</v>
      </c>
      <c r="P704" s="13">
        <f t="shared" si="54"/>
        <v>330</v>
      </c>
      <c r="Q704" s="14" t="str">
        <f>VLOOKUP(H704,клиенты!$A$2:$M$435,7,FALSE)</f>
        <v>Беларусь</v>
      </c>
    </row>
    <row r="705" spans="1:17" x14ac:dyDescent="0.2">
      <c r="A705" s="12">
        <v>888</v>
      </c>
      <c r="B705" s="13">
        <v>295</v>
      </c>
      <c r="C705" s="13">
        <v>219</v>
      </c>
      <c r="D705" s="13">
        <v>5</v>
      </c>
      <c r="E705" s="13">
        <v>1095</v>
      </c>
      <c r="F705" s="33">
        <v>45165</v>
      </c>
      <c r="G705" s="13" t="s">
        <v>19</v>
      </c>
      <c r="H705" s="13">
        <v>331</v>
      </c>
      <c r="I705" s="13" t="str">
        <f>VLOOKUP(B705,товар!$A$1:$C$433,2,FALSE)</f>
        <v>Печенье</v>
      </c>
      <c r="J705" s="24">
        <f t="shared" si="50"/>
        <v>283.468085106383</v>
      </c>
      <c r="K705" s="25">
        <f t="shared" si="51"/>
        <v>-0.22742625534789462</v>
      </c>
      <c r="L705" s="13" t="str">
        <f>VLOOKUP(B705,товар!$A$1:$C$433,3,FALSE)</f>
        <v>Белогорье</v>
      </c>
      <c r="M705" s="50">
        <f t="shared" si="52"/>
        <v>249.5</v>
      </c>
      <c r="N705" s="13">
        <f t="shared" si="53"/>
        <v>1095</v>
      </c>
      <c r="O705" s="33">
        <f>VLOOKUP(H705,клиенты!$A$1:$G$435,5,FALSE)</f>
        <v>44813</v>
      </c>
      <c r="P705" s="13">
        <f t="shared" si="54"/>
        <v>352</v>
      </c>
      <c r="Q705" s="14" t="str">
        <f>VLOOKUP(H705,клиенты!$A$2:$M$435,7,FALSE)</f>
        <v>Беларусь</v>
      </c>
    </row>
    <row r="706" spans="1:17" x14ac:dyDescent="0.2">
      <c r="A706" s="12">
        <v>977</v>
      </c>
      <c r="B706" s="13">
        <v>175</v>
      </c>
      <c r="C706" s="13">
        <v>198</v>
      </c>
      <c r="D706" s="13">
        <v>3</v>
      </c>
      <c r="E706" s="13">
        <v>594</v>
      </c>
      <c r="F706" s="33">
        <v>45145</v>
      </c>
      <c r="G706" s="13" t="s">
        <v>11</v>
      </c>
      <c r="H706" s="13">
        <v>331</v>
      </c>
      <c r="I706" s="13" t="str">
        <f>VLOOKUP(B706,товар!$A$1:$C$433,2,FALSE)</f>
        <v>Овощи</v>
      </c>
      <c r="J706" s="24">
        <f t="shared" ref="J706:J769" si="55">AVERAGEIF($I$2:$I$1001,I706,$C$2:$C$1001)</f>
        <v>250.48780487804879</v>
      </c>
      <c r="K706" s="25">
        <f t="shared" ref="K706:K769" si="56">C706/J706-1</f>
        <v>-0.2095423563777995</v>
      </c>
      <c r="L706" s="13" t="str">
        <f>VLOOKUP(B706,товар!$A$1:$C$433,3,FALSE)</f>
        <v>Семко</v>
      </c>
      <c r="M706" s="50">
        <f t="shared" ref="M706:M769" si="57">AVERAGEIFS($C$2:$C$1001,$I$2:$I$1001,I706,$L$2:$L$1001,L706)</f>
        <v>208</v>
      </c>
      <c r="N706" s="13">
        <f t="shared" ref="N706:N769" si="58">C706*D706</f>
        <v>594</v>
      </c>
      <c r="O706" s="33">
        <f>VLOOKUP(H706,клиенты!$A$1:$G$435,5,FALSE)</f>
        <v>44813</v>
      </c>
      <c r="P706" s="13">
        <f t="shared" ref="P706:P769" si="59">F706-O706</f>
        <v>332</v>
      </c>
      <c r="Q706" s="14" t="str">
        <f>VLOOKUP(H706,клиенты!$A$2:$M$435,7,FALSE)</f>
        <v>Беларусь</v>
      </c>
    </row>
    <row r="707" spans="1:17" x14ac:dyDescent="0.2">
      <c r="A707" s="12">
        <v>80</v>
      </c>
      <c r="B707" s="13">
        <v>64</v>
      </c>
      <c r="C707" s="13">
        <v>131</v>
      </c>
      <c r="D707" s="13">
        <v>5</v>
      </c>
      <c r="E707" s="13">
        <v>655</v>
      </c>
      <c r="F707" s="33">
        <v>44946</v>
      </c>
      <c r="G707" s="13" t="s">
        <v>15</v>
      </c>
      <c r="H707" s="13">
        <v>487</v>
      </c>
      <c r="I707" s="13" t="str">
        <f>VLOOKUP(B707,товар!$A$1:$C$433,2,FALSE)</f>
        <v>Колбаса</v>
      </c>
      <c r="J707" s="24">
        <f t="shared" si="55"/>
        <v>286.92307692307691</v>
      </c>
      <c r="K707" s="25">
        <f t="shared" si="56"/>
        <v>-0.54343163538873984</v>
      </c>
      <c r="L707" s="13" t="str">
        <f>VLOOKUP(B707,товар!$A$1:$C$433,3,FALSE)</f>
        <v>Окраина</v>
      </c>
      <c r="M707" s="50">
        <f t="shared" si="57"/>
        <v>273.58333333333331</v>
      </c>
      <c r="N707" s="13">
        <f t="shared" si="58"/>
        <v>655</v>
      </c>
      <c r="O707" s="33">
        <f>VLOOKUP(H707,клиенты!$A$1:$G$435,5,FALSE)</f>
        <v>44815</v>
      </c>
      <c r="P707" s="13">
        <f t="shared" si="59"/>
        <v>131</v>
      </c>
      <c r="Q707" s="14" t="str">
        <f>VLOOKUP(H707,клиенты!$A$2:$M$435,7,FALSE)</f>
        <v>Россия</v>
      </c>
    </row>
    <row r="708" spans="1:17" x14ac:dyDescent="0.2">
      <c r="A708" s="12">
        <v>87</v>
      </c>
      <c r="B708" s="13">
        <v>319</v>
      </c>
      <c r="C708" s="13">
        <v>247</v>
      </c>
      <c r="D708" s="13">
        <v>2</v>
      </c>
      <c r="E708" s="13">
        <v>494</v>
      </c>
      <c r="F708" s="33">
        <v>45189</v>
      </c>
      <c r="G708" s="13" t="s">
        <v>8</v>
      </c>
      <c r="H708" s="13">
        <v>330</v>
      </c>
      <c r="I708" s="13" t="str">
        <f>VLOOKUP(B708,товар!$A$1:$C$433,2,FALSE)</f>
        <v>Йогурт</v>
      </c>
      <c r="J708" s="24">
        <f t="shared" si="55"/>
        <v>263.25423728813558</v>
      </c>
      <c r="K708" s="25">
        <f t="shared" si="56"/>
        <v>-6.1743497295905225E-2</v>
      </c>
      <c r="L708" s="13" t="str">
        <f>VLOOKUP(B708,товар!$A$1:$C$433,3,FALSE)</f>
        <v>Эрманн</v>
      </c>
      <c r="M708" s="50">
        <f t="shared" si="57"/>
        <v>248.5</v>
      </c>
      <c r="N708" s="13">
        <f t="shared" si="58"/>
        <v>494</v>
      </c>
      <c r="O708" s="33">
        <f>VLOOKUP(H708,клиенты!$A$1:$G$435,5,FALSE)</f>
        <v>44815</v>
      </c>
      <c r="P708" s="13">
        <f t="shared" si="59"/>
        <v>374</v>
      </c>
      <c r="Q708" s="14" t="str">
        <f>VLOOKUP(H708,клиенты!$A$2:$M$435,7,FALSE)</f>
        <v>Беларусь</v>
      </c>
    </row>
    <row r="709" spans="1:17" x14ac:dyDescent="0.2">
      <c r="A709" s="12">
        <v>147</v>
      </c>
      <c r="B709" s="13">
        <v>441</v>
      </c>
      <c r="C709" s="13">
        <v>239</v>
      </c>
      <c r="D709" s="13">
        <v>2</v>
      </c>
      <c r="E709" s="13">
        <v>478</v>
      </c>
      <c r="F709" s="33">
        <v>45103</v>
      </c>
      <c r="G709" s="13" t="s">
        <v>24</v>
      </c>
      <c r="H709" s="13">
        <v>487</v>
      </c>
      <c r="I709" s="13" t="str">
        <f>VLOOKUP(B709,товар!$A$1:$C$433,2,FALSE)</f>
        <v>Чай</v>
      </c>
      <c r="J709" s="24">
        <f t="shared" si="55"/>
        <v>271.18181818181819</v>
      </c>
      <c r="K709" s="25">
        <f t="shared" si="56"/>
        <v>-0.11867247737177344</v>
      </c>
      <c r="L709" s="13" t="str">
        <f>VLOOKUP(B709,товар!$A$1:$C$433,3,FALSE)</f>
        <v>Lipton</v>
      </c>
      <c r="M709" s="50">
        <f t="shared" si="57"/>
        <v>260.15789473684208</v>
      </c>
      <c r="N709" s="13">
        <f t="shared" si="58"/>
        <v>478</v>
      </c>
      <c r="O709" s="33">
        <f>VLOOKUP(H709,клиенты!$A$1:$G$435,5,FALSE)</f>
        <v>44815</v>
      </c>
      <c r="P709" s="13">
        <f t="shared" si="59"/>
        <v>288</v>
      </c>
      <c r="Q709" s="14" t="str">
        <f>VLOOKUP(H709,клиенты!$A$2:$M$435,7,FALSE)</f>
        <v>Россия</v>
      </c>
    </row>
    <row r="710" spans="1:17" x14ac:dyDescent="0.2">
      <c r="A710" s="12">
        <v>228</v>
      </c>
      <c r="B710" s="13">
        <v>96</v>
      </c>
      <c r="C710" s="13">
        <v>362</v>
      </c>
      <c r="D710" s="13">
        <v>4</v>
      </c>
      <c r="E710" s="13">
        <v>1448</v>
      </c>
      <c r="F710" s="33">
        <v>45398</v>
      </c>
      <c r="G710" s="13" t="s">
        <v>9</v>
      </c>
      <c r="H710" s="13">
        <v>330</v>
      </c>
      <c r="I710" s="13" t="str">
        <f>VLOOKUP(B710,товар!$A$1:$C$433,2,FALSE)</f>
        <v>Соль</v>
      </c>
      <c r="J710" s="24">
        <f t="shared" si="55"/>
        <v>264.8679245283019</v>
      </c>
      <c r="K710" s="25">
        <f t="shared" si="56"/>
        <v>0.36671890582704081</v>
      </c>
      <c r="L710" s="13" t="str">
        <f>VLOOKUP(B710,товар!$A$1:$C$433,3,FALSE)</f>
        <v>Салта</v>
      </c>
      <c r="M710" s="50">
        <f t="shared" si="57"/>
        <v>273.7</v>
      </c>
      <c r="N710" s="13">
        <f t="shared" si="58"/>
        <v>1448</v>
      </c>
      <c r="O710" s="33">
        <f>VLOOKUP(H710,клиенты!$A$1:$G$435,5,FALSE)</f>
        <v>44815</v>
      </c>
      <c r="P710" s="13">
        <f t="shared" si="59"/>
        <v>583</v>
      </c>
      <c r="Q710" s="14" t="str">
        <f>VLOOKUP(H710,клиенты!$A$2:$M$435,7,FALSE)</f>
        <v>Беларусь</v>
      </c>
    </row>
    <row r="711" spans="1:17" x14ac:dyDescent="0.2">
      <c r="A711" s="12">
        <v>914</v>
      </c>
      <c r="B711" s="13">
        <v>208</v>
      </c>
      <c r="C711" s="13">
        <v>412</v>
      </c>
      <c r="D711" s="13">
        <v>4</v>
      </c>
      <c r="E711" s="13">
        <v>1648</v>
      </c>
      <c r="F711" s="33">
        <v>45319</v>
      </c>
      <c r="G711" s="13" t="s">
        <v>14</v>
      </c>
      <c r="H711" s="13">
        <v>212</v>
      </c>
      <c r="I711" s="13" t="str">
        <f>VLOOKUP(B711,товар!$A$1:$C$433,2,FALSE)</f>
        <v>Конфеты</v>
      </c>
      <c r="J711" s="24">
        <f t="shared" si="55"/>
        <v>267.85483870967744</v>
      </c>
      <c r="K711" s="25">
        <f t="shared" si="56"/>
        <v>0.53814656470163169</v>
      </c>
      <c r="L711" s="13" t="str">
        <f>VLOOKUP(B711,товар!$A$1:$C$433,3,FALSE)</f>
        <v>Славянка</v>
      </c>
      <c r="M711" s="50">
        <f t="shared" si="57"/>
        <v>268</v>
      </c>
      <c r="N711" s="13">
        <f t="shared" si="58"/>
        <v>1648</v>
      </c>
      <c r="O711" s="33">
        <f>VLOOKUP(H711,клиенты!$A$1:$G$435,5,FALSE)</f>
        <v>44815</v>
      </c>
      <c r="P711" s="13">
        <f t="shared" si="59"/>
        <v>504</v>
      </c>
      <c r="Q711" s="14" t="str">
        <f>VLOOKUP(H711,клиенты!$A$2:$M$435,7,FALSE)</f>
        <v>Беларусь</v>
      </c>
    </row>
    <row r="712" spans="1:17" x14ac:dyDescent="0.2">
      <c r="A712" s="12">
        <v>371</v>
      </c>
      <c r="B712" s="13">
        <v>293</v>
      </c>
      <c r="C712" s="13">
        <v>179</v>
      </c>
      <c r="D712" s="13">
        <v>4</v>
      </c>
      <c r="E712" s="13">
        <v>716</v>
      </c>
      <c r="F712" s="33">
        <v>45258</v>
      </c>
      <c r="G712" s="13" t="s">
        <v>11</v>
      </c>
      <c r="H712" s="13">
        <v>38</v>
      </c>
      <c r="I712" s="13" t="str">
        <f>VLOOKUP(B712,товар!$A$1:$C$433,2,FALSE)</f>
        <v>Конфеты</v>
      </c>
      <c r="J712" s="24">
        <f t="shared" si="55"/>
        <v>267.85483870967744</v>
      </c>
      <c r="K712" s="25">
        <f t="shared" si="56"/>
        <v>-0.33172758475341724</v>
      </c>
      <c r="L712" s="13" t="str">
        <f>VLOOKUP(B712,товар!$A$1:$C$433,3,FALSE)</f>
        <v>Бабаевский</v>
      </c>
      <c r="M712" s="50">
        <f t="shared" si="57"/>
        <v>250.25925925925927</v>
      </c>
      <c r="N712" s="13">
        <f t="shared" si="58"/>
        <v>716</v>
      </c>
      <c r="O712" s="33">
        <f>VLOOKUP(H712,клиенты!$A$1:$G$435,5,FALSE)</f>
        <v>44819</v>
      </c>
      <c r="P712" s="13">
        <f t="shared" si="59"/>
        <v>439</v>
      </c>
      <c r="Q712" s="14" t="str">
        <f>VLOOKUP(H712,клиенты!$A$2:$M$435,7,FALSE)</f>
        <v>Узбекистан</v>
      </c>
    </row>
    <row r="713" spans="1:17" x14ac:dyDescent="0.2">
      <c r="A713" s="12">
        <v>543</v>
      </c>
      <c r="B713" s="13">
        <v>492</v>
      </c>
      <c r="C713" s="13">
        <v>469</v>
      </c>
      <c r="D713" s="13">
        <v>4</v>
      </c>
      <c r="E713" s="13">
        <v>1876</v>
      </c>
      <c r="F713" s="33">
        <v>45386</v>
      </c>
      <c r="G713" s="13" t="s">
        <v>10</v>
      </c>
      <c r="H713" s="13">
        <v>38</v>
      </c>
      <c r="I713" s="13" t="str">
        <f>VLOOKUP(B713,товар!$A$1:$C$433,2,FALSE)</f>
        <v>Рыба</v>
      </c>
      <c r="J713" s="24">
        <f t="shared" si="55"/>
        <v>258.5128205128205</v>
      </c>
      <c r="K713" s="25">
        <f t="shared" si="56"/>
        <v>0.81422336837928988</v>
      </c>
      <c r="L713" s="13" t="str">
        <f>VLOOKUP(B713,товар!$A$1:$C$433,3,FALSE)</f>
        <v>Русское море</v>
      </c>
      <c r="M713" s="50">
        <f t="shared" si="57"/>
        <v>292.66666666666669</v>
      </c>
      <c r="N713" s="13">
        <f t="shared" si="58"/>
        <v>1876</v>
      </c>
      <c r="O713" s="33">
        <f>VLOOKUP(H713,клиенты!$A$1:$G$435,5,FALSE)</f>
        <v>44819</v>
      </c>
      <c r="P713" s="13">
        <f t="shared" si="59"/>
        <v>567</v>
      </c>
      <c r="Q713" s="14" t="str">
        <f>VLOOKUP(H713,клиенты!$A$2:$M$435,7,FALSE)</f>
        <v>Узбекистан</v>
      </c>
    </row>
    <row r="714" spans="1:17" x14ac:dyDescent="0.2">
      <c r="A714" s="12">
        <v>837</v>
      </c>
      <c r="B714" s="13">
        <v>104</v>
      </c>
      <c r="C714" s="13">
        <v>420</v>
      </c>
      <c r="D714" s="13">
        <v>2</v>
      </c>
      <c r="E714" s="13">
        <v>840</v>
      </c>
      <c r="F714" s="33">
        <v>45427</v>
      </c>
      <c r="G714" s="13" t="s">
        <v>10</v>
      </c>
      <c r="H714" s="13">
        <v>26</v>
      </c>
      <c r="I714" s="13" t="str">
        <f>VLOOKUP(B714,товар!$A$1:$C$433,2,FALSE)</f>
        <v>Йогурт</v>
      </c>
      <c r="J714" s="24">
        <f t="shared" si="55"/>
        <v>263.25423728813558</v>
      </c>
      <c r="K714" s="25">
        <f t="shared" si="56"/>
        <v>0.59541591552923001</v>
      </c>
      <c r="L714" s="13" t="str">
        <f>VLOOKUP(B714,товар!$A$1:$C$433,3,FALSE)</f>
        <v>Ростагроэкспорт</v>
      </c>
      <c r="M714" s="50">
        <f t="shared" si="57"/>
        <v>257.78260869565219</v>
      </c>
      <c r="N714" s="13">
        <f t="shared" si="58"/>
        <v>840</v>
      </c>
      <c r="O714" s="33">
        <f>VLOOKUP(H714,клиенты!$A$1:$G$435,5,FALSE)</f>
        <v>44819</v>
      </c>
      <c r="P714" s="13">
        <f t="shared" si="59"/>
        <v>608</v>
      </c>
      <c r="Q714" s="14" t="str">
        <f>VLOOKUP(H714,клиенты!$A$2:$M$435,7,FALSE)</f>
        <v>Узбекистан</v>
      </c>
    </row>
    <row r="715" spans="1:17" x14ac:dyDescent="0.2">
      <c r="A715" s="12">
        <v>850</v>
      </c>
      <c r="B715" s="13">
        <v>16</v>
      </c>
      <c r="C715" s="13">
        <v>207</v>
      </c>
      <c r="D715" s="13">
        <v>2</v>
      </c>
      <c r="E715" s="13">
        <v>414</v>
      </c>
      <c r="F715" s="33">
        <v>45251</v>
      </c>
      <c r="G715" s="13" t="s">
        <v>11</v>
      </c>
      <c r="H715" s="13">
        <v>26</v>
      </c>
      <c r="I715" s="13" t="str">
        <f>VLOOKUP(B715,товар!$A$1:$C$433,2,FALSE)</f>
        <v>Сыр</v>
      </c>
      <c r="J715" s="24">
        <f t="shared" si="55"/>
        <v>262.63492063492066</v>
      </c>
      <c r="K715" s="25">
        <f t="shared" si="56"/>
        <v>-0.21183367581288537</v>
      </c>
      <c r="L715" s="13" t="str">
        <f>VLOOKUP(B715,товар!$A$1:$C$433,3,FALSE)</f>
        <v>Сырная долина</v>
      </c>
      <c r="M715" s="50">
        <f t="shared" si="57"/>
        <v>271</v>
      </c>
      <c r="N715" s="13">
        <f t="shared" si="58"/>
        <v>414</v>
      </c>
      <c r="O715" s="33">
        <f>VLOOKUP(H715,клиенты!$A$1:$G$435,5,FALSE)</f>
        <v>44819</v>
      </c>
      <c r="P715" s="13">
        <f t="shared" si="59"/>
        <v>432</v>
      </c>
      <c r="Q715" s="14" t="str">
        <f>VLOOKUP(H715,клиенты!$A$2:$M$435,7,FALSE)</f>
        <v>Узбекистан</v>
      </c>
    </row>
    <row r="716" spans="1:17" x14ac:dyDescent="0.2">
      <c r="A716" s="12">
        <v>15</v>
      </c>
      <c r="B716" s="13">
        <v>378</v>
      </c>
      <c r="C716" s="13">
        <v>237</v>
      </c>
      <c r="D716" s="13">
        <v>1</v>
      </c>
      <c r="E716" s="13">
        <v>237</v>
      </c>
      <c r="F716" s="33">
        <v>44972</v>
      </c>
      <c r="G716" s="13" t="s">
        <v>13</v>
      </c>
      <c r="H716" s="13">
        <v>236</v>
      </c>
      <c r="I716" s="13" t="str">
        <f>VLOOKUP(B716,товар!$A$1:$C$433,2,FALSE)</f>
        <v>Сок</v>
      </c>
      <c r="J716" s="24">
        <f t="shared" si="55"/>
        <v>268.60344827586209</v>
      </c>
      <c r="K716" s="25">
        <f t="shared" si="56"/>
        <v>-0.11765838628923564</v>
      </c>
      <c r="L716" s="13" t="str">
        <f>VLOOKUP(B716,товар!$A$1:$C$433,3,FALSE)</f>
        <v>Фруктовый сад</v>
      </c>
      <c r="M716" s="50">
        <f t="shared" si="57"/>
        <v>281.96875</v>
      </c>
      <c r="N716" s="13">
        <f t="shared" si="58"/>
        <v>237</v>
      </c>
      <c r="O716" s="33">
        <f>VLOOKUP(H716,клиенты!$A$1:$G$435,5,FALSE)</f>
        <v>44820</v>
      </c>
      <c r="P716" s="13">
        <f t="shared" si="59"/>
        <v>152</v>
      </c>
      <c r="Q716" s="14" t="str">
        <f>VLOOKUP(H716,клиенты!$A$2:$M$435,7,FALSE)</f>
        <v>Беларусь</v>
      </c>
    </row>
    <row r="717" spans="1:17" x14ac:dyDescent="0.2">
      <c r="A717" s="12">
        <v>110</v>
      </c>
      <c r="B717" s="13">
        <v>132</v>
      </c>
      <c r="C717" s="13">
        <v>278</v>
      </c>
      <c r="D717" s="13">
        <v>3</v>
      </c>
      <c r="E717" s="13">
        <v>834</v>
      </c>
      <c r="F717" s="33">
        <v>45013</v>
      </c>
      <c r="G717" s="13" t="s">
        <v>11</v>
      </c>
      <c r="H717" s="13">
        <v>236</v>
      </c>
      <c r="I717" s="13" t="str">
        <f>VLOOKUP(B717,товар!$A$1:$C$433,2,FALSE)</f>
        <v>Рыба</v>
      </c>
      <c r="J717" s="24">
        <f t="shared" si="55"/>
        <v>258.5128205128205</v>
      </c>
      <c r="K717" s="25">
        <f t="shared" si="56"/>
        <v>7.5381868676849928E-2</v>
      </c>
      <c r="L717" s="13" t="str">
        <f>VLOOKUP(B717,товар!$A$1:$C$433,3,FALSE)</f>
        <v>Меридиан</v>
      </c>
      <c r="M717" s="50">
        <f t="shared" si="57"/>
        <v>260.64705882352939</v>
      </c>
      <c r="N717" s="13">
        <f t="shared" si="58"/>
        <v>834</v>
      </c>
      <c r="O717" s="33">
        <f>VLOOKUP(H717,клиенты!$A$1:$G$435,5,FALSE)</f>
        <v>44820</v>
      </c>
      <c r="P717" s="13">
        <f t="shared" si="59"/>
        <v>193</v>
      </c>
      <c r="Q717" s="14" t="str">
        <f>VLOOKUP(H717,клиенты!$A$2:$M$435,7,FALSE)</f>
        <v>Беларусь</v>
      </c>
    </row>
    <row r="718" spans="1:17" x14ac:dyDescent="0.2">
      <c r="A718" s="12">
        <v>273</v>
      </c>
      <c r="B718" s="13">
        <v>445</v>
      </c>
      <c r="C718" s="13">
        <v>71</v>
      </c>
      <c r="D718" s="13">
        <v>4</v>
      </c>
      <c r="E718" s="13">
        <v>284</v>
      </c>
      <c r="F718" s="33">
        <v>45250</v>
      </c>
      <c r="G718" s="13" t="s">
        <v>25</v>
      </c>
      <c r="H718" s="13">
        <v>455</v>
      </c>
      <c r="I718" s="13" t="str">
        <f>VLOOKUP(B718,товар!$A$1:$C$433,2,FALSE)</f>
        <v>Сахар</v>
      </c>
      <c r="J718" s="24">
        <f t="shared" si="55"/>
        <v>252.76271186440678</v>
      </c>
      <c r="K718" s="25">
        <f t="shared" si="56"/>
        <v>-0.71910413732984646</v>
      </c>
      <c r="L718" s="13" t="str">
        <f>VLOOKUP(B718,товар!$A$1:$C$433,3,FALSE)</f>
        <v>Сладов</v>
      </c>
      <c r="M718" s="50">
        <f t="shared" si="57"/>
        <v>240.26666666666668</v>
      </c>
      <c r="N718" s="13">
        <f t="shared" si="58"/>
        <v>284</v>
      </c>
      <c r="O718" s="33">
        <f>VLOOKUP(H718,клиенты!$A$1:$G$435,5,FALSE)</f>
        <v>44820</v>
      </c>
      <c r="P718" s="13">
        <f t="shared" si="59"/>
        <v>430</v>
      </c>
      <c r="Q718" s="14" t="str">
        <f>VLOOKUP(H718,клиенты!$A$2:$M$435,7,FALSE)</f>
        <v>Таджикистан</v>
      </c>
    </row>
    <row r="719" spans="1:17" x14ac:dyDescent="0.2">
      <c r="A719" s="12">
        <v>413</v>
      </c>
      <c r="B719" s="13">
        <v>51</v>
      </c>
      <c r="C719" s="13">
        <v>271</v>
      </c>
      <c r="D719" s="13">
        <v>4</v>
      </c>
      <c r="E719" s="13">
        <v>1084</v>
      </c>
      <c r="F719" s="33">
        <v>45205</v>
      </c>
      <c r="G719" s="13" t="s">
        <v>15</v>
      </c>
      <c r="H719" s="13">
        <v>221</v>
      </c>
      <c r="I719" s="13" t="str">
        <f>VLOOKUP(B719,товар!$A$1:$C$433,2,FALSE)</f>
        <v>Колбаса</v>
      </c>
      <c r="J719" s="24">
        <f t="shared" si="55"/>
        <v>286.92307692307691</v>
      </c>
      <c r="K719" s="25">
        <f t="shared" si="56"/>
        <v>-5.5495978552278724E-2</v>
      </c>
      <c r="L719" s="13" t="str">
        <f>VLOOKUP(B719,товар!$A$1:$C$433,3,FALSE)</f>
        <v>Дымов</v>
      </c>
      <c r="M719" s="50">
        <f t="shared" si="57"/>
        <v>312.66666666666669</v>
      </c>
      <c r="N719" s="13">
        <f t="shared" si="58"/>
        <v>1084</v>
      </c>
      <c r="O719" s="33">
        <f>VLOOKUP(H719,клиенты!$A$1:$G$435,5,FALSE)</f>
        <v>44820</v>
      </c>
      <c r="P719" s="13">
        <f t="shared" si="59"/>
        <v>385</v>
      </c>
      <c r="Q719" s="14" t="str">
        <f>VLOOKUP(H719,клиенты!$A$2:$M$435,7,FALSE)</f>
        <v>Узбекистан</v>
      </c>
    </row>
    <row r="720" spans="1:17" x14ac:dyDescent="0.2">
      <c r="A720" s="12">
        <v>431</v>
      </c>
      <c r="B720" s="13">
        <v>477</v>
      </c>
      <c r="C720" s="13">
        <v>420</v>
      </c>
      <c r="D720" s="13">
        <v>1</v>
      </c>
      <c r="E720" s="13">
        <v>420</v>
      </c>
      <c r="F720" s="33">
        <v>45232</v>
      </c>
      <c r="G720" s="13" t="s">
        <v>11</v>
      </c>
      <c r="H720" s="13">
        <v>221</v>
      </c>
      <c r="I720" s="13" t="str">
        <f>VLOOKUP(B720,товар!$A$1:$C$433,2,FALSE)</f>
        <v>Макароны</v>
      </c>
      <c r="J720" s="24">
        <f t="shared" si="55"/>
        <v>265.47674418604652</v>
      </c>
      <c r="K720" s="25">
        <f t="shared" si="56"/>
        <v>0.58205948053085721</v>
      </c>
      <c r="L720" s="13" t="str">
        <f>VLOOKUP(B720,товар!$A$1:$C$433,3,FALSE)</f>
        <v>Борилла</v>
      </c>
      <c r="M720" s="50">
        <f t="shared" si="57"/>
        <v>236.27586206896552</v>
      </c>
      <c r="N720" s="13">
        <f t="shared" si="58"/>
        <v>420</v>
      </c>
      <c r="O720" s="33">
        <f>VLOOKUP(H720,клиенты!$A$1:$G$435,5,FALSE)</f>
        <v>44820</v>
      </c>
      <c r="P720" s="13">
        <f t="shared" si="59"/>
        <v>412</v>
      </c>
      <c r="Q720" s="14" t="str">
        <f>VLOOKUP(H720,клиенты!$A$2:$M$435,7,FALSE)</f>
        <v>Узбекистан</v>
      </c>
    </row>
    <row r="721" spans="1:17" x14ac:dyDescent="0.2">
      <c r="A721" s="12">
        <v>488</v>
      </c>
      <c r="B721" s="13">
        <v>12</v>
      </c>
      <c r="C721" s="13">
        <v>357</v>
      </c>
      <c r="D721" s="13">
        <v>1</v>
      </c>
      <c r="E721" s="13">
        <v>357</v>
      </c>
      <c r="F721" s="33">
        <v>45369</v>
      </c>
      <c r="G721" s="13" t="s">
        <v>10</v>
      </c>
      <c r="H721" s="13">
        <v>221</v>
      </c>
      <c r="I721" s="13" t="str">
        <f>VLOOKUP(B721,товар!$A$1:$C$433,2,FALSE)</f>
        <v>Макароны</v>
      </c>
      <c r="J721" s="24">
        <f t="shared" si="55"/>
        <v>265.47674418604652</v>
      </c>
      <c r="K721" s="25">
        <f t="shared" si="56"/>
        <v>0.34475055845122848</v>
      </c>
      <c r="L721" s="13" t="str">
        <f>VLOOKUP(B721,товар!$A$1:$C$433,3,FALSE)</f>
        <v>Макфа</v>
      </c>
      <c r="M721" s="50">
        <f t="shared" si="57"/>
        <v>329.27272727272725</v>
      </c>
      <c r="N721" s="13">
        <f t="shared" si="58"/>
        <v>357</v>
      </c>
      <c r="O721" s="33">
        <f>VLOOKUP(H721,клиенты!$A$1:$G$435,5,FALSE)</f>
        <v>44820</v>
      </c>
      <c r="P721" s="13">
        <f t="shared" si="59"/>
        <v>549</v>
      </c>
      <c r="Q721" s="14" t="str">
        <f>VLOOKUP(H721,клиенты!$A$2:$M$435,7,FALSE)</f>
        <v>Узбекистан</v>
      </c>
    </row>
    <row r="722" spans="1:17" x14ac:dyDescent="0.2">
      <c r="A722" s="12">
        <v>112</v>
      </c>
      <c r="B722" s="13">
        <v>250</v>
      </c>
      <c r="C722" s="13">
        <v>97</v>
      </c>
      <c r="D722" s="13">
        <v>5</v>
      </c>
      <c r="E722" s="13">
        <v>485</v>
      </c>
      <c r="F722" s="33">
        <v>45214</v>
      </c>
      <c r="G722" s="13" t="s">
        <v>27</v>
      </c>
      <c r="H722" s="13">
        <v>298</v>
      </c>
      <c r="I722" s="13" t="str">
        <f>VLOOKUP(B722,товар!$A$1:$C$433,2,FALSE)</f>
        <v>Фрукты</v>
      </c>
      <c r="J722" s="24">
        <f t="shared" si="55"/>
        <v>274.16279069767444</v>
      </c>
      <c r="K722" s="25">
        <f t="shared" si="56"/>
        <v>-0.64619560607345838</v>
      </c>
      <c r="L722" s="13" t="str">
        <f>VLOOKUP(B722,товар!$A$1:$C$433,3,FALSE)</f>
        <v>Фрукты-Ягоды</v>
      </c>
      <c r="M722" s="50">
        <f t="shared" si="57"/>
        <v>280.66666666666669</v>
      </c>
      <c r="N722" s="13">
        <f t="shared" si="58"/>
        <v>485</v>
      </c>
      <c r="O722" s="33">
        <f>VLOOKUP(H722,клиенты!$A$1:$G$435,5,FALSE)</f>
        <v>44821</v>
      </c>
      <c r="P722" s="13">
        <f t="shared" si="59"/>
        <v>393</v>
      </c>
      <c r="Q722" s="14" t="str">
        <f>VLOOKUP(H722,клиенты!$A$2:$M$435,7,FALSE)</f>
        <v>Таджикистан</v>
      </c>
    </row>
    <row r="723" spans="1:17" x14ac:dyDescent="0.2">
      <c r="A723" s="12">
        <v>345</v>
      </c>
      <c r="B723" s="13">
        <v>404</v>
      </c>
      <c r="C723" s="13">
        <v>123</v>
      </c>
      <c r="D723" s="13">
        <v>1</v>
      </c>
      <c r="E723" s="13">
        <v>123</v>
      </c>
      <c r="F723" s="33">
        <v>45346</v>
      </c>
      <c r="G723" s="13" t="s">
        <v>20</v>
      </c>
      <c r="H723" s="13">
        <v>298</v>
      </c>
      <c r="I723" s="13" t="str">
        <f>VLOOKUP(B723,товар!$A$1:$C$433,2,FALSE)</f>
        <v>Йогурт</v>
      </c>
      <c r="J723" s="24">
        <f t="shared" si="55"/>
        <v>263.25423728813558</v>
      </c>
      <c r="K723" s="25">
        <f t="shared" si="56"/>
        <v>-0.53277105330929686</v>
      </c>
      <c r="L723" s="13" t="str">
        <f>VLOOKUP(B723,товар!$A$1:$C$433,3,FALSE)</f>
        <v>Ростагроэкспорт</v>
      </c>
      <c r="M723" s="50">
        <f t="shared" si="57"/>
        <v>257.78260869565219</v>
      </c>
      <c r="N723" s="13">
        <f t="shared" si="58"/>
        <v>123</v>
      </c>
      <c r="O723" s="33">
        <f>VLOOKUP(H723,клиенты!$A$1:$G$435,5,FALSE)</f>
        <v>44821</v>
      </c>
      <c r="P723" s="13">
        <f t="shared" si="59"/>
        <v>525</v>
      </c>
      <c r="Q723" s="14" t="str">
        <f>VLOOKUP(H723,клиенты!$A$2:$M$435,7,FALSE)</f>
        <v>Таджикистан</v>
      </c>
    </row>
    <row r="724" spans="1:17" x14ac:dyDescent="0.2">
      <c r="A724" s="12">
        <v>396</v>
      </c>
      <c r="B724" s="13">
        <v>145</v>
      </c>
      <c r="C724" s="13">
        <v>455</v>
      </c>
      <c r="D724" s="13">
        <v>3</v>
      </c>
      <c r="E724" s="13">
        <v>1365</v>
      </c>
      <c r="F724" s="33">
        <v>45373</v>
      </c>
      <c r="G724" s="13" t="s">
        <v>22</v>
      </c>
      <c r="H724" s="13">
        <v>323</v>
      </c>
      <c r="I724" s="13" t="str">
        <f>VLOOKUP(B724,товар!$A$1:$C$433,2,FALSE)</f>
        <v>Овощи</v>
      </c>
      <c r="J724" s="24">
        <f t="shared" si="55"/>
        <v>250.48780487804879</v>
      </c>
      <c r="K724" s="25">
        <f t="shared" si="56"/>
        <v>0.81645569620253156</v>
      </c>
      <c r="L724" s="13" t="str">
        <f>VLOOKUP(B724,товар!$A$1:$C$433,3,FALSE)</f>
        <v>Семко</v>
      </c>
      <c r="M724" s="50">
        <f t="shared" si="57"/>
        <v>208</v>
      </c>
      <c r="N724" s="13">
        <f t="shared" si="58"/>
        <v>1365</v>
      </c>
      <c r="O724" s="33">
        <f>VLOOKUP(H724,клиенты!$A$1:$G$435,5,FALSE)</f>
        <v>44821</v>
      </c>
      <c r="P724" s="13">
        <f t="shared" si="59"/>
        <v>552</v>
      </c>
      <c r="Q724" s="14" t="str">
        <f>VLOOKUP(H724,клиенты!$A$2:$M$435,7,FALSE)</f>
        <v>Узбекистан</v>
      </c>
    </row>
    <row r="725" spans="1:17" x14ac:dyDescent="0.2">
      <c r="A725" s="12">
        <v>494</v>
      </c>
      <c r="B725" s="13">
        <v>15</v>
      </c>
      <c r="C725" s="13">
        <v>318</v>
      </c>
      <c r="D725" s="13">
        <v>5</v>
      </c>
      <c r="E725" s="13">
        <v>1590</v>
      </c>
      <c r="F725" s="33">
        <v>44982</v>
      </c>
      <c r="G725" s="13" t="s">
        <v>26</v>
      </c>
      <c r="H725" s="13">
        <v>323</v>
      </c>
      <c r="I725" s="13" t="str">
        <f>VLOOKUP(B725,товар!$A$1:$C$433,2,FALSE)</f>
        <v>Сахар</v>
      </c>
      <c r="J725" s="24">
        <f t="shared" si="55"/>
        <v>252.76271186440678</v>
      </c>
      <c r="K725" s="25">
        <f t="shared" si="56"/>
        <v>0.25809696238181457</v>
      </c>
      <c r="L725" s="13" t="str">
        <f>VLOOKUP(B725,товар!$A$1:$C$433,3,FALSE)</f>
        <v>Агросахар</v>
      </c>
      <c r="M725" s="50">
        <f t="shared" si="57"/>
        <v>215.85714285714286</v>
      </c>
      <c r="N725" s="13">
        <f t="shared" si="58"/>
        <v>1590</v>
      </c>
      <c r="O725" s="33">
        <f>VLOOKUP(H725,клиенты!$A$1:$G$435,5,FALSE)</f>
        <v>44821</v>
      </c>
      <c r="P725" s="13">
        <f t="shared" si="59"/>
        <v>161</v>
      </c>
      <c r="Q725" s="14" t="str">
        <f>VLOOKUP(H725,клиенты!$A$2:$M$435,7,FALSE)</f>
        <v>Узбекистан</v>
      </c>
    </row>
    <row r="726" spans="1:17" x14ac:dyDescent="0.2">
      <c r="A726" s="12">
        <v>530</v>
      </c>
      <c r="B726" s="13">
        <v>42</v>
      </c>
      <c r="C726" s="13">
        <v>332</v>
      </c>
      <c r="D726" s="13">
        <v>2</v>
      </c>
      <c r="E726" s="13">
        <v>664</v>
      </c>
      <c r="F726" s="33">
        <v>45301</v>
      </c>
      <c r="G726" s="13" t="s">
        <v>8</v>
      </c>
      <c r="H726" s="13">
        <v>323</v>
      </c>
      <c r="I726" s="13" t="str">
        <f>VLOOKUP(B726,товар!$A$1:$C$433,2,FALSE)</f>
        <v>Рис</v>
      </c>
      <c r="J726" s="24">
        <f t="shared" si="55"/>
        <v>258.375</v>
      </c>
      <c r="K726" s="25">
        <f t="shared" si="56"/>
        <v>0.28495403967102084</v>
      </c>
      <c r="L726" s="13" t="str">
        <f>VLOOKUP(B726,товар!$A$1:$C$433,3,FALSE)</f>
        <v>Мистраль</v>
      </c>
      <c r="M726" s="50">
        <f t="shared" si="57"/>
        <v>181.57142857142858</v>
      </c>
      <c r="N726" s="13">
        <f t="shared" si="58"/>
        <v>664</v>
      </c>
      <c r="O726" s="33">
        <f>VLOOKUP(H726,клиенты!$A$1:$G$435,5,FALSE)</f>
        <v>44821</v>
      </c>
      <c r="P726" s="13">
        <f t="shared" si="59"/>
        <v>480</v>
      </c>
      <c r="Q726" s="14" t="str">
        <f>VLOOKUP(H726,клиенты!$A$2:$M$435,7,FALSE)</f>
        <v>Узбекистан</v>
      </c>
    </row>
    <row r="727" spans="1:17" x14ac:dyDescent="0.2">
      <c r="A727" s="12">
        <v>631</v>
      </c>
      <c r="B727" s="13">
        <v>453</v>
      </c>
      <c r="C727" s="13">
        <v>404</v>
      </c>
      <c r="D727" s="13">
        <v>5</v>
      </c>
      <c r="E727" s="13">
        <v>2020</v>
      </c>
      <c r="F727" s="33">
        <v>45108</v>
      </c>
      <c r="G727" s="13" t="s">
        <v>8</v>
      </c>
      <c r="H727" s="13">
        <v>460</v>
      </c>
      <c r="I727" s="13" t="str">
        <f>VLOOKUP(B727,товар!$A$1:$C$433,2,FALSE)</f>
        <v>Макароны</v>
      </c>
      <c r="J727" s="24">
        <f t="shared" si="55"/>
        <v>265.47674418604652</v>
      </c>
      <c r="K727" s="25">
        <f t="shared" si="56"/>
        <v>0.52179054793920554</v>
      </c>
      <c r="L727" s="13" t="str">
        <f>VLOOKUP(B727,товар!$A$1:$C$433,3,FALSE)</f>
        <v>Макфа</v>
      </c>
      <c r="M727" s="50">
        <f t="shared" si="57"/>
        <v>329.27272727272725</v>
      </c>
      <c r="N727" s="13">
        <f t="shared" si="58"/>
        <v>2020</v>
      </c>
      <c r="O727" s="33">
        <f>VLOOKUP(H727,клиенты!$A$1:$G$435,5,FALSE)</f>
        <v>44821</v>
      </c>
      <c r="P727" s="13">
        <f t="shared" si="59"/>
        <v>287</v>
      </c>
      <c r="Q727" s="14" t="str">
        <f>VLOOKUP(H727,клиенты!$A$2:$M$435,7,FALSE)</f>
        <v>Россия</v>
      </c>
    </row>
    <row r="728" spans="1:17" x14ac:dyDescent="0.2">
      <c r="A728" s="12">
        <v>651</v>
      </c>
      <c r="B728" s="13">
        <v>473</v>
      </c>
      <c r="C728" s="13">
        <v>343</v>
      </c>
      <c r="D728" s="13">
        <v>5</v>
      </c>
      <c r="E728" s="13">
        <v>1715</v>
      </c>
      <c r="F728" s="33">
        <v>45086</v>
      </c>
      <c r="G728" s="13" t="s">
        <v>11</v>
      </c>
      <c r="H728" s="13">
        <v>460</v>
      </c>
      <c r="I728" s="13" t="str">
        <f>VLOOKUP(B728,товар!$A$1:$C$433,2,FALSE)</f>
        <v>Хлеб</v>
      </c>
      <c r="J728" s="24">
        <f t="shared" si="55"/>
        <v>300.31818181818181</v>
      </c>
      <c r="K728" s="25">
        <f t="shared" si="56"/>
        <v>0.14212199182685037</v>
      </c>
      <c r="L728" s="13" t="str">
        <f>VLOOKUP(B728,товар!$A$1:$C$433,3,FALSE)</f>
        <v>Хлебный Дом</v>
      </c>
      <c r="M728" s="50">
        <f t="shared" si="57"/>
        <v>281.73333333333335</v>
      </c>
      <c r="N728" s="13">
        <f t="shared" si="58"/>
        <v>1715</v>
      </c>
      <c r="O728" s="33">
        <f>VLOOKUP(H728,клиенты!$A$1:$G$435,5,FALSE)</f>
        <v>44821</v>
      </c>
      <c r="P728" s="13">
        <f t="shared" si="59"/>
        <v>265</v>
      </c>
      <c r="Q728" s="14" t="str">
        <f>VLOOKUP(H728,клиенты!$A$2:$M$435,7,FALSE)</f>
        <v>Россия</v>
      </c>
    </row>
    <row r="729" spans="1:17" x14ac:dyDescent="0.2">
      <c r="A729" s="12">
        <v>925</v>
      </c>
      <c r="B729" s="13">
        <v>46</v>
      </c>
      <c r="C729" s="13">
        <v>290</v>
      </c>
      <c r="D729" s="13">
        <v>3</v>
      </c>
      <c r="E729" s="13">
        <v>870</v>
      </c>
      <c r="F729" s="33">
        <v>45059</v>
      </c>
      <c r="G729" s="13" t="s">
        <v>13</v>
      </c>
      <c r="H729" s="13">
        <v>460</v>
      </c>
      <c r="I729" s="13" t="str">
        <f>VLOOKUP(B729,товар!$A$1:$C$433,2,FALSE)</f>
        <v>Йогурт</v>
      </c>
      <c r="J729" s="24">
        <f t="shared" si="55"/>
        <v>263.25423728813558</v>
      </c>
      <c r="K729" s="25">
        <f t="shared" si="56"/>
        <v>0.10159670357970652</v>
      </c>
      <c r="L729" s="13" t="str">
        <f>VLOOKUP(B729,товар!$A$1:$C$433,3,FALSE)</f>
        <v>Активиа</v>
      </c>
      <c r="M729" s="50">
        <f t="shared" si="57"/>
        <v>293.66666666666669</v>
      </c>
      <c r="N729" s="13">
        <f t="shared" si="58"/>
        <v>870</v>
      </c>
      <c r="O729" s="33">
        <f>VLOOKUP(H729,клиенты!$A$1:$G$435,5,FALSE)</f>
        <v>44821</v>
      </c>
      <c r="P729" s="13">
        <f t="shared" si="59"/>
        <v>238</v>
      </c>
      <c r="Q729" s="14" t="str">
        <f>VLOOKUP(H729,клиенты!$A$2:$M$435,7,FALSE)</f>
        <v>Россия</v>
      </c>
    </row>
    <row r="730" spans="1:17" x14ac:dyDescent="0.2">
      <c r="A730" s="12">
        <v>983</v>
      </c>
      <c r="B730" s="13">
        <v>384</v>
      </c>
      <c r="C730" s="13">
        <v>100</v>
      </c>
      <c r="D730" s="13">
        <v>4</v>
      </c>
      <c r="E730" s="13">
        <v>400</v>
      </c>
      <c r="F730" s="33">
        <v>45318</v>
      </c>
      <c r="G730" s="13" t="s">
        <v>11</v>
      </c>
      <c r="H730" s="13">
        <v>323</v>
      </c>
      <c r="I730" s="13" t="str">
        <f>VLOOKUP(B730,товар!$A$1:$C$433,2,FALSE)</f>
        <v>Сахар</v>
      </c>
      <c r="J730" s="24">
        <f t="shared" si="55"/>
        <v>252.76271186440678</v>
      </c>
      <c r="K730" s="25">
        <f t="shared" si="56"/>
        <v>-0.60437202440823445</v>
      </c>
      <c r="L730" s="13" t="str">
        <f>VLOOKUP(B730,товар!$A$1:$C$433,3,FALSE)</f>
        <v>Сладов</v>
      </c>
      <c r="M730" s="50">
        <f t="shared" si="57"/>
        <v>240.26666666666668</v>
      </c>
      <c r="N730" s="13">
        <f t="shared" si="58"/>
        <v>400</v>
      </c>
      <c r="O730" s="33">
        <f>VLOOKUP(H730,клиенты!$A$1:$G$435,5,FALSE)</f>
        <v>44821</v>
      </c>
      <c r="P730" s="13">
        <f t="shared" si="59"/>
        <v>497</v>
      </c>
      <c r="Q730" s="14" t="str">
        <f>VLOOKUP(H730,клиенты!$A$2:$M$435,7,FALSE)</f>
        <v>Узбекистан</v>
      </c>
    </row>
    <row r="731" spans="1:17" x14ac:dyDescent="0.2">
      <c r="A731" s="12">
        <v>990</v>
      </c>
      <c r="B731" s="13">
        <v>43</v>
      </c>
      <c r="C731" s="13">
        <v>244</v>
      </c>
      <c r="D731" s="13">
        <v>4</v>
      </c>
      <c r="E731" s="13">
        <v>976</v>
      </c>
      <c r="F731" s="33">
        <v>45392</v>
      </c>
      <c r="G731" s="13" t="s">
        <v>22</v>
      </c>
      <c r="H731" s="13">
        <v>323</v>
      </c>
      <c r="I731" s="13" t="str">
        <f>VLOOKUP(B731,товар!$A$1:$C$433,2,FALSE)</f>
        <v>Печенье</v>
      </c>
      <c r="J731" s="24">
        <f t="shared" si="55"/>
        <v>283.468085106383</v>
      </c>
      <c r="K731" s="25">
        <f t="shared" si="56"/>
        <v>-0.13923290550176393</v>
      </c>
      <c r="L731" s="13" t="str">
        <f>VLOOKUP(B731,товар!$A$1:$C$433,3,FALSE)</f>
        <v>КДВ</v>
      </c>
      <c r="M731" s="50">
        <f t="shared" si="57"/>
        <v>323.07692307692309</v>
      </c>
      <c r="N731" s="13">
        <f t="shared" si="58"/>
        <v>976</v>
      </c>
      <c r="O731" s="33">
        <f>VLOOKUP(H731,клиенты!$A$1:$G$435,5,FALSE)</f>
        <v>44821</v>
      </c>
      <c r="P731" s="13">
        <f t="shared" si="59"/>
        <v>571</v>
      </c>
      <c r="Q731" s="14" t="str">
        <f>VLOOKUP(H731,клиенты!$A$2:$M$435,7,FALSE)</f>
        <v>Узбекистан</v>
      </c>
    </row>
    <row r="732" spans="1:17" x14ac:dyDescent="0.2">
      <c r="A732" s="12">
        <v>103</v>
      </c>
      <c r="B732" s="13">
        <v>434</v>
      </c>
      <c r="C732" s="13">
        <v>272</v>
      </c>
      <c r="D732" s="13">
        <v>2</v>
      </c>
      <c r="E732" s="13">
        <v>544</v>
      </c>
      <c r="F732" s="33">
        <v>45174</v>
      </c>
      <c r="G732" s="13" t="s">
        <v>13</v>
      </c>
      <c r="H732" s="13">
        <v>126</v>
      </c>
      <c r="I732" s="13" t="str">
        <f>VLOOKUP(B732,товар!$A$1:$C$433,2,FALSE)</f>
        <v>Сыр</v>
      </c>
      <c r="J732" s="24">
        <f t="shared" si="55"/>
        <v>262.63492063492066</v>
      </c>
      <c r="K732" s="25">
        <f t="shared" si="56"/>
        <v>3.5658165115435736E-2</v>
      </c>
      <c r="L732" s="13" t="str">
        <f>VLOOKUP(B732,товар!$A$1:$C$433,3,FALSE)</f>
        <v>Сырная долина</v>
      </c>
      <c r="M732" s="50">
        <f t="shared" si="57"/>
        <v>271</v>
      </c>
      <c r="N732" s="13">
        <f t="shared" si="58"/>
        <v>544</v>
      </c>
      <c r="O732" s="33">
        <f>VLOOKUP(H732,клиенты!$A$1:$G$435,5,FALSE)</f>
        <v>44822</v>
      </c>
      <c r="P732" s="13">
        <f t="shared" si="59"/>
        <v>352</v>
      </c>
      <c r="Q732" s="14" t="str">
        <f>VLOOKUP(H732,клиенты!$A$2:$M$435,7,FALSE)</f>
        <v>Беларусь</v>
      </c>
    </row>
    <row r="733" spans="1:17" x14ac:dyDescent="0.2">
      <c r="A733" s="12">
        <v>123</v>
      </c>
      <c r="B733" s="13">
        <v>166</v>
      </c>
      <c r="C733" s="13">
        <v>73</v>
      </c>
      <c r="D733" s="13">
        <v>4</v>
      </c>
      <c r="E733" s="13">
        <v>292</v>
      </c>
      <c r="F733" s="33">
        <v>45316</v>
      </c>
      <c r="G733" s="13" t="s">
        <v>24</v>
      </c>
      <c r="H733" s="13">
        <v>126</v>
      </c>
      <c r="I733" s="13" t="str">
        <f>VLOOKUP(B733,товар!$A$1:$C$433,2,FALSE)</f>
        <v>Сок</v>
      </c>
      <c r="J733" s="24">
        <f t="shared" si="55"/>
        <v>268.60344827586209</v>
      </c>
      <c r="K733" s="25">
        <f t="shared" si="56"/>
        <v>-0.72822389113550301</v>
      </c>
      <c r="L733" s="13" t="str">
        <f>VLOOKUP(B733,товар!$A$1:$C$433,3,FALSE)</f>
        <v>Добрый</v>
      </c>
      <c r="M733" s="50">
        <f t="shared" si="57"/>
        <v>242.81818181818181</v>
      </c>
      <c r="N733" s="13">
        <f t="shared" si="58"/>
        <v>292</v>
      </c>
      <c r="O733" s="33">
        <f>VLOOKUP(H733,клиенты!$A$1:$G$435,5,FALSE)</f>
        <v>44822</v>
      </c>
      <c r="P733" s="13">
        <f t="shared" si="59"/>
        <v>494</v>
      </c>
      <c r="Q733" s="14" t="str">
        <f>VLOOKUP(H733,клиенты!$A$2:$M$435,7,FALSE)</f>
        <v>Беларусь</v>
      </c>
    </row>
    <row r="734" spans="1:17" x14ac:dyDescent="0.2">
      <c r="A734" s="12">
        <v>468</v>
      </c>
      <c r="B734" s="13">
        <v>348</v>
      </c>
      <c r="C734" s="13">
        <v>212</v>
      </c>
      <c r="D734" s="13">
        <v>5</v>
      </c>
      <c r="E734" s="13">
        <v>1060</v>
      </c>
      <c r="F734" s="33">
        <v>45231</v>
      </c>
      <c r="G734" s="13" t="s">
        <v>11</v>
      </c>
      <c r="H734" s="13">
        <v>126</v>
      </c>
      <c r="I734" s="13" t="str">
        <f>VLOOKUP(B734,товар!$A$1:$C$433,2,FALSE)</f>
        <v>Чипсы</v>
      </c>
      <c r="J734" s="24">
        <f t="shared" si="55"/>
        <v>273.72549019607845</v>
      </c>
      <c r="K734" s="25">
        <f t="shared" si="56"/>
        <v>-0.22550143266475653</v>
      </c>
      <c r="L734" s="13" t="str">
        <f>VLOOKUP(B734,товар!$A$1:$C$433,3,FALSE)</f>
        <v>Estrella</v>
      </c>
      <c r="M734" s="50">
        <f t="shared" si="57"/>
        <v>266.27272727272725</v>
      </c>
      <c r="N734" s="13">
        <f t="shared" si="58"/>
        <v>1060</v>
      </c>
      <c r="O734" s="33">
        <f>VLOOKUP(H734,клиенты!$A$1:$G$435,5,FALSE)</f>
        <v>44822</v>
      </c>
      <c r="P734" s="13">
        <f t="shared" si="59"/>
        <v>409</v>
      </c>
      <c r="Q734" s="14" t="str">
        <f>VLOOKUP(H734,клиенты!$A$2:$M$435,7,FALSE)</f>
        <v>Беларусь</v>
      </c>
    </row>
    <row r="735" spans="1:17" x14ac:dyDescent="0.2">
      <c r="A735" s="12">
        <v>811</v>
      </c>
      <c r="B735" s="13">
        <v>328</v>
      </c>
      <c r="C735" s="13">
        <v>59</v>
      </c>
      <c r="D735" s="13">
        <v>1</v>
      </c>
      <c r="E735" s="13">
        <v>59</v>
      </c>
      <c r="F735" s="33">
        <v>44991</v>
      </c>
      <c r="G735" s="13" t="s">
        <v>22</v>
      </c>
      <c r="H735" s="13">
        <v>126</v>
      </c>
      <c r="I735" s="13" t="str">
        <f>VLOOKUP(B735,товар!$A$1:$C$433,2,FALSE)</f>
        <v>Чипсы</v>
      </c>
      <c r="J735" s="24">
        <f t="shared" si="55"/>
        <v>273.72549019607845</v>
      </c>
      <c r="K735" s="25">
        <f t="shared" si="56"/>
        <v>-0.78445558739255017</v>
      </c>
      <c r="L735" s="13" t="str">
        <f>VLOOKUP(B735,товар!$A$1:$C$433,3,FALSE)</f>
        <v>Русская картошка</v>
      </c>
      <c r="M735" s="50">
        <f t="shared" si="57"/>
        <v>241.83333333333334</v>
      </c>
      <c r="N735" s="13">
        <f t="shared" si="58"/>
        <v>59</v>
      </c>
      <c r="O735" s="33">
        <f>VLOOKUP(H735,клиенты!$A$1:$G$435,5,FALSE)</f>
        <v>44822</v>
      </c>
      <c r="P735" s="13">
        <f t="shared" si="59"/>
        <v>169</v>
      </c>
      <c r="Q735" s="14" t="str">
        <f>VLOOKUP(H735,клиенты!$A$2:$M$435,7,FALSE)</f>
        <v>Беларусь</v>
      </c>
    </row>
    <row r="736" spans="1:17" x14ac:dyDescent="0.2">
      <c r="A736" s="12">
        <v>934</v>
      </c>
      <c r="B736" s="13">
        <v>187</v>
      </c>
      <c r="C736" s="13">
        <v>168</v>
      </c>
      <c r="D736" s="13">
        <v>3</v>
      </c>
      <c r="E736" s="13">
        <v>504</v>
      </c>
      <c r="F736" s="33">
        <v>44946</v>
      </c>
      <c r="G736" s="13" t="s">
        <v>22</v>
      </c>
      <c r="H736" s="13">
        <v>126</v>
      </c>
      <c r="I736" s="13" t="str">
        <f>VLOOKUP(B736,товар!$A$1:$C$433,2,FALSE)</f>
        <v>Макароны</v>
      </c>
      <c r="J736" s="24">
        <f t="shared" si="55"/>
        <v>265.47674418604652</v>
      </c>
      <c r="K736" s="25">
        <f t="shared" si="56"/>
        <v>-0.36717620778765714</v>
      </c>
      <c r="L736" s="13" t="str">
        <f>VLOOKUP(B736,товар!$A$1:$C$433,3,FALSE)</f>
        <v>Паста Зара</v>
      </c>
      <c r="M736" s="50">
        <f t="shared" si="57"/>
        <v>276.67567567567568</v>
      </c>
      <c r="N736" s="13">
        <f t="shared" si="58"/>
        <v>504</v>
      </c>
      <c r="O736" s="33">
        <f>VLOOKUP(H736,клиенты!$A$1:$G$435,5,FALSE)</f>
        <v>44822</v>
      </c>
      <c r="P736" s="13">
        <f t="shared" si="59"/>
        <v>124</v>
      </c>
      <c r="Q736" s="14" t="str">
        <f>VLOOKUP(H736,клиенты!$A$2:$M$435,7,FALSE)</f>
        <v>Беларусь</v>
      </c>
    </row>
    <row r="737" spans="1:17" x14ac:dyDescent="0.2">
      <c r="A737" s="12">
        <v>554</v>
      </c>
      <c r="B737" s="13">
        <v>303</v>
      </c>
      <c r="C737" s="13">
        <v>258</v>
      </c>
      <c r="D737" s="13">
        <v>4</v>
      </c>
      <c r="E737" s="13">
        <v>1032</v>
      </c>
      <c r="F737" s="33">
        <v>45076</v>
      </c>
      <c r="G737" s="13" t="s">
        <v>18</v>
      </c>
      <c r="H737" s="13">
        <v>300</v>
      </c>
      <c r="I737" s="13" t="str">
        <f>VLOOKUP(B737,товар!$A$1:$C$433,2,FALSE)</f>
        <v>Фрукты</v>
      </c>
      <c r="J737" s="24">
        <f t="shared" si="55"/>
        <v>274.16279069767444</v>
      </c>
      <c r="K737" s="25">
        <f t="shared" si="56"/>
        <v>-5.89532615149716E-2</v>
      </c>
      <c r="L737" s="13" t="str">
        <f>VLOOKUP(B737,товар!$A$1:$C$433,3,FALSE)</f>
        <v>Фруктовый Рай</v>
      </c>
      <c r="M737" s="50">
        <f t="shared" si="57"/>
        <v>258.30769230769232</v>
      </c>
      <c r="N737" s="13">
        <f t="shared" si="58"/>
        <v>1032</v>
      </c>
      <c r="O737" s="33">
        <f>VLOOKUP(H737,клиенты!$A$1:$G$435,5,FALSE)</f>
        <v>44824</v>
      </c>
      <c r="P737" s="13">
        <f t="shared" si="59"/>
        <v>252</v>
      </c>
      <c r="Q737" s="14" t="str">
        <f>VLOOKUP(H737,клиенты!$A$2:$M$435,7,FALSE)</f>
        <v>Таджикистан</v>
      </c>
    </row>
    <row r="738" spans="1:17" x14ac:dyDescent="0.2">
      <c r="A738" s="12">
        <v>354</v>
      </c>
      <c r="B738" s="13">
        <v>398</v>
      </c>
      <c r="C738" s="13">
        <v>417</v>
      </c>
      <c r="D738" s="13">
        <v>4</v>
      </c>
      <c r="E738" s="13">
        <v>1668</v>
      </c>
      <c r="F738" s="33">
        <v>45167</v>
      </c>
      <c r="G738" s="13" t="s">
        <v>23</v>
      </c>
      <c r="H738" s="13">
        <v>81</v>
      </c>
      <c r="I738" s="13" t="str">
        <f>VLOOKUP(B738,товар!$A$1:$C$433,2,FALSE)</f>
        <v>Сок</v>
      </c>
      <c r="J738" s="24">
        <f t="shared" si="55"/>
        <v>268.60344827586209</v>
      </c>
      <c r="K738" s="25">
        <f t="shared" si="56"/>
        <v>0.55247448488349682</v>
      </c>
      <c r="L738" s="13" t="str">
        <f>VLOOKUP(B738,товар!$A$1:$C$433,3,FALSE)</f>
        <v>Фруктовый сад</v>
      </c>
      <c r="M738" s="50">
        <f t="shared" si="57"/>
        <v>281.96875</v>
      </c>
      <c r="N738" s="13">
        <f t="shared" si="58"/>
        <v>1668</v>
      </c>
      <c r="O738" s="33">
        <f>VLOOKUP(H738,клиенты!$A$1:$G$435,5,FALSE)</f>
        <v>44825</v>
      </c>
      <c r="P738" s="13">
        <f t="shared" si="59"/>
        <v>342</v>
      </c>
      <c r="Q738" s="14" t="str">
        <f>VLOOKUP(H738,клиенты!$A$2:$M$435,7,FALSE)</f>
        <v>Россия</v>
      </c>
    </row>
    <row r="739" spans="1:17" x14ac:dyDescent="0.2">
      <c r="A739" s="12">
        <v>884</v>
      </c>
      <c r="B739" s="13">
        <v>453</v>
      </c>
      <c r="C739" s="13">
        <v>437</v>
      </c>
      <c r="D739" s="13">
        <v>2</v>
      </c>
      <c r="E739" s="13">
        <v>874</v>
      </c>
      <c r="F739" s="33">
        <v>45394</v>
      </c>
      <c r="G739" s="13" t="s">
        <v>25</v>
      </c>
      <c r="H739" s="13">
        <v>81</v>
      </c>
      <c r="I739" s="13" t="str">
        <f>VLOOKUP(B739,товар!$A$1:$C$433,2,FALSE)</f>
        <v>Макароны</v>
      </c>
      <c r="J739" s="24">
        <f t="shared" si="55"/>
        <v>265.47674418604652</v>
      </c>
      <c r="K739" s="25">
        <f t="shared" si="56"/>
        <v>0.64609522140948705</v>
      </c>
      <c r="L739" s="13" t="str">
        <f>VLOOKUP(B739,товар!$A$1:$C$433,3,FALSE)</f>
        <v>Макфа</v>
      </c>
      <c r="M739" s="50">
        <f t="shared" si="57"/>
        <v>329.27272727272725</v>
      </c>
      <c r="N739" s="13">
        <f t="shared" si="58"/>
        <v>874</v>
      </c>
      <c r="O739" s="33">
        <f>VLOOKUP(H739,клиенты!$A$1:$G$435,5,FALSE)</f>
        <v>44825</v>
      </c>
      <c r="P739" s="13">
        <f t="shared" si="59"/>
        <v>569</v>
      </c>
      <c r="Q739" s="14" t="str">
        <f>VLOOKUP(H739,клиенты!$A$2:$M$435,7,FALSE)</f>
        <v>Россия</v>
      </c>
    </row>
    <row r="740" spans="1:17" x14ac:dyDescent="0.2">
      <c r="A740" s="12">
        <v>323</v>
      </c>
      <c r="B740" s="13">
        <v>360</v>
      </c>
      <c r="C740" s="13">
        <v>463</v>
      </c>
      <c r="D740" s="13">
        <v>3</v>
      </c>
      <c r="E740" s="13">
        <v>1389</v>
      </c>
      <c r="F740" s="33">
        <v>45258</v>
      </c>
      <c r="G740" s="13" t="s">
        <v>27</v>
      </c>
      <c r="H740" s="13">
        <v>497</v>
      </c>
      <c r="I740" s="13" t="str">
        <f>VLOOKUP(B740,товар!$A$1:$C$433,2,FALSE)</f>
        <v>Соль</v>
      </c>
      <c r="J740" s="24">
        <f t="shared" si="55"/>
        <v>264.8679245283019</v>
      </c>
      <c r="K740" s="25">
        <f t="shared" si="56"/>
        <v>0.74804103148596668</v>
      </c>
      <c r="L740" s="13" t="str">
        <f>VLOOKUP(B740,товар!$A$1:$C$433,3,FALSE)</f>
        <v>Славянская</v>
      </c>
      <c r="M740" s="50">
        <f t="shared" si="57"/>
        <v>236.91666666666666</v>
      </c>
      <c r="N740" s="13">
        <f t="shared" si="58"/>
        <v>1389</v>
      </c>
      <c r="O740" s="33">
        <f>VLOOKUP(H740,клиенты!$A$1:$G$435,5,FALSE)</f>
        <v>44826</v>
      </c>
      <c r="P740" s="13">
        <f t="shared" si="59"/>
        <v>432</v>
      </c>
      <c r="Q740" s="14" t="str">
        <f>VLOOKUP(H740,клиенты!$A$2:$M$435,7,FALSE)</f>
        <v>Беларусь</v>
      </c>
    </row>
    <row r="741" spans="1:17" x14ac:dyDescent="0.2">
      <c r="A741" s="12">
        <v>441</v>
      </c>
      <c r="B741" s="13">
        <v>420</v>
      </c>
      <c r="C741" s="13">
        <v>390</v>
      </c>
      <c r="D741" s="13">
        <v>3</v>
      </c>
      <c r="E741" s="13">
        <v>1170</v>
      </c>
      <c r="F741" s="33">
        <v>45183</v>
      </c>
      <c r="G741" s="13" t="s">
        <v>9</v>
      </c>
      <c r="H741" s="13">
        <v>217</v>
      </c>
      <c r="I741" s="13" t="str">
        <f>VLOOKUP(B741,товар!$A$1:$C$433,2,FALSE)</f>
        <v>Хлеб</v>
      </c>
      <c r="J741" s="24">
        <f t="shared" si="55"/>
        <v>300.31818181818181</v>
      </c>
      <c r="K741" s="25">
        <f t="shared" si="56"/>
        <v>0.29862267292265776</v>
      </c>
      <c r="L741" s="13" t="str">
        <f>VLOOKUP(B741,товар!$A$1:$C$433,3,FALSE)</f>
        <v>Хлебный Дом</v>
      </c>
      <c r="M741" s="50">
        <f t="shared" si="57"/>
        <v>281.73333333333335</v>
      </c>
      <c r="N741" s="13">
        <f t="shared" si="58"/>
        <v>1170</v>
      </c>
      <c r="O741" s="33">
        <f>VLOOKUP(H741,клиенты!$A$1:$G$435,5,FALSE)</f>
        <v>44826</v>
      </c>
      <c r="P741" s="13">
        <f t="shared" si="59"/>
        <v>357</v>
      </c>
      <c r="Q741" s="14" t="str">
        <f>VLOOKUP(H741,клиенты!$A$2:$M$435,7,FALSE)</f>
        <v>Россия</v>
      </c>
    </row>
    <row r="742" spans="1:17" x14ac:dyDescent="0.2">
      <c r="A742" s="12">
        <v>812</v>
      </c>
      <c r="B742" s="13">
        <v>74</v>
      </c>
      <c r="C742" s="13">
        <v>332</v>
      </c>
      <c r="D742" s="13">
        <v>3</v>
      </c>
      <c r="E742" s="13">
        <v>996</v>
      </c>
      <c r="F742" s="33">
        <v>45000</v>
      </c>
      <c r="G742" s="13" t="s">
        <v>24</v>
      </c>
      <c r="H742" s="13">
        <v>497</v>
      </c>
      <c r="I742" s="13" t="str">
        <f>VLOOKUP(B742,товар!$A$1:$C$433,2,FALSE)</f>
        <v>Колбаса</v>
      </c>
      <c r="J742" s="24">
        <f t="shared" si="55"/>
        <v>286.92307692307691</v>
      </c>
      <c r="K742" s="25">
        <f t="shared" si="56"/>
        <v>0.15710455764075082</v>
      </c>
      <c r="L742" s="13" t="str">
        <f>VLOOKUP(B742,товар!$A$1:$C$433,3,FALSE)</f>
        <v>Черкизово</v>
      </c>
      <c r="M742" s="50">
        <f t="shared" si="57"/>
        <v>320.25</v>
      </c>
      <c r="N742" s="13">
        <f t="shared" si="58"/>
        <v>996</v>
      </c>
      <c r="O742" s="33">
        <f>VLOOKUP(H742,клиенты!$A$1:$G$435,5,FALSE)</f>
        <v>44826</v>
      </c>
      <c r="P742" s="13">
        <f t="shared" si="59"/>
        <v>174</v>
      </c>
      <c r="Q742" s="14" t="str">
        <f>VLOOKUP(H742,клиенты!$A$2:$M$435,7,FALSE)</f>
        <v>Беларусь</v>
      </c>
    </row>
    <row r="743" spans="1:17" x14ac:dyDescent="0.2">
      <c r="A743" s="12">
        <v>935</v>
      </c>
      <c r="B743" s="13">
        <v>9</v>
      </c>
      <c r="C743" s="13">
        <v>321</v>
      </c>
      <c r="D743" s="13">
        <v>1</v>
      </c>
      <c r="E743" s="13">
        <v>321</v>
      </c>
      <c r="F743" s="33">
        <v>45173</v>
      </c>
      <c r="G743" s="13" t="s">
        <v>23</v>
      </c>
      <c r="H743" s="13">
        <v>217</v>
      </c>
      <c r="I743" s="13" t="str">
        <f>VLOOKUP(B743,товар!$A$1:$C$433,2,FALSE)</f>
        <v>Йогурт</v>
      </c>
      <c r="J743" s="24">
        <f t="shared" si="55"/>
        <v>263.25423728813558</v>
      </c>
      <c r="K743" s="25">
        <f t="shared" si="56"/>
        <v>0.21935359258305431</v>
      </c>
      <c r="L743" s="13" t="str">
        <f>VLOOKUP(B743,товар!$A$1:$C$433,3,FALSE)</f>
        <v>Чудо</v>
      </c>
      <c r="M743" s="50">
        <f t="shared" si="57"/>
        <v>287.10000000000002</v>
      </c>
      <c r="N743" s="13">
        <f t="shared" si="58"/>
        <v>321</v>
      </c>
      <c r="O743" s="33">
        <f>VLOOKUP(H743,клиенты!$A$1:$G$435,5,FALSE)</f>
        <v>44826</v>
      </c>
      <c r="P743" s="13">
        <f t="shared" si="59"/>
        <v>347</v>
      </c>
      <c r="Q743" s="14" t="str">
        <f>VLOOKUP(H743,клиенты!$A$2:$M$435,7,FALSE)</f>
        <v>Россия</v>
      </c>
    </row>
    <row r="744" spans="1:17" x14ac:dyDescent="0.2">
      <c r="A744" s="12">
        <v>993</v>
      </c>
      <c r="B744" s="13">
        <v>224</v>
      </c>
      <c r="C744" s="13">
        <v>421</v>
      </c>
      <c r="D744" s="13">
        <v>3</v>
      </c>
      <c r="E744" s="13">
        <v>1263</v>
      </c>
      <c r="F744" s="33">
        <v>45093</v>
      </c>
      <c r="G744" s="13" t="s">
        <v>19</v>
      </c>
      <c r="H744" s="13">
        <v>497</v>
      </c>
      <c r="I744" s="13" t="str">
        <f>VLOOKUP(B744,товар!$A$1:$C$433,2,FALSE)</f>
        <v>Чипсы</v>
      </c>
      <c r="J744" s="24">
        <f t="shared" si="55"/>
        <v>273.72549019607845</v>
      </c>
      <c r="K744" s="25">
        <f t="shared" si="56"/>
        <v>0.53803724928366758</v>
      </c>
      <c r="L744" s="13" t="str">
        <f>VLOOKUP(B744,товар!$A$1:$C$433,3,FALSE)</f>
        <v>Pringles</v>
      </c>
      <c r="M744" s="50">
        <f t="shared" si="57"/>
        <v>280.23809523809524</v>
      </c>
      <c r="N744" s="13">
        <f t="shared" si="58"/>
        <v>1263</v>
      </c>
      <c r="O744" s="33">
        <f>VLOOKUP(H744,клиенты!$A$1:$G$435,5,FALSE)</f>
        <v>44826</v>
      </c>
      <c r="P744" s="13">
        <f t="shared" si="59"/>
        <v>267</v>
      </c>
      <c r="Q744" s="14" t="str">
        <f>VLOOKUP(H744,клиенты!$A$2:$M$435,7,FALSE)</f>
        <v>Беларусь</v>
      </c>
    </row>
    <row r="745" spans="1:17" x14ac:dyDescent="0.2">
      <c r="A745" s="12">
        <v>45</v>
      </c>
      <c r="B745" s="13">
        <v>7</v>
      </c>
      <c r="C745" s="13">
        <v>162</v>
      </c>
      <c r="D745" s="13">
        <v>4</v>
      </c>
      <c r="E745" s="13">
        <v>648</v>
      </c>
      <c r="F745" s="33">
        <v>45387</v>
      </c>
      <c r="G745" s="13" t="s">
        <v>16</v>
      </c>
      <c r="H745" s="13">
        <v>270</v>
      </c>
      <c r="I745" s="13" t="str">
        <f>VLOOKUP(B745,товар!$A$1:$C$433,2,FALSE)</f>
        <v>Сыр</v>
      </c>
      <c r="J745" s="24">
        <f t="shared" si="55"/>
        <v>262.63492063492066</v>
      </c>
      <c r="K745" s="25">
        <f t="shared" si="56"/>
        <v>-0.3831741810709538</v>
      </c>
      <c r="L745" s="13" t="str">
        <f>VLOOKUP(B745,товар!$A$1:$C$433,3,FALSE)</f>
        <v>President</v>
      </c>
      <c r="M745" s="50">
        <f t="shared" si="57"/>
        <v>238.72222222222223</v>
      </c>
      <c r="N745" s="13">
        <f t="shared" si="58"/>
        <v>648</v>
      </c>
      <c r="O745" s="33">
        <f>VLOOKUP(H745,клиенты!$A$1:$G$435,5,FALSE)</f>
        <v>44827</v>
      </c>
      <c r="P745" s="13">
        <f t="shared" si="59"/>
        <v>560</v>
      </c>
      <c r="Q745" s="14" t="str">
        <f>VLOOKUP(H745,клиенты!$A$2:$M$435,7,FALSE)</f>
        <v>Узбекистан</v>
      </c>
    </row>
    <row r="746" spans="1:17" x14ac:dyDescent="0.2">
      <c r="A746" s="12">
        <v>60</v>
      </c>
      <c r="B746" s="13">
        <v>147</v>
      </c>
      <c r="C746" s="13">
        <v>238</v>
      </c>
      <c r="D746" s="13">
        <v>5</v>
      </c>
      <c r="E746" s="13">
        <v>1190</v>
      </c>
      <c r="F746" s="33">
        <v>44981</v>
      </c>
      <c r="G746" s="13" t="s">
        <v>15</v>
      </c>
      <c r="H746" s="13">
        <v>270</v>
      </c>
      <c r="I746" s="13" t="str">
        <f>VLOOKUP(B746,товар!$A$1:$C$433,2,FALSE)</f>
        <v>Конфеты</v>
      </c>
      <c r="J746" s="24">
        <f t="shared" si="55"/>
        <v>267.85483870967744</v>
      </c>
      <c r="K746" s="25">
        <f t="shared" si="56"/>
        <v>-0.11145902330342627</v>
      </c>
      <c r="L746" s="13" t="str">
        <f>VLOOKUP(B746,товар!$A$1:$C$433,3,FALSE)</f>
        <v>Бабаевский</v>
      </c>
      <c r="M746" s="50">
        <f t="shared" si="57"/>
        <v>250.25925925925927</v>
      </c>
      <c r="N746" s="13">
        <f t="shared" si="58"/>
        <v>1190</v>
      </c>
      <c r="O746" s="33">
        <f>VLOOKUP(H746,клиенты!$A$1:$G$435,5,FALSE)</f>
        <v>44827</v>
      </c>
      <c r="P746" s="13">
        <f t="shared" si="59"/>
        <v>154</v>
      </c>
      <c r="Q746" s="14" t="str">
        <f>VLOOKUP(H746,клиенты!$A$2:$M$435,7,FALSE)</f>
        <v>Узбекистан</v>
      </c>
    </row>
    <row r="747" spans="1:17" x14ac:dyDescent="0.2">
      <c r="A747" s="12">
        <v>141</v>
      </c>
      <c r="B747" s="13">
        <v>309</v>
      </c>
      <c r="C747" s="13">
        <v>498</v>
      </c>
      <c r="D747" s="13">
        <v>1</v>
      </c>
      <c r="E747" s="13">
        <v>498</v>
      </c>
      <c r="F747" s="33">
        <v>45372</v>
      </c>
      <c r="G747" s="13" t="s">
        <v>18</v>
      </c>
      <c r="H747" s="13">
        <v>464</v>
      </c>
      <c r="I747" s="13" t="str">
        <f>VLOOKUP(B747,товар!$A$1:$C$433,2,FALSE)</f>
        <v>Конфеты</v>
      </c>
      <c r="J747" s="24">
        <f t="shared" si="55"/>
        <v>267.85483870967744</v>
      </c>
      <c r="K747" s="25">
        <f t="shared" si="56"/>
        <v>0.85921599325585585</v>
      </c>
      <c r="L747" s="13" t="str">
        <f>VLOOKUP(B747,товар!$A$1:$C$433,3,FALSE)</f>
        <v>Рот Фронт</v>
      </c>
      <c r="M747" s="50">
        <f t="shared" si="57"/>
        <v>288.23809523809524</v>
      </c>
      <c r="N747" s="13">
        <f t="shared" si="58"/>
        <v>498</v>
      </c>
      <c r="O747" s="33">
        <f>VLOOKUP(H747,клиенты!$A$1:$G$435,5,FALSE)</f>
        <v>44827</v>
      </c>
      <c r="P747" s="13">
        <f t="shared" si="59"/>
        <v>545</v>
      </c>
      <c r="Q747" s="14" t="str">
        <f>VLOOKUP(H747,клиенты!$A$2:$M$435,7,FALSE)</f>
        <v>Россия</v>
      </c>
    </row>
    <row r="748" spans="1:17" x14ac:dyDescent="0.2">
      <c r="A748" s="12">
        <v>169</v>
      </c>
      <c r="B748" s="13">
        <v>402</v>
      </c>
      <c r="C748" s="13">
        <v>426</v>
      </c>
      <c r="D748" s="13">
        <v>2</v>
      </c>
      <c r="E748" s="13">
        <v>852</v>
      </c>
      <c r="F748" s="33">
        <v>45099</v>
      </c>
      <c r="G748" s="13" t="s">
        <v>25</v>
      </c>
      <c r="H748" s="13">
        <v>366</v>
      </c>
      <c r="I748" s="13" t="str">
        <f>VLOOKUP(B748,товар!$A$1:$C$433,2,FALSE)</f>
        <v>Хлеб</v>
      </c>
      <c r="J748" s="24">
        <f t="shared" si="55"/>
        <v>300.31818181818181</v>
      </c>
      <c r="K748" s="25">
        <f t="shared" si="56"/>
        <v>0.41849553503859549</v>
      </c>
      <c r="L748" s="13" t="str">
        <f>VLOOKUP(B748,товар!$A$1:$C$433,3,FALSE)</f>
        <v>Каравай</v>
      </c>
      <c r="M748" s="50">
        <f t="shared" si="57"/>
        <v>331.16666666666669</v>
      </c>
      <c r="N748" s="13">
        <f t="shared" si="58"/>
        <v>852</v>
      </c>
      <c r="O748" s="33">
        <f>VLOOKUP(H748,клиенты!$A$1:$G$435,5,FALSE)</f>
        <v>44827</v>
      </c>
      <c r="P748" s="13">
        <f t="shared" si="59"/>
        <v>272</v>
      </c>
      <c r="Q748" s="14" t="str">
        <f>VLOOKUP(H748,клиенты!$A$2:$M$435,7,FALSE)</f>
        <v>Беларусь</v>
      </c>
    </row>
    <row r="749" spans="1:17" x14ac:dyDescent="0.2">
      <c r="A749" s="12">
        <v>238</v>
      </c>
      <c r="B749" s="13">
        <v>131</v>
      </c>
      <c r="C749" s="13">
        <v>382</v>
      </c>
      <c r="D749" s="13">
        <v>5</v>
      </c>
      <c r="E749" s="13">
        <v>1910</v>
      </c>
      <c r="F749" s="33">
        <v>45365</v>
      </c>
      <c r="G749" s="13" t="s">
        <v>13</v>
      </c>
      <c r="H749" s="13">
        <v>147</v>
      </c>
      <c r="I749" s="13" t="str">
        <f>VLOOKUP(B749,товар!$A$1:$C$433,2,FALSE)</f>
        <v>Сок</v>
      </c>
      <c r="J749" s="24">
        <f t="shared" si="55"/>
        <v>268.60344827586209</v>
      </c>
      <c r="K749" s="25">
        <f t="shared" si="56"/>
        <v>0.42217087104435436</v>
      </c>
      <c r="L749" s="13" t="str">
        <f>VLOOKUP(B749,товар!$A$1:$C$433,3,FALSE)</f>
        <v>Сады Придонья</v>
      </c>
      <c r="M749" s="50">
        <f t="shared" si="57"/>
        <v>254.18181818181819</v>
      </c>
      <c r="N749" s="13">
        <f t="shared" si="58"/>
        <v>1910</v>
      </c>
      <c r="O749" s="33">
        <f>VLOOKUP(H749,клиенты!$A$1:$G$435,5,FALSE)</f>
        <v>44827</v>
      </c>
      <c r="P749" s="13">
        <f t="shared" si="59"/>
        <v>538</v>
      </c>
      <c r="Q749" s="14" t="str">
        <f>VLOOKUP(H749,клиенты!$A$2:$M$435,7,FALSE)</f>
        <v>Россия</v>
      </c>
    </row>
    <row r="750" spans="1:17" x14ac:dyDescent="0.2">
      <c r="A750" s="12">
        <v>289</v>
      </c>
      <c r="B750" s="13">
        <v>237</v>
      </c>
      <c r="C750" s="13">
        <v>157</v>
      </c>
      <c r="D750" s="13">
        <v>5</v>
      </c>
      <c r="E750" s="13">
        <v>785</v>
      </c>
      <c r="F750" s="33">
        <v>44946</v>
      </c>
      <c r="G750" s="13" t="s">
        <v>24</v>
      </c>
      <c r="H750" s="13">
        <v>366</v>
      </c>
      <c r="I750" s="13" t="str">
        <f>VLOOKUP(B750,товар!$A$1:$C$433,2,FALSE)</f>
        <v>Конфеты</v>
      </c>
      <c r="J750" s="24">
        <f t="shared" si="55"/>
        <v>267.85483870967744</v>
      </c>
      <c r="K750" s="25">
        <f t="shared" si="56"/>
        <v>-0.41386162461612575</v>
      </c>
      <c r="L750" s="13" t="str">
        <f>VLOOKUP(B750,товар!$A$1:$C$433,3,FALSE)</f>
        <v>Рот Фронт</v>
      </c>
      <c r="M750" s="50">
        <f t="shared" si="57"/>
        <v>288.23809523809524</v>
      </c>
      <c r="N750" s="13">
        <f t="shared" si="58"/>
        <v>785</v>
      </c>
      <c r="O750" s="33">
        <f>VLOOKUP(H750,клиенты!$A$1:$G$435,5,FALSE)</f>
        <v>44827</v>
      </c>
      <c r="P750" s="13">
        <f t="shared" si="59"/>
        <v>119</v>
      </c>
      <c r="Q750" s="14" t="str">
        <f>VLOOKUP(H750,клиенты!$A$2:$M$435,7,FALSE)</f>
        <v>Беларусь</v>
      </c>
    </row>
    <row r="751" spans="1:17" x14ac:dyDescent="0.2">
      <c r="A751" s="12">
        <v>369</v>
      </c>
      <c r="B751" s="13">
        <v>233</v>
      </c>
      <c r="C751" s="13">
        <v>478</v>
      </c>
      <c r="D751" s="13">
        <v>2</v>
      </c>
      <c r="E751" s="13">
        <v>956</v>
      </c>
      <c r="F751" s="33">
        <v>45129</v>
      </c>
      <c r="G751" s="13" t="s">
        <v>22</v>
      </c>
      <c r="H751" s="13">
        <v>270</v>
      </c>
      <c r="I751" s="13" t="str">
        <f>VLOOKUP(B751,товар!$A$1:$C$433,2,FALSE)</f>
        <v>Йогурт</v>
      </c>
      <c r="J751" s="24">
        <f t="shared" si="55"/>
        <v>263.25423728813558</v>
      </c>
      <c r="K751" s="25">
        <f t="shared" si="56"/>
        <v>0.8157352562451714</v>
      </c>
      <c r="L751" s="13" t="str">
        <f>VLOOKUP(B751,товар!$A$1:$C$433,3,FALSE)</f>
        <v>Ростагроэкспорт</v>
      </c>
      <c r="M751" s="50">
        <f t="shared" si="57"/>
        <v>257.78260869565219</v>
      </c>
      <c r="N751" s="13">
        <f t="shared" si="58"/>
        <v>956</v>
      </c>
      <c r="O751" s="33">
        <f>VLOOKUP(H751,клиенты!$A$1:$G$435,5,FALSE)</f>
        <v>44827</v>
      </c>
      <c r="P751" s="13">
        <f t="shared" si="59"/>
        <v>302</v>
      </c>
      <c r="Q751" s="14" t="str">
        <f>VLOOKUP(H751,клиенты!$A$2:$M$435,7,FALSE)</f>
        <v>Узбекистан</v>
      </c>
    </row>
    <row r="752" spans="1:17" x14ac:dyDescent="0.2">
      <c r="A752" s="12">
        <v>384</v>
      </c>
      <c r="B752" s="13">
        <v>480</v>
      </c>
      <c r="C752" s="13">
        <v>70</v>
      </c>
      <c r="D752" s="13">
        <v>1</v>
      </c>
      <c r="E752" s="13">
        <v>70</v>
      </c>
      <c r="F752" s="33">
        <v>44945</v>
      </c>
      <c r="G752" s="13" t="s">
        <v>10</v>
      </c>
      <c r="H752" s="13">
        <v>464</v>
      </c>
      <c r="I752" s="13" t="str">
        <f>VLOOKUP(B752,товар!$A$1:$C$433,2,FALSE)</f>
        <v>Молоко</v>
      </c>
      <c r="J752" s="24">
        <f t="shared" si="55"/>
        <v>294.95238095238096</v>
      </c>
      <c r="K752" s="25">
        <f t="shared" si="56"/>
        <v>-0.76267355505327739</v>
      </c>
      <c r="L752" s="13" t="str">
        <f>VLOOKUP(B752,товар!$A$1:$C$433,3,FALSE)</f>
        <v>Беллакт</v>
      </c>
      <c r="M752" s="50">
        <f t="shared" si="57"/>
        <v>322.54545454545456</v>
      </c>
      <c r="N752" s="13">
        <f t="shared" si="58"/>
        <v>70</v>
      </c>
      <c r="O752" s="33">
        <f>VLOOKUP(H752,клиенты!$A$1:$G$435,5,FALSE)</f>
        <v>44827</v>
      </c>
      <c r="P752" s="13">
        <f t="shared" si="59"/>
        <v>118</v>
      </c>
      <c r="Q752" s="14" t="str">
        <f>VLOOKUP(H752,клиенты!$A$2:$M$435,7,FALSE)</f>
        <v>Россия</v>
      </c>
    </row>
    <row r="753" spans="1:17" x14ac:dyDescent="0.2">
      <c r="A753" s="12">
        <v>456</v>
      </c>
      <c r="B753" s="13">
        <v>427</v>
      </c>
      <c r="C753" s="13">
        <v>240</v>
      </c>
      <c r="D753" s="13">
        <v>1</v>
      </c>
      <c r="E753" s="13">
        <v>240</v>
      </c>
      <c r="F753" s="33">
        <v>45420</v>
      </c>
      <c r="G753" s="13" t="s">
        <v>10</v>
      </c>
      <c r="H753" s="13">
        <v>225</v>
      </c>
      <c r="I753" s="13" t="str">
        <f>VLOOKUP(B753,товар!$A$1:$C$433,2,FALSE)</f>
        <v>Хлеб</v>
      </c>
      <c r="J753" s="24">
        <f t="shared" si="55"/>
        <v>300.31818181818181</v>
      </c>
      <c r="K753" s="25">
        <f t="shared" si="56"/>
        <v>-0.20084758589374907</v>
      </c>
      <c r="L753" s="13" t="str">
        <f>VLOOKUP(B753,товар!$A$1:$C$433,3,FALSE)</f>
        <v>Русский Хлеб</v>
      </c>
      <c r="M753" s="50">
        <f t="shared" si="57"/>
        <v>316.60000000000002</v>
      </c>
      <c r="N753" s="13">
        <f t="shared" si="58"/>
        <v>240</v>
      </c>
      <c r="O753" s="33">
        <f>VLOOKUP(H753,клиенты!$A$1:$G$435,5,FALSE)</f>
        <v>44827</v>
      </c>
      <c r="P753" s="13">
        <f t="shared" si="59"/>
        <v>593</v>
      </c>
      <c r="Q753" s="14" t="str">
        <f>VLOOKUP(H753,клиенты!$A$2:$M$435,7,FALSE)</f>
        <v>Казахстан</v>
      </c>
    </row>
    <row r="754" spans="1:17" x14ac:dyDescent="0.2">
      <c r="A754" s="12">
        <v>567</v>
      </c>
      <c r="B754" s="13">
        <v>395</v>
      </c>
      <c r="C754" s="13">
        <v>454</v>
      </c>
      <c r="D754" s="13">
        <v>5</v>
      </c>
      <c r="E754" s="13">
        <v>2270</v>
      </c>
      <c r="F754" s="33">
        <v>45278</v>
      </c>
      <c r="G754" s="13" t="s">
        <v>12</v>
      </c>
      <c r="H754" s="13">
        <v>147</v>
      </c>
      <c r="I754" s="13" t="str">
        <f>VLOOKUP(B754,товар!$A$1:$C$433,2,FALSE)</f>
        <v>Соль</v>
      </c>
      <c r="J754" s="24">
        <f t="shared" si="55"/>
        <v>264.8679245283019</v>
      </c>
      <c r="K754" s="25">
        <f t="shared" si="56"/>
        <v>0.71406183216982466</v>
      </c>
      <c r="L754" s="13" t="str">
        <f>VLOOKUP(B754,товар!$A$1:$C$433,3,FALSE)</f>
        <v>Славянская</v>
      </c>
      <c r="M754" s="50">
        <f t="shared" si="57"/>
        <v>236.91666666666666</v>
      </c>
      <c r="N754" s="13">
        <f t="shared" si="58"/>
        <v>2270</v>
      </c>
      <c r="O754" s="33">
        <f>VLOOKUP(H754,клиенты!$A$1:$G$435,5,FALSE)</f>
        <v>44827</v>
      </c>
      <c r="P754" s="13">
        <f t="shared" si="59"/>
        <v>451</v>
      </c>
      <c r="Q754" s="14" t="str">
        <f>VLOOKUP(H754,клиенты!$A$2:$M$435,7,FALSE)</f>
        <v>Россия</v>
      </c>
    </row>
    <row r="755" spans="1:17" x14ac:dyDescent="0.2">
      <c r="A755" s="12">
        <v>655</v>
      </c>
      <c r="B755" s="13">
        <v>39</v>
      </c>
      <c r="C755" s="13">
        <v>375</v>
      </c>
      <c r="D755" s="13">
        <v>2</v>
      </c>
      <c r="E755" s="13">
        <v>750</v>
      </c>
      <c r="F755" s="33">
        <v>45289</v>
      </c>
      <c r="G755" s="13" t="s">
        <v>22</v>
      </c>
      <c r="H755" s="13">
        <v>366</v>
      </c>
      <c r="I755" s="13" t="str">
        <f>VLOOKUP(B755,товар!$A$1:$C$433,2,FALSE)</f>
        <v>Сыр</v>
      </c>
      <c r="J755" s="24">
        <f t="shared" si="55"/>
        <v>262.63492063492066</v>
      </c>
      <c r="K755" s="25">
        <f t="shared" si="56"/>
        <v>0.4278375438172366</v>
      </c>
      <c r="L755" s="13" t="str">
        <f>VLOOKUP(B755,товар!$A$1:$C$433,3,FALSE)</f>
        <v>Сырная долина</v>
      </c>
      <c r="M755" s="50">
        <f t="shared" si="57"/>
        <v>271</v>
      </c>
      <c r="N755" s="13">
        <f t="shared" si="58"/>
        <v>750</v>
      </c>
      <c r="O755" s="33">
        <f>VLOOKUP(H755,клиенты!$A$1:$G$435,5,FALSE)</f>
        <v>44827</v>
      </c>
      <c r="P755" s="13">
        <f t="shared" si="59"/>
        <v>462</v>
      </c>
      <c r="Q755" s="14" t="str">
        <f>VLOOKUP(H755,клиенты!$A$2:$M$435,7,FALSE)</f>
        <v>Беларусь</v>
      </c>
    </row>
    <row r="756" spans="1:17" x14ac:dyDescent="0.2">
      <c r="A756" s="12">
        <v>660</v>
      </c>
      <c r="B756" s="13">
        <v>228</v>
      </c>
      <c r="C756" s="13">
        <v>247</v>
      </c>
      <c r="D756" s="13">
        <v>4</v>
      </c>
      <c r="E756" s="13">
        <v>988</v>
      </c>
      <c r="F756" s="33">
        <v>45415</v>
      </c>
      <c r="G756" s="13" t="s">
        <v>19</v>
      </c>
      <c r="H756" s="13">
        <v>147</v>
      </c>
      <c r="I756" s="13" t="str">
        <f>VLOOKUP(B756,товар!$A$1:$C$433,2,FALSE)</f>
        <v>Рис</v>
      </c>
      <c r="J756" s="24">
        <f t="shared" si="55"/>
        <v>258.375</v>
      </c>
      <c r="K756" s="25">
        <f t="shared" si="56"/>
        <v>-4.4025157232704393E-2</v>
      </c>
      <c r="L756" s="13" t="str">
        <f>VLOOKUP(B756,товар!$A$1:$C$433,3,FALSE)</f>
        <v>Мистраль</v>
      </c>
      <c r="M756" s="50">
        <f t="shared" si="57"/>
        <v>181.57142857142858</v>
      </c>
      <c r="N756" s="13">
        <f t="shared" si="58"/>
        <v>988</v>
      </c>
      <c r="O756" s="33">
        <f>VLOOKUP(H756,клиенты!$A$1:$G$435,5,FALSE)</f>
        <v>44827</v>
      </c>
      <c r="P756" s="13">
        <f t="shared" si="59"/>
        <v>588</v>
      </c>
      <c r="Q756" s="14" t="str">
        <f>VLOOKUP(H756,клиенты!$A$2:$M$435,7,FALSE)</f>
        <v>Россия</v>
      </c>
    </row>
    <row r="757" spans="1:17" x14ac:dyDescent="0.2">
      <c r="A757" s="12">
        <v>682</v>
      </c>
      <c r="B757" s="13">
        <v>110</v>
      </c>
      <c r="C757" s="13">
        <v>84</v>
      </c>
      <c r="D757" s="13">
        <v>5</v>
      </c>
      <c r="E757" s="13">
        <v>420</v>
      </c>
      <c r="F757" s="33">
        <v>45029</v>
      </c>
      <c r="G757" s="13" t="s">
        <v>13</v>
      </c>
      <c r="H757" s="13">
        <v>225</v>
      </c>
      <c r="I757" s="13" t="str">
        <f>VLOOKUP(B757,товар!$A$1:$C$433,2,FALSE)</f>
        <v>Макароны</v>
      </c>
      <c r="J757" s="24">
        <f t="shared" si="55"/>
        <v>265.47674418604652</v>
      </c>
      <c r="K757" s="25">
        <f t="shared" si="56"/>
        <v>-0.68358810389382851</v>
      </c>
      <c r="L757" s="13" t="str">
        <f>VLOOKUP(B757,товар!$A$1:$C$433,3,FALSE)</f>
        <v>Паста Зара</v>
      </c>
      <c r="M757" s="50">
        <f t="shared" si="57"/>
        <v>276.67567567567568</v>
      </c>
      <c r="N757" s="13">
        <f t="shared" si="58"/>
        <v>420</v>
      </c>
      <c r="O757" s="33">
        <f>VLOOKUP(H757,клиенты!$A$1:$G$435,5,FALSE)</f>
        <v>44827</v>
      </c>
      <c r="P757" s="13">
        <f t="shared" si="59"/>
        <v>202</v>
      </c>
      <c r="Q757" s="14" t="str">
        <f>VLOOKUP(H757,клиенты!$A$2:$M$435,7,FALSE)</f>
        <v>Казахстан</v>
      </c>
    </row>
    <row r="758" spans="1:17" x14ac:dyDescent="0.2">
      <c r="A758" s="12">
        <v>898</v>
      </c>
      <c r="B758" s="13">
        <v>52</v>
      </c>
      <c r="C758" s="13">
        <v>142</v>
      </c>
      <c r="D758" s="13">
        <v>3</v>
      </c>
      <c r="E758" s="13">
        <v>426</v>
      </c>
      <c r="F758" s="33">
        <v>44929</v>
      </c>
      <c r="G758" s="13" t="s">
        <v>18</v>
      </c>
      <c r="H758" s="13">
        <v>366</v>
      </c>
      <c r="I758" s="13" t="str">
        <f>VLOOKUP(B758,товар!$A$1:$C$433,2,FALSE)</f>
        <v>Соль</v>
      </c>
      <c r="J758" s="24">
        <f t="shared" si="55"/>
        <v>264.8679245283019</v>
      </c>
      <c r="K758" s="25">
        <f t="shared" si="56"/>
        <v>-0.46388374412309452</v>
      </c>
      <c r="L758" s="13" t="str">
        <f>VLOOKUP(B758,товар!$A$1:$C$433,3,FALSE)</f>
        <v>Илецкая</v>
      </c>
      <c r="M758" s="50">
        <f t="shared" si="57"/>
        <v>238.16666666666666</v>
      </c>
      <c r="N758" s="13">
        <f t="shared" si="58"/>
        <v>426</v>
      </c>
      <c r="O758" s="33">
        <f>VLOOKUP(H758,клиенты!$A$1:$G$435,5,FALSE)</f>
        <v>44827</v>
      </c>
      <c r="P758" s="13">
        <f t="shared" si="59"/>
        <v>102</v>
      </c>
      <c r="Q758" s="14" t="str">
        <f>VLOOKUP(H758,клиенты!$A$2:$M$435,7,FALSE)</f>
        <v>Беларусь</v>
      </c>
    </row>
    <row r="759" spans="1:17" x14ac:dyDescent="0.2">
      <c r="A759" s="12">
        <v>175</v>
      </c>
      <c r="B759" s="13">
        <v>82</v>
      </c>
      <c r="C759" s="13">
        <v>233</v>
      </c>
      <c r="D759" s="13">
        <v>2</v>
      </c>
      <c r="E759" s="13">
        <v>466</v>
      </c>
      <c r="F759" s="33">
        <v>45369</v>
      </c>
      <c r="G759" s="13" t="s">
        <v>24</v>
      </c>
      <c r="H759" s="13">
        <v>361</v>
      </c>
      <c r="I759" s="13" t="str">
        <f>VLOOKUP(B759,товар!$A$1:$C$433,2,FALSE)</f>
        <v>Сыр</v>
      </c>
      <c r="J759" s="24">
        <f t="shared" si="55"/>
        <v>262.63492063492066</v>
      </c>
      <c r="K759" s="25">
        <f t="shared" si="56"/>
        <v>-0.11283693944155693</v>
      </c>
      <c r="L759" s="13" t="str">
        <f>VLOOKUP(B759,товар!$A$1:$C$433,3,FALSE)</f>
        <v>Hochland</v>
      </c>
      <c r="M759" s="50">
        <f t="shared" si="57"/>
        <v>168</v>
      </c>
      <c r="N759" s="13">
        <f t="shared" si="58"/>
        <v>466</v>
      </c>
      <c r="O759" s="33">
        <f>VLOOKUP(H759,клиенты!$A$1:$G$435,5,FALSE)</f>
        <v>44831</v>
      </c>
      <c r="P759" s="13">
        <f t="shared" si="59"/>
        <v>538</v>
      </c>
      <c r="Q759" s="14" t="str">
        <f>VLOOKUP(H759,клиенты!$A$2:$M$435,7,FALSE)</f>
        <v>Беларусь</v>
      </c>
    </row>
    <row r="760" spans="1:17" x14ac:dyDescent="0.2">
      <c r="A760" s="12">
        <v>69</v>
      </c>
      <c r="B760" s="13">
        <v>130</v>
      </c>
      <c r="C760" s="13">
        <v>208</v>
      </c>
      <c r="D760" s="13">
        <v>5</v>
      </c>
      <c r="E760" s="13">
        <v>1040</v>
      </c>
      <c r="F760" s="33">
        <v>44975</v>
      </c>
      <c r="G760" s="13" t="s">
        <v>15</v>
      </c>
      <c r="H760" s="13">
        <v>115</v>
      </c>
      <c r="I760" s="13" t="str">
        <f>VLOOKUP(B760,товар!$A$1:$C$433,2,FALSE)</f>
        <v>Соль</v>
      </c>
      <c r="J760" s="24">
        <f t="shared" si="55"/>
        <v>264.8679245283019</v>
      </c>
      <c r="K760" s="25">
        <f t="shared" si="56"/>
        <v>-0.21470294913805388</v>
      </c>
      <c r="L760" s="13" t="str">
        <f>VLOOKUP(B760,товар!$A$1:$C$433,3,FALSE)</f>
        <v>Илецкая</v>
      </c>
      <c r="M760" s="50">
        <f t="shared" si="57"/>
        <v>238.16666666666666</v>
      </c>
      <c r="N760" s="13">
        <f t="shared" si="58"/>
        <v>1040</v>
      </c>
      <c r="O760" s="33">
        <f>VLOOKUP(H760,клиенты!$A$1:$G$435,5,FALSE)</f>
        <v>44832</v>
      </c>
      <c r="P760" s="13">
        <f t="shared" si="59"/>
        <v>143</v>
      </c>
      <c r="Q760" s="14" t="str">
        <f>VLOOKUP(H760,клиенты!$A$2:$M$435,7,FALSE)</f>
        <v>Казахстан</v>
      </c>
    </row>
    <row r="761" spans="1:17" x14ac:dyDescent="0.2">
      <c r="A761" s="12">
        <v>151</v>
      </c>
      <c r="B761" s="13">
        <v>206</v>
      </c>
      <c r="C761" s="13">
        <v>73</v>
      </c>
      <c r="D761" s="13">
        <v>5</v>
      </c>
      <c r="E761" s="13">
        <v>365</v>
      </c>
      <c r="F761" s="33">
        <v>45310</v>
      </c>
      <c r="G761" s="13" t="s">
        <v>10</v>
      </c>
      <c r="H761" s="13">
        <v>115</v>
      </c>
      <c r="I761" s="13" t="str">
        <f>VLOOKUP(B761,товар!$A$1:$C$433,2,FALSE)</f>
        <v>Молоко</v>
      </c>
      <c r="J761" s="24">
        <f t="shared" si="55"/>
        <v>294.95238095238096</v>
      </c>
      <c r="K761" s="25">
        <f t="shared" si="56"/>
        <v>-0.75250242169841786</v>
      </c>
      <c r="L761" s="13" t="str">
        <f>VLOOKUP(B761,товар!$A$1:$C$433,3,FALSE)</f>
        <v>Домик в деревне</v>
      </c>
      <c r="M761" s="50">
        <f t="shared" si="57"/>
        <v>274.77777777777777</v>
      </c>
      <c r="N761" s="13">
        <f t="shared" si="58"/>
        <v>365</v>
      </c>
      <c r="O761" s="33">
        <f>VLOOKUP(H761,клиенты!$A$1:$G$435,5,FALSE)</f>
        <v>44832</v>
      </c>
      <c r="P761" s="13">
        <f t="shared" si="59"/>
        <v>478</v>
      </c>
      <c r="Q761" s="14" t="str">
        <f>VLOOKUP(H761,клиенты!$A$2:$M$435,7,FALSE)</f>
        <v>Казахстан</v>
      </c>
    </row>
    <row r="762" spans="1:17" x14ac:dyDescent="0.2">
      <c r="A762" s="12">
        <v>164</v>
      </c>
      <c r="B762" s="13">
        <v>356</v>
      </c>
      <c r="C762" s="13">
        <v>373</v>
      </c>
      <c r="D762" s="13">
        <v>1</v>
      </c>
      <c r="E762" s="13">
        <v>373</v>
      </c>
      <c r="F762" s="33">
        <v>45291</v>
      </c>
      <c r="G762" s="13" t="s">
        <v>10</v>
      </c>
      <c r="H762" s="13">
        <v>115</v>
      </c>
      <c r="I762" s="13" t="str">
        <f>VLOOKUP(B762,товар!$A$1:$C$433,2,FALSE)</f>
        <v>Печенье</v>
      </c>
      <c r="J762" s="24">
        <f t="shared" si="55"/>
        <v>283.468085106383</v>
      </c>
      <c r="K762" s="25">
        <f t="shared" si="56"/>
        <v>0.31584477970427072</v>
      </c>
      <c r="L762" s="13" t="str">
        <f>VLOOKUP(B762,товар!$A$1:$C$433,3,FALSE)</f>
        <v>Посиделкино</v>
      </c>
      <c r="M762" s="50">
        <f t="shared" si="57"/>
        <v>321.63636363636363</v>
      </c>
      <c r="N762" s="13">
        <f t="shared" si="58"/>
        <v>373</v>
      </c>
      <c r="O762" s="33">
        <f>VLOOKUP(H762,клиенты!$A$1:$G$435,5,FALSE)</f>
        <v>44832</v>
      </c>
      <c r="P762" s="13">
        <f t="shared" si="59"/>
        <v>459</v>
      </c>
      <c r="Q762" s="14" t="str">
        <f>VLOOKUP(H762,клиенты!$A$2:$M$435,7,FALSE)</f>
        <v>Казахстан</v>
      </c>
    </row>
    <row r="763" spans="1:17" x14ac:dyDescent="0.2">
      <c r="A763" s="12">
        <v>746</v>
      </c>
      <c r="B763" s="13">
        <v>337</v>
      </c>
      <c r="C763" s="13">
        <v>453</v>
      </c>
      <c r="D763" s="13">
        <v>4</v>
      </c>
      <c r="E763" s="13">
        <v>1812</v>
      </c>
      <c r="F763" s="33">
        <v>45415</v>
      </c>
      <c r="G763" s="13" t="s">
        <v>26</v>
      </c>
      <c r="H763" s="13">
        <v>115</v>
      </c>
      <c r="I763" s="13" t="str">
        <f>VLOOKUP(B763,товар!$A$1:$C$433,2,FALSE)</f>
        <v>Макароны</v>
      </c>
      <c r="J763" s="24">
        <f t="shared" si="55"/>
        <v>265.47674418604652</v>
      </c>
      <c r="K763" s="25">
        <f t="shared" si="56"/>
        <v>0.70636415400113872</v>
      </c>
      <c r="L763" s="13" t="str">
        <f>VLOOKUP(B763,товар!$A$1:$C$433,3,FALSE)</f>
        <v>Паста Зара</v>
      </c>
      <c r="M763" s="50">
        <f t="shared" si="57"/>
        <v>276.67567567567568</v>
      </c>
      <c r="N763" s="13">
        <f t="shared" si="58"/>
        <v>1812</v>
      </c>
      <c r="O763" s="33">
        <f>VLOOKUP(H763,клиенты!$A$1:$G$435,5,FALSE)</f>
        <v>44832</v>
      </c>
      <c r="P763" s="13">
        <f t="shared" si="59"/>
        <v>583</v>
      </c>
      <c r="Q763" s="14" t="str">
        <f>VLOOKUP(H763,клиенты!$A$2:$M$435,7,FALSE)</f>
        <v>Казахстан</v>
      </c>
    </row>
    <row r="764" spans="1:17" x14ac:dyDescent="0.2">
      <c r="A764" s="12">
        <v>904</v>
      </c>
      <c r="B764" s="13">
        <v>6</v>
      </c>
      <c r="C764" s="13">
        <v>70</v>
      </c>
      <c r="D764" s="13">
        <v>5</v>
      </c>
      <c r="E764" s="13">
        <v>350</v>
      </c>
      <c r="F764" s="33">
        <v>45364</v>
      </c>
      <c r="G764" s="13" t="s">
        <v>12</v>
      </c>
      <c r="H764" s="13">
        <v>433</v>
      </c>
      <c r="I764" s="13" t="str">
        <f>VLOOKUP(B764,товар!$A$1:$C$433,2,FALSE)</f>
        <v>Фрукты</v>
      </c>
      <c r="J764" s="24">
        <f t="shared" si="55"/>
        <v>274.16279069767444</v>
      </c>
      <c r="K764" s="25">
        <f t="shared" si="56"/>
        <v>-0.74467724149631009</v>
      </c>
      <c r="L764" s="13" t="str">
        <f>VLOOKUP(B764,товар!$A$1:$C$433,3,FALSE)</f>
        <v>Фрукты-Ягоды</v>
      </c>
      <c r="M764" s="50">
        <f t="shared" si="57"/>
        <v>280.66666666666669</v>
      </c>
      <c r="N764" s="13">
        <f t="shared" si="58"/>
        <v>350</v>
      </c>
      <c r="O764" s="33">
        <f>VLOOKUP(H764,клиенты!$A$1:$G$435,5,FALSE)</f>
        <v>44832</v>
      </c>
      <c r="P764" s="13">
        <f t="shared" si="59"/>
        <v>532</v>
      </c>
      <c r="Q764" s="14" t="str">
        <f>VLOOKUP(H764,клиенты!$A$2:$M$435,7,FALSE)</f>
        <v>Узбекистан</v>
      </c>
    </row>
    <row r="765" spans="1:17" x14ac:dyDescent="0.2">
      <c r="A765" s="12">
        <v>35</v>
      </c>
      <c r="B765" s="13">
        <v>157</v>
      </c>
      <c r="C765" s="13">
        <v>55</v>
      </c>
      <c r="D765" s="13">
        <v>2</v>
      </c>
      <c r="E765" s="13">
        <v>110</v>
      </c>
      <c r="F765" s="33">
        <v>45381</v>
      </c>
      <c r="G765" s="13" t="s">
        <v>10</v>
      </c>
      <c r="H765" s="13">
        <v>179</v>
      </c>
      <c r="I765" s="13" t="str">
        <f>VLOOKUP(B765,товар!$A$1:$C$433,2,FALSE)</f>
        <v>Сыр</v>
      </c>
      <c r="J765" s="24">
        <f t="shared" si="55"/>
        <v>262.63492063492066</v>
      </c>
      <c r="K765" s="25">
        <f t="shared" si="56"/>
        <v>-0.79058382690680529</v>
      </c>
      <c r="L765" s="13" t="str">
        <f>VLOOKUP(B765,товар!$A$1:$C$433,3,FALSE)</f>
        <v>President</v>
      </c>
      <c r="M765" s="50">
        <f t="shared" si="57"/>
        <v>238.72222222222223</v>
      </c>
      <c r="N765" s="13">
        <f t="shared" si="58"/>
        <v>110</v>
      </c>
      <c r="O765" s="33">
        <f>VLOOKUP(H765,клиенты!$A$1:$G$435,5,FALSE)</f>
        <v>44833</v>
      </c>
      <c r="P765" s="13">
        <f t="shared" si="59"/>
        <v>548</v>
      </c>
      <c r="Q765" s="14" t="str">
        <f>VLOOKUP(H765,клиенты!$A$2:$M$435,7,FALSE)</f>
        <v>Россия</v>
      </c>
    </row>
    <row r="766" spans="1:17" x14ac:dyDescent="0.2">
      <c r="A766" s="12">
        <v>553</v>
      </c>
      <c r="B766" s="13">
        <v>388</v>
      </c>
      <c r="C766" s="13">
        <v>107</v>
      </c>
      <c r="D766" s="13">
        <v>1</v>
      </c>
      <c r="E766" s="13">
        <v>107</v>
      </c>
      <c r="F766" s="33">
        <v>45137</v>
      </c>
      <c r="G766" s="13" t="s">
        <v>12</v>
      </c>
      <c r="H766" s="13">
        <v>179</v>
      </c>
      <c r="I766" s="13" t="str">
        <f>VLOOKUP(B766,товар!$A$1:$C$433,2,FALSE)</f>
        <v>Рыба</v>
      </c>
      <c r="J766" s="24">
        <f t="shared" si="55"/>
        <v>258.5128205128205</v>
      </c>
      <c r="K766" s="25">
        <f t="shared" si="56"/>
        <v>-0.5860940289625074</v>
      </c>
      <c r="L766" s="13" t="str">
        <f>VLOOKUP(B766,товар!$A$1:$C$433,3,FALSE)</f>
        <v>Меридиан</v>
      </c>
      <c r="M766" s="50">
        <f t="shared" si="57"/>
        <v>260.64705882352939</v>
      </c>
      <c r="N766" s="13">
        <f t="shared" si="58"/>
        <v>107</v>
      </c>
      <c r="O766" s="33">
        <f>VLOOKUP(H766,клиенты!$A$1:$G$435,5,FALSE)</f>
        <v>44833</v>
      </c>
      <c r="P766" s="13">
        <f t="shared" si="59"/>
        <v>304</v>
      </c>
      <c r="Q766" s="14" t="str">
        <f>VLOOKUP(H766,клиенты!$A$2:$M$435,7,FALSE)</f>
        <v>Россия</v>
      </c>
    </row>
    <row r="767" spans="1:17" x14ac:dyDescent="0.2">
      <c r="A767" s="12">
        <v>629</v>
      </c>
      <c r="B767" s="13">
        <v>310</v>
      </c>
      <c r="C767" s="13">
        <v>404</v>
      </c>
      <c r="D767" s="13">
        <v>4</v>
      </c>
      <c r="E767" s="13">
        <v>1616</v>
      </c>
      <c r="F767" s="33">
        <v>45031</v>
      </c>
      <c r="G767" s="13" t="s">
        <v>11</v>
      </c>
      <c r="H767" s="13">
        <v>179</v>
      </c>
      <c r="I767" s="13" t="str">
        <f>VLOOKUP(B767,товар!$A$1:$C$433,2,FALSE)</f>
        <v>Макароны</v>
      </c>
      <c r="J767" s="24">
        <f t="shared" si="55"/>
        <v>265.47674418604652</v>
      </c>
      <c r="K767" s="25">
        <f t="shared" si="56"/>
        <v>0.52179054793920554</v>
      </c>
      <c r="L767" s="13" t="str">
        <f>VLOOKUP(B767,товар!$A$1:$C$433,3,FALSE)</f>
        <v>Паста Зара</v>
      </c>
      <c r="M767" s="50">
        <f t="shared" si="57"/>
        <v>276.67567567567568</v>
      </c>
      <c r="N767" s="13">
        <f t="shared" si="58"/>
        <v>1616</v>
      </c>
      <c r="O767" s="33">
        <f>VLOOKUP(H767,клиенты!$A$1:$G$435,5,FALSE)</f>
        <v>44833</v>
      </c>
      <c r="P767" s="13">
        <f t="shared" si="59"/>
        <v>198</v>
      </c>
      <c r="Q767" s="14" t="str">
        <f>VLOOKUP(H767,клиенты!$A$2:$M$435,7,FALSE)</f>
        <v>Россия</v>
      </c>
    </row>
    <row r="768" spans="1:17" x14ac:dyDescent="0.2">
      <c r="A768" s="12">
        <v>982</v>
      </c>
      <c r="B768" s="13">
        <v>149</v>
      </c>
      <c r="C768" s="13">
        <v>468</v>
      </c>
      <c r="D768" s="13">
        <v>1</v>
      </c>
      <c r="E768" s="13">
        <v>468</v>
      </c>
      <c r="F768" s="33">
        <v>45377</v>
      </c>
      <c r="G768" s="13" t="s">
        <v>10</v>
      </c>
      <c r="H768" s="13">
        <v>427</v>
      </c>
      <c r="I768" s="13" t="str">
        <f>VLOOKUP(B768,товар!$A$1:$C$433,2,FALSE)</f>
        <v>Конфеты</v>
      </c>
      <c r="J768" s="24">
        <f t="shared" si="55"/>
        <v>267.85483870967744</v>
      </c>
      <c r="K768" s="25">
        <f t="shared" si="56"/>
        <v>0.74721502980670795</v>
      </c>
      <c r="L768" s="13" t="str">
        <f>VLOOKUP(B768,товар!$A$1:$C$433,3,FALSE)</f>
        <v>Бабаевский</v>
      </c>
      <c r="M768" s="50">
        <f t="shared" si="57"/>
        <v>250.25925925925927</v>
      </c>
      <c r="N768" s="13">
        <f t="shared" si="58"/>
        <v>468</v>
      </c>
      <c r="O768" s="33">
        <f>VLOOKUP(H768,клиенты!$A$1:$G$435,5,FALSE)</f>
        <v>44834</v>
      </c>
      <c r="P768" s="13">
        <f t="shared" si="59"/>
        <v>543</v>
      </c>
      <c r="Q768" s="14" t="str">
        <f>VLOOKUP(H768,клиенты!$A$2:$M$435,7,FALSE)</f>
        <v>Россия</v>
      </c>
    </row>
    <row r="769" spans="1:17" x14ac:dyDescent="0.2">
      <c r="A769" s="12">
        <v>701</v>
      </c>
      <c r="B769" s="13">
        <v>138</v>
      </c>
      <c r="C769" s="13">
        <v>427</v>
      </c>
      <c r="D769" s="13">
        <v>5</v>
      </c>
      <c r="E769" s="13">
        <v>2135</v>
      </c>
      <c r="F769" s="33">
        <v>45145</v>
      </c>
      <c r="G769" s="13" t="s">
        <v>12</v>
      </c>
      <c r="H769" s="13">
        <v>196</v>
      </c>
      <c r="I769" s="13" t="str">
        <f>VLOOKUP(B769,товар!$A$1:$C$433,2,FALSE)</f>
        <v>Сыр</v>
      </c>
      <c r="J769" s="24">
        <f t="shared" si="55"/>
        <v>262.63492063492066</v>
      </c>
      <c r="K769" s="25">
        <f t="shared" si="56"/>
        <v>0.62583101655989348</v>
      </c>
      <c r="L769" s="13" t="str">
        <f>VLOOKUP(B769,товар!$A$1:$C$433,3,FALSE)</f>
        <v>Сырная долина</v>
      </c>
      <c r="M769" s="50">
        <f t="shared" si="57"/>
        <v>271</v>
      </c>
      <c r="N769" s="13">
        <f t="shared" si="58"/>
        <v>2135</v>
      </c>
      <c r="O769" s="33">
        <f>VLOOKUP(H769,клиенты!$A$1:$G$435,5,FALSE)</f>
        <v>44835</v>
      </c>
      <c r="P769" s="13">
        <f t="shared" si="59"/>
        <v>310</v>
      </c>
      <c r="Q769" s="14" t="str">
        <f>VLOOKUP(H769,клиенты!$A$2:$M$435,7,FALSE)</f>
        <v>Россия</v>
      </c>
    </row>
    <row r="770" spans="1:17" x14ac:dyDescent="0.2">
      <c r="A770" s="12">
        <v>805</v>
      </c>
      <c r="B770" s="13">
        <v>35</v>
      </c>
      <c r="C770" s="13">
        <v>277</v>
      </c>
      <c r="D770" s="13">
        <v>4</v>
      </c>
      <c r="E770" s="13">
        <v>1108</v>
      </c>
      <c r="F770" s="33">
        <v>45422</v>
      </c>
      <c r="G770" s="13" t="s">
        <v>10</v>
      </c>
      <c r="H770" s="13">
        <v>108</v>
      </c>
      <c r="I770" s="13" t="str">
        <f>VLOOKUP(B770,товар!$A$1:$C$433,2,FALSE)</f>
        <v>Крупа</v>
      </c>
      <c r="J770" s="24">
        <f t="shared" ref="J770:J833" si="60">AVERAGEIF($I$2:$I$1001,I770,$C$2:$C$1001)</f>
        <v>255.11627906976744</v>
      </c>
      <c r="K770" s="25">
        <f t="shared" ref="K770:K833" si="61">C770/J770-1</f>
        <v>8.5779398359161263E-2</v>
      </c>
      <c r="L770" s="13" t="str">
        <f>VLOOKUP(B770,товар!$A$1:$C$433,3,FALSE)</f>
        <v>Мистраль</v>
      </c>
      <c r="M770" s="50">
        <f t="shared" ref="M770:M833" si="62">AVERAGEIFS($C$2:$C$1001,$I$2:$I$1001,I770,$L$2:$L$1001,L770)</f>
        <v>250.30769230769232</v>
      </c>
      <c r="N770" s="13">
        <f t="shared" ref="N770:N833" si="63">C770*D770</f>
        <v>1108</v>
      </c>
      <c r="O770" s="33">
        <f>VLOOKUP(H770,клиенты!$A$1:$G$435,5,FALSE)</f>
        <v>44835</v>
      </c>
      <c r="P770" s="13">
        <f t="shared" ref="P770:P833" si="64">F770-O770</f>
        <v>587</v>
      </c>
      <c r="Q770" s="14" t="str">
        <f>VLOOKUP(H770,клиенты!$A$2:$M$435,7,FALSE)</f>
        <v>Беларусь</v>
      </c>
    </row>
    <row r="771" spans="1:17" x14ac:dyDescent="0.2">
      <c r="A771" s="12">
        <v>894</v>
      </c>
      <c r="B771" s="13">
        <v>148</v>
      </c>
      <c r="C771" s="13">
        <v>270</v>
      </c>
      <c r="D771" s="13">
        <v>2</v>
      </c>
      <c r="E771" s="13">
        <v>540</v>
      </c>
      <c r="F771" s="33">
        <v>45206</v>
      </c>
      <c r="G771" s="13" t="s">
        <v>13</v>
      </c>
      <c r="H771" s="13">
        <v>196</v>
      </c>
      <c r="I771" s="13" t="str">
        <f>VLOOKUP(B771,товар!$A$1:$C$433,2,FALSE)</f>
        <v>Сок</v>
      </c>
      <c r="J771" s="24">
        <f t="shared" si="60"/>
        <v>268.60344827586209</v>
      </c>
      <c r="K771" s="25">
        <f t="shared" si="61"/>
        <v>5.199306759098743E-3</v>
      </c>
      <c r="L771" s="13" t="str">
        <f>VLOOKUP(B771,товар!$A$1:$C$433,3,FALSE)</f>
        <v>Фруктовый сад</v>
      </c>
      <c r="M771" s="50">
        <f t="shared" si="62"/>
        <v>281.96875</v>
      </c>
      <c r="N771" s="13">
        <f t="shared" si="63"/>
        <v>540</v>
      </c>
      <c r="O771" s="33">
        <f>VLOOKUP(H771,клиенты!$A$1:$G$435,5,FALSE)</f>
        <v>44835</v>
      </c>
      <c r="P771" s="13">
        <f t="shared" si="64"/>
        <v>371</v>
      </c>
      <c r="Q771" s="14" t="str">
        <f>VLOOKUP(H771,клиенты!$A$2:$M$435,7,FALSE)</f>
        <v>Россия</v>
      </c>
    </row>
    <row r="772" spans="1:17" x14ac:dyDescent="0.2">
      <c r="A772" s="12">
        <v>90</v>
      </c>
      <c r="B772" s="13">
        <v>30</v>
      </c>
      <c r="C772" s="13">
        <v>142</v>
      </c>
      <c r="D772" s="13">
        <v>5</v>
      </c>
      <c r="E772" s="13">
        <v>710</v>
      </c>
      <c r="F772" s="33">
        <v>45226</v>
      </c>
      <c r="G772" s="13" t="s">
        <v>23</v>
      </c>
      <c r="H772" s="13">
        <v>423</v>
      </c>
      <c r="I772" s="13" t="str">
        <f>VLOOKUP(B772,товар!$A$1:$C$433,2,FALSE)</f>
        <v>Чипсы</v>
      </c>
      <c r="J772" s="24">
        <f t="shared" si="60"/>
        <v>273.72549019607845</v>
      </c>
      <c r="K772" s="25">
        <f t="shared" si="61"/>
        <v>-0.48123209169054448</v>
      </c>
      <c r="L772" s="13" t="str">
        <f>VLOOKUP(B772,товар!$A$1:$C$433,3,FALSE)</f>
        <v>Pringles</v>
      </c>
      <c r="M772" s="50">
        <f t="shared" si="62"/>
        <v>280.23809523809524</v>
      </c>
      <c r="N772" s="13">
        <f t="shared" si="63"/>
        <v>710</v>
      </c>
      <c r="O772" s="33">
        <f>VLOOKUP(H772,клиенты!$A$1:$G$435,5,FALSE)</f>
        <v>44841</v>
      </c>
      <c r="P772" s="13">
        <f t="shared" si="64"/>
        <v>385</v>
      </c>
      <c r="Q772" s="14" t="str">
        <f>VLOOKUP(H772,клиенты!$A$2:$M$435,7,FALSE)</f>
        <v>Казахстан</v>
      </c>
    </row>
    <row r="773" spans="1:17" x14ac:dyDescent="0.2">
      <c r="A773" s="12">
        <v>91</v>
      </c>
      <c r="B773" s="13">
        <v>24</v>
      </c>
      <c r="C773" s="13">
        <v>414</v>
      </c>
      <c r="D773" s="13">
        <v>1</v>
      </c>
      <c r="E773" s="13">
        <v>414</v>
      </c>
      <c r="F773" s="33">
        <v>45388</v>
      </c>
      <c r="G773" s="13" t="s">
        <v>12</v>
      </c>
      <c r="H773" s="13">
        <v>365</v>
      </c>
      <c r="I773" s="13" t="str">
        <f>VLOOKUP(B773,товар!$A$1:$C$433,2,FALSE)</f>
        <v>Йогурт</v>
      </c>
      <c r="J773" s="24">
        <f t="shared" si="60"/>
        <v>263.25423728813558</v>
      </c>
      <c r="K773" s="25">
        <f t="shared" si="61"/>
        <v>0.57262425959309815</v>
      </c>
      <c r="L773" s="13" t="str">
        <f>VLOOKUP(B773,товар!$A$1:$C$433,3,FALSE)</f>
        <v>Чудо</v>
      </c>
      <c r="M773" s="50">
        <f t="shared" si="62"/>
        <v>287.10000000000002</v>
      </c>
      <c r="N773" s="13">
        <f t="shared" si="63"/>
        <v>414</v>
      </c>
      <c r="O773" s="33">
        <f>VLOOKUP(H773,клиенты!$A$1:$G$435,5,FALSE)</f>
        <v>44841</v>
      </c>
      <c r="P773" s="13">
        <f t="shared" si="64"/>
        <v>547</v>
      </c>
      <c r="Q773" s="14" t="str">
        <f>VLOOKUP(H773,клиенты!$A$2:$M$435,7,FALSE)</f>
        <v>Казахстан</v>
      </c>
    </row>
    <row r="774" spans="1:17" x14ac:dyDescent="0.2">
      <c r="A774" s="12">
        <v>623</v>
      </c>
      <c r="B774" s="13">
        <v>49</v>
      </c>
      <c r="C774" s="13">
        <v>465</v>
      </c>
      <c r="D774" s="13">
        <v>2</v>
      </c>
      <c r="E774" s="13">
        <v>930</v>
      </c>
      <c r="F774" s="33">
        <v>45150</v>
      </c>
      <c r="G774" s="13" t="s">
        <v>10</v>
      </c>
      <c r="H774" s="13">
        <v>365</v>
      </c>
      <c r="I774" s="13" t="str">
        <f>VLOOKUP(B774,товар!$A$1:$C$433,2,FALSE)</f>
        <v>Рис</v>
      </c>
      <c r="J774" s="24">
        <f t="shared" si="60"/>
        <v>258.375</v>
      </c>
      <c r="K774" s="25">
        <f t="shared" si="61"/>
        <v>0.79970972423802622</v>
      </c>
      <c r="L774" s="13" t="str">
        <f>VLOOKUP(B774,товар!$A$1:$C$433,3,FALSE)</f>
        <v>Агро-Альянс</v>
      </c>
      <c r="M774" s="50">
        <f t="shared" si="62"/>
        <v>317.85714285714283</v>
      </c>
      <c r="N774" s="13">
        <f t="shared" si="63"/>
        <v>930</v>
      </c>
      <c r="O774" s="33">
        <f>VLOOKUP(H774,клиенты!$A$1:$G$435,5,FALSE)</f>
        <v>44841</v>
      </c>
      <c r="P774" s="13">
        <f t="shared" si="64"/>
        <v>309</v>
      </c>
      <c r="Q774" s="14" t="str">
        <f>VLOOKUP(H774,клиенты!$A$2:$M$435,7,FALSE)</f>
        <v>Казахстан</v>
      </c>
    </row>
    <row r="775" spans="1:17" x14ac:dyDescent="0.2">
      <c r="A775" s="12">
        <v>881</v>
      </c>
      <c r="B775" s="13">
        <v>144</v>
      </c>
      <c r="C775" s="13">
        <v>337</v>
      </c>
      <c r="D775" s="13">
        <v>3</v>
      </c>
      <c r="E775" s="13">
        <v>1011</v>
      </c>
      <c r="F775" s="33">
        <v>45039</v>
      </c>
      <c r="G775" s="13" t="s">
        <v>24</v>
      </c>
      <c r="H775" s="13">
        <v>365</v>
      </c>
      <c r="I775" s="13" t="str">
        <f>VLOOKUP(B775,товар!$A$1:$C$433,2,FALSE)</f>
        <v>Макароны</v>
      </c>
      <c r="J775" s="24">
        <f t="shared" si="60"/>
        <v>265.47674418604652</v>
      </c>
      <c r="K775" s="25">
        <f t="shared" si="61"/>
        <v>0.2694143927116639</v>
      </c>
      <c r="L775" s="13" t="str">
        <f>VLOOKUP(B775,товар!$A$1:$C$433,3,FALSE)</f>
        <v>Роллтон</v>
      </c>
      <c r="M775" s="50">
        <f t="shared" si="62"/>
        <v>235.55555555555554</v>
      </c>
      <c r="N775" s="13">
        <f t="shared" si="63"/>
        <v>1011</v>
      </c>
      <c r="O775" s="33">
        <f>VLOOKUP(H775,клиенты!$A$1:$G$435,5,FALSE)</f>
        <v>44841</v>
      </c>
      <c r="P775" s="13">
        <f t="shared" si="64"/>
        <v>198</v>
      </c>
      <c r="Q775" s="14" t="str">
        <f>VLOOKUP(H775,клиенты!$A$2:$M$435,7,FALSE)</f>
        <v>Казахстан</v>
      </c>
    </row>
    <row r="776" spans="1:17" x14ac:dyDescent="0.2">
      <c r="A776" s="12">
        <v>3</v>
      </c>
      <c r="B776" s="13">
        <v>76</v>
      </c>
      <c r="C776" s="13">
        <v>139</v>
      </c>
      <c r="D776" s="13">
        <v>5</v>
      </c>
      <c r="E776" s="13">
        <v>695</v>
      </c>
      <c r="F776" s="33">
        <v>45363</v>
      </c>
      <c r="G776" s="13" t="s">
        <v>10</v>
      </c>
      <c r="H776" s="13">
        <v>12</v>
      </c>
      <c r="I776" s="13" t="str">
        <f>VLOOKUP(B776,товар!$A$1:$C$433,2,FALSE)</f>
        <v>Печенье</v>
      </c>
      <c r="J776" s="24">
        <f t="shared" si="60"/>
        <v>283.468085106383</v>
      </c>
      <c r="K776" s="25">
        <f t="shared" si="61"/>
        <v>-0.50964497485551308</v>
      </c>
      <c r="L776" s="13" t="str">
        <f>VLOOKUP(B776,товар!$A$1:$C$433,3,FALSE)</f>
        <v>Юбилейное</v>
      </c>
      <c r="M776" s="50">
        <f t="shared" si="62"/>
        <v>232.44444444444446</v>
      </c>
      <c r="N776" s="13">
        <f t="shared" si="63"/>
        <v>695</v>
      </c>
      <c r="O776" s="33">
        <f>VLOOKUP(H776,клиенты!$A$1:$G$435,5,FALSE)</f>
        <v>44842</v>
      </c>
      <c r="P776" s="13">
        <f t="shared" si="64"/>
        <v>521</v>
      </c>
      <c r="Q776" s="14" t="str">
        <f>VLOOKUP(H776,клиенты!$A$2:$M$435,7,FALSE)</f>
        <v>Казахстан</v>
      </c>
    </row>
    <row r="777" spans="1:17" x14ac:dyDescent="0.2">
      <c r="A777" s="12">
        <v>242</v>
      </c>
      <c r="B777" s="13">
        <v>275</v>
      </c>
      <c r="C777" s="13">
        <v>219</v>
      </c>
      <c r="D777" s="13">
        <v>1</v>
      </c>
      <c r="E777" s="13">
        <v>219</v>
      </c>
      <c r="F777" s="33">
        <v>45028</v>
      </c>
      <c r="G777" s="13" t="s">
        <v>24</v>
      </c>
      <c r="H777" s="13">
        <v>41</v>
      </c>
      <c r="I777" s="13" t="str">
        <f>VLOOKUP(B777,товар!$A$1:$C$433,2,FALSE)</f>
        <v>Сыр</v>
      </c>
      <c r="J777" s="24">
        <f t="shared" si="60"/>
        <v>262.63492063492066</v>
      </c>
      <c r="K777" s="25">
        <f t="shared" si="61"/>
        <v>-0.16614287441073383</v>
      </c>
      <c r="L777" s="13" t="str">
        <f>VLOOKUP(B777,товар!$A$1:$C$433,3,FALSE)</f>
        <v>Сырная долина</v>
      </c>
      <c r="M777" s="50">
        <f t="shared" si="62"/>
        <v>271</v>
      </c>
      <c r="N777" s="13">
        <f t="shared" si="63"/>
        <v>219</v>
      </c>
      <c r="O777" s="33">
        <f>VLOOKUP(H777,клиенты!$A$1:$G$435,5,FALSE)</f>
        <v>44842</v>
      </c>
      <c r="P777" s="13">
        <f t="shared" si="64"/>
        <v>186</v>
      </c>
      <c r="Q777" s="14" t="str">
        <f>VLOOKUP(H777,клиенты!$A$2:$M$435,7,FALSE)</f>
        <v>Россия</v>
      </c>
    </row>
    <row r="778" spans="1:17" x14ac:dyDescent="0.2">
      <c r="A778" s="12">
        <v>478</v>
      </c>
      <c r="B778" s="13">
        <v>399</v>
      </c>
      <c r="C778" s="13">
        <v>379</v>
      </c>
      <c r="D778" s="13">
        <v>1</v>
      </c>
      <c r="E778" s="13">
        <v>379</v>
      </c>
      <c r="F778" s="33">
        <v>45188</v>
      </c>
      <c r="G778" s="13" t="s">
        <v>18</v>
      </c>
      <c r="H778" s="13">
        <v>12</v>
      </c>
      <c r="I778" s="13" t="str">
        <f>VLOOKUP(B778,товар!$A$1:$C$433,2,FALSE)</f>
        <v>Хлеб</v>
      </c>
      <c r="J778" s="24">
        <f t="shared" si="60"/>
        <v>300.31818181818181</v>
      </c>
      <c r="K778" s="25">
        <f t="shared" si="61"/>
        <v>0.26199485394278788</v>
      </c>
      <c r="L778" s="13" t="str">
        <f>VLOOKUP(B778,товар!$A$1:$C$433,3,FALSE)</f>
        <v>Хлебный Дом</v>
      </c>
      <c r="M778" s="50">
        <f t="shared" si="62"/>
        <v>281.73333333333335</v>
      </c>
      <c r="N778" s="13">
        <f t="shared" si="63"/>
        <v>379</v>
      </c>
      <c r="O778" s="33">
        <f>VLOOKUP(H778,клиенты!$A$1:$G$435,5,FALSE)</f>
        <v>44842</v>
      </c>
      <c r="P778" s="13">
        <f t="shared" si="64"/>
        <v>346</v>
      </c>
      <c r="Q778" s="14" t="str">
        <f>VLOOKUP(H778,клиенты!$A$2:$M$435,7,FALSE)</f>
        <v>Казахстан</v>
      </c>
    </row>
    <row r="779" spans="1:17" x14ac:dyDescent="0.2">
      <c r="A779" s="12">
        <v>549</v>
      </c>
      <c r="B779" s="13">
        <v>431</v>
      </c>
      <c r="C779" s="13">
        <v>149</v>
      </c>
      <c r="D779" s="13">
        <v>5</v>
      </c>
      <c r="E779" s="13">
        <v>745</v>
      </c>
      <c r="F779" s="33">
        <v>45271</v>
      </c>
      <c r="G779" s="13" t="s">
        <v>23</v>
      </c>
      <c r="H779" s="13">
        <v>12</v>
      </c>
      <c r="I779" s="13" t="str">
        <f>VLOOKUP(B779,товар!$A$1:$C$433,2,FALSE)</f>
        <v>Овощи</v>
      </c>
      <c r="J779" s="24">
        <f t="shared" si="60"/>
        <v>250.48780487804879</v>
      </c>
      <c r="K779" s="25">
        <f t="shared" si="61"/>
        <v>-0.40516066212268742</v>
      </c>
      <c r="L779" s="13" t="str">
        <f>VLOOKUP(B779,товар!$A$1:$C$433,3,FALSE)</f>
        <v>Гавриш</v>
      </c>
      <c r="M779" s="50">
        <f t="shared" si="62"/>
        <v>247.66666666666666</v>
      </c>
      <c r="N779" s="13">
        <f t="shared" si="63"/>
        <v>745</v>
      </c>
      <c r="O779" s="33">
        <f>VLOOKUP(H779,клиенты!$A$1:$G$435,5,FALSE)</f>
        <v>44842</v>
      </c>
      <c r="P779" s="13">
        <f t="shared" si="64"/>
        <v>429</v>
      </c>
      <c r="Q779" s="14" t="str">
        <f>VLOOKUP(H779,клиенты!$A$2:$M$435,7,FALSE)</f>
        <v>Казахстан</v>
      </c>
    </row>
    <row r="780" spans="1:17" x14ac:dyDescent="0.2">
      <c r="A780" s="12">
        <v>906</v>
      </c>
      <c r="B780" s="13">
        <v>269</v>
      </c>
      <c r="C780" s="13">
        <v>315</v>
      </c>
      <c r="D780" s="13">
        <v>1</v>
      </c>
      <c r="E780" s="13">
        <v>315</v>
      </c>
      <c r="F780" s="33">
        <v>45355</v>
      </c>
      <c r="G780" s="13" t="s">
        <v>10</v>
      </c>
      <c r="H780" s="13">
        <v>41</v>
      </c>
      <c r="I780" s="13" t="str">
        <f>VLOOKUP(B780,товар!$A$1:$C$433,2,FALSE)</f>
        <v>Сахар</v>
      </c>
      <c r="J780" s="24">
        <f t="shared" si="60"/>
        <v>252.76271186440678</v>
      </c>
      <c r="K780" s="25">
        <f t="shared" si="61"/>
        <v>0.2462281231140615</v>
      </c>
      <c r="L780" s="13" t="str">
        <f>VLOOKUP(B780,товар!$A$1:$C$433,3,FALSE)</f>
        <v>Русский сахар</v>
      </c>
      <c r="M780" s="50">
        <f t="shared" si="62"/>
        <v>293.41176470588238</v>
      </c>
      <c r="N780" s="13">
        <f t="shared" si="63"/>
        <v>315</v>
      </c>
      <c r="O780" s="33">
        <f>VLOOKUP(H780,клиенты!$A$1:$G$435,5,FALSE)</f>
        <v>44842</v>
      </c>
      <c r="P780" s="13">
        <f t="shared" si="64"/>
        <v>513</v>
      </c>
      <c r="Q780" s="14" t="str">
        <f>VLOOKUP(H780,клиенты!$A$2:$M$435,7,FALSE)</f>
        <v>Россия</v>
      </c>
    </row>
    <row r="781" spans="1:17" x14ac:dyDescent="0.2">
      <c r="A781" s="12">
        <v>618</v>
      </c>
      <c r="B781" s="13">
        <v>150</v>
      </c>
      <c r="C781" s="13">
        <v>347</v>
      </c>
      <c r="D781" s="13">
        <v>3</v>
      </c>
      <c r="E781" s="13">
        <v>1041</v>
      </c>
      <c r="F781" s="33">
        <v>44979</v>
      </c>
      <c r="G781" s="13" t="s">
        <v>10</v>
      </c>
      <c r="H781" s="13">
        <v>201</v>
      </c>
      <c r="I781" s="13" t="str">
        <f>VLOOKUP(B781,товар!$A$1:$C$433,2,FALSE)</f>
        <v>Рыба</v>
      </c>
      <c r="J781" s="24">
        <f t="shared" si="60"/>
        <v>258.5128205128205</v>
      </c>
      <c r="K781" s="25">
        <f t="shared" si="61"/>
        <v>0.34229319579448525</v>
      </c>
      <c r="L781" s="13" t="str">
        <f>VLOOKUP(B781,товар!$A$1:$C$433,3,FALSE)</f>
        <v>Меридиан</v>
      </c>
      <c r="M781" s="50">
        <f t="shared" si="62"/>
        <v>260.64705882352939</v>
      </c>
      <c r="N781" s="13">
        <f t="shared" si="63"/>
        <v>1041</v>
      </c>
      <c r="O781" s="33">
        <f>VLOOKUP(H781,клиенты!$A$1:$G$435,5,FALSE)</f>
        <v>44843</v>
      </c>
      <c r="P781" s="13">
        <f t="shared" si="64"/>
        <v>136</v>
      </c>
      <c r="Q781" s="14" t="str">
        <f>VLOOKUP(H781,клиенты!$A$2:$M$435,7,FALSE)</f>
        <v>Узбекистан</v>
      </c>
    </row>
    <row r="782" spans="1:17" x14ac:dyDescent="0.2">
      <c r="A782" s="12">
        <v>749</v>
      </c>
      <c r="B782" s="13">
        <v>254</v>
      </c>
      <c r="C782" s="13">
        <v>326</v>
      </c>
      <c r="D782" s="13">
        <v>1</v>
      </c>
      <c r="E782" s="13">
        <v>326</v>
      </c>
      <c r="F782" s="33">
        <v>45372</v>
      </c>
      <c r="G782" s="13" t="s">
        <v>10</v>
      </c>
      <c r="H782" s="13">
        <v>201</v>
      </c>
      <c r="I782" s="13" t="str">
        <f>VLOOKUP(B782,товар!$A$1:$C$433,2,FALSE)</f>
        <v>Соль</v>
      </c>
      <c r="J782" s="24">
        <f t="shared" si="60"/>
        <v>264.8679245283019</v>
      </c>
      <c r="K782" s="25">
        <f t="shared" si="61"/>
        <v>0.23080210856247318</v>
      </c>
      <c r="L782" s="13" t="str">
        <f>VLOOKUP(B782,товар!$A$1:$C$433,3,FALSE)</f>
        <v>Илецкая</v>
      </c>
      <c r="M782" s="50">
        <f t="shared" si="62"/>
        <v>238.16666666666666</v>
      </c>
      <c r="N782" s="13">
        <f t="shared" si="63"/>
        <v>326</v>
      </c>
      <c r="O782" s="33">
        <f>VLOOKUP(H782,клиенты!$A$1:$G$435,5,FALSE)</f>
        <v>44843</v>
      </c>
      <c r="P782" s="13">
        <f t="shared" si="64"/>
        <v>529</v>
      </c>
      <c r="Q782" s="14" t="str">
        <f>VLOOKUP(H782,клиенты!$A$2:$M$435,7,FALSE)</f>
        <v>Узбекистан</v>
      </c>
    </row>
    <row r="783" spans="1:17" x14ac:dyDescent="0.2">
      <c r="A783" s="12">
        <v>63</v>
      </c>
      <c r="B783" s="13">
        <v>449</v>
      </c>
      <c r="C783" s="13">
        <v>392</v>
      </c>
      <c r="D783" s="13">
        <v>3</v>
      </c>
      <c r="E783" s="13">
        <v>1176</v>
      </c>
      <c r="F783" s="33">
        <v>45267</v>
      </c>
      <c r="G783" s="13" t="s">
        <v>19</v>
      </c>
      <c r="H783" s="13">
        <v>371</v>
      </c>
      <c r="I783" s="13" t="str">
        <f>VLOOKUP(B783,товар!$A$1:$C$433,2,FALSE)</f>
        <v>Мясо</v>
      </c>
      <c r="J783" s="24">
        <f t="shared" si="60"/>
        <v>271.74545454545455</v>
      </c>
      <c r="K783" s="25">
        <f t="shared" si="61"/>
        <v>0.44252642847584633</v>
      </c>
      <c r="L783" s="13" t="str">
        <f>VLOOKUP(B783,товар!$A$1:$C$433,3,FALSE)</f>
        <v>Агрокомплекс</v>
      </c>
      <c r="M783" s="50">
        <f t="shared" si="62"/>
        <v>311.2</v>
      </c>
      <c r="N783" s="13">
        <f t="shared" si="63"/>
        <v>1176</v>
      </c>
      <c r="O783" s="33">
        <f>VLOOKUP(H783,клиенты!$A$1:$G$435,5,FALSE)</f>
        <v>44844</v>
      </c>
      <c r="P783" s="13">
        <f t="shared" si="64"/>
        <v>423</v>
      </c>
      <c r="Q783" s="14" t="str">
        <f>VLOOKUP(H783,клиенты!$A$2:$M$435,7,FALSE)</f>
        <v>Таджикистан</v>
      </c>
    </row>
    <row r="784" spans="1:17" x14ac:dyDescent="0.2">
      <c r="A784" s="12">
        <v>794</v>
      </c>
      <c r="B784" s="13">
        <v>371</v>
      </c>
      <c r="C784" s="13">
        <v>126</v>
      </c>
      <c r="D784" s="13">
        <v>5</v>
      </c>
      <c r="E784" s="13">
        <v>630</v>
      </c>
      <c r="F784" s="33">
        <v>45230</v>
      </c>
      <c r="G784" s="13" t="s">
        <v>13</v>
      </c>
      <c r="H784" s="13">
        <v>371</v>
      </c>
      <c r="I784" s="13" t="str">
        <f>VLOOKUP(B784,товар!$A$1:$C$433,2,FALSE)</f>
        <v>Сахар</v>
      </c>
      <c r="J784" s="24">
        <f t="shared" si="60"/>
        <v>252.76271186440678</v>
      </c>
      <c r="K784" s="25">
        <f t="shared" si="61"/>
        <v>-0.5015087507543754</v>
      </c>
      <c r="L784" s="13" t="str">
        <f>VLOOKUP(B784,товар!$A$1:$C$433,3,FALSE)</f>
        <v>Русский сахар</v>
      </c>
      <c r="M784" s="50">
        <f t="shared" si="62"/>
        <v>293.41176470588238</v>
      </c>
      <c r="N784" s="13">
        <f t="shared" si="63"/>
        <v>630</v>
      </c>
      <c r="O784" s="33">
        <f>VLOOKUP(H784,клиенты!$A$1:$G$435,5,FALSE)</f>
        <v>44844</v>
      </c>
      <c r="P784" s="13">
        <f t="shared" si="64"/>
        <v>386</v>
      </c>
      <c r="Q784" s="14" t="str">
        <f>VLOOKUP(H784,клиенты!$A$2:$M$435,7,FALSE)</f>
        <v>Таджикистан</v>
      </c>
    </row>
    <row r="785" spans="1:17" x14ac:dyDescent="0.2">
      <c r="A785" s="12">
        <v>557</v>
      </c>
      <c r="B785" s="13">
        <v>125</v>
      </c>
      <c r="C785" s="13">
        <v>187</v>
      </c>
      <c r="D785" s="13">
        <v>5</v>
      </c>
      <c r="E785" s="13">
        <v>935</v>
      </c>
      <c r="F785" s="33">
        <v>45027</v>
      </c>
      <c r="G785" s="13" t="s">
        <v>23</v>
      </c>
      <c r="H785" s="13">
        <v>54</v>
      </c>
      <c r="I785" s="13" t="str">
        <f>VLOOKUP(B785,товар!$A$1:$C$433,2,FALSE)</f>
        <v>Рис</v>
      </c>
      <c r="J785" s="24">
        <f t="shared" si="60"/>
        <v>258.375</v>
      </c>
      <c r="K785" s="25">
        <f t="shared" si="61"/>
        <v>-0.27624576681180457</v>
      </c>
      <c r="L785" s="13" t="str">
        <f>VLOOKUP(B785,товар!$A$1:$C$433,3,FALSE)</f>
        <v>Националь</v>
      </c>
      <c r="M785" s="50">
        <f t="shared" si="62"/>
        <v>187</v>
      </c>
      <c r="N785" s="13">
        <f t="shared" si="63"/>
        <v>935</v>
      </c>
      <c r="O785" s="33">
        <f>VLOOKUP(H785,клиенты!$A$1:$G$435,5,FALSE)</f>
        <v>44847</v>
      </c>
      <c r="P785" s="13">
        <f t="shared" si="64"/>
        <v>180</v>
      </c>
      <c r="Q785" s="14" t="str">
        <f>VLOOKUP(H785,клиенты!$A$2:$M$435,7,FALSE)</f>
        <v>Казахстан</v>
      </c>
    </row>
    <row r="786" spans="1:17" x14ac:dyDescent="0.2">
      <c r="A786" s="12">
        <v>919</v>
      </c>
      <c r="B786" s="13">
        <v>289</v>
      </c>
      <c r="C786" s="13">
        <v>258</v>
      </c>
      <c r="D786" s="13">
        <v>2</v>
      </c>
      <c r="E786" s="13">
        <v>516</v>
      </c>
      <c r="F786" s="33">
        <v>45392</v>
      </c>
      <c r="G786" s="13" t="s">
        <v>9</v>
      </c>
      <c r="H786" s="13">
        <v>54</v>
      </c>
      <c r="I786" s="13" t="str">
        <f>VLOOKUP(B786,товар!$A$1:$C$433,2,FALSE)</f>
        <v>Сок</v>
      </c>
      <c r="J786" s="24">
        <f t="shared" si="60"/>
        <v>268.60344827586209</v>
      </c>
      <c r="K786" s="25">
        <f t="shared" si="61"/>
        <v>-3.9476217985750184E-2</v>
      </c>
      <c r="L786" s="13" t="str">
        <f>VLOOKUP(B786,товар!$A$1:$C$433,3,FALSE)</f>
        <v>Добрый</v>
      </c>
      <c r="M786" s="50">
        <f t="shared" si="62"/>
        <v>242.81818181818181</v>
      </c>
      <c r="N786" s="13">
        <f t="shared" si="63"/>
        <v>516</v>
      </c>
      <c r="O786" s="33">
        <f>VLOOKUP(H786,клиенты!$A$1:$G$435,5,FALSE)</f>
        <v>44847</v>
      </c>
      <c r="P786" s="13">
        <f t="shared" si="64"/>
        <v>545</v>
      </c>
      <c r="Q786" s="14" t="str">
        <f>VLOOKUP(H786,клиенты!$A$2:$M$435,7,FALSE)</f>
        <v>Казахстан</v>
      </c>
    </row>
    <row r="787" spans="1:17" x14ac:dyDescent="0.2">
      <c r="A787" s="12">
        <v>330</v>
      </c>
      <c r="B787" s="13">
        <v>188</v>
      </c>
      <c r="C787" s="13">
        <v>154</v>
      </c>
      <c r="D787" s="13">
        <v>4</v>
      </c>
      <c r="E787" s="13">
        <v>616</v>
      </c>
      <c r="F787" s="33">
        <v>45243</v>
      </c>
      <c r="G787" s="13" t="s">
        <v>26</v>
      </c>
      <c r="H787" s="13">
        <v>187</v>
      </c>
      <c r="I787" s="13" t="str">
        <f>VLOOKUP(B787,товар!$A$1:$C$433,2,FALSE)</f>
        <v>Молоко</v>
      </c>
      <c r="J787" s="24">
        <f t="shared" si="60"/>
        <v>294.95238095238096</v>
      </c>
      <c r="K787" s="25">
        <f t="shared" si="61"/>
        <v>-0.47788182111721023</v>
      </c>
      <c r="L787" s="13" t="str">
        <f>VLOOKUP(B787,товар!$A$1:$C$433,3,FALSE)</f>
        <v>Вимм-Билль-Данн</v>
      </c>
      <c r="M787" s="50">
        <f t="shared" si="62"/>
        <v>193.5</v>
      </c>
      <c r="N787" s="13">
        <f t="shared" si="63"/>
        <v>616</v>
      </c>
      <c r="O787" s="33">
        <f>VLOOKUP(H787,клиенты!$A$1:$G$435,5,FALSE)</f>
        <v>44848</v>
      </c>
      <c r="P787" s="13">
        <f t="shared" si="64"/>
        <v>395</v>
      </c>
      <c r="Q787" s="14" t="str">
        <f>VLOOKUP(H787,клиенты!$A$2:$M$435,7,FALSE)</f>
        <v>Россия</v>
      </c>
    </row>
    <row r="788" spans="1:17" x14ac:dyDescent="0.2">
      <c r="A788" s="12">
        <v>348</v>
      </c>
      <c r="B788" s="13">
        <v>70</v>
      </c>
      <c r="C788" s="13">
        <v>51</v>
      </c>
      <c r="D788" s="13">
        <v>1</v>
      </c>
      <c r="E788" s="13">
        <v>51</v>
      </c>
      <c r="F788" s="33">
        <v>45314</v>
      </c>
      <c r="G788" s="13" t="s">
        <v>9</v>
      </c>
      <c r="H788" s="13">
        <v>261</v>
      </c>
      <c r="I788" s="13" t="str">
        <f>VLOOKUP(B788,товар!$A$1:$C$433,2,FALSE)</f>
        <v>Рис</v>
      </c>
      <c r="J788" s="24">
        <f t="shared" si="60"/>
        <v>258.375</v>
      </c>
      <c r="K788" s="25">
        <f t="shared" si="61"/>
        <v>-0.8026124818577649</v>
      </c>
      <c r="L788" s="13" t="str">
        <f>VLOOKUP(B788,товар!$A$1:$C$433,3,FALSE)</f>
        <v>Мистраль</v>
      </c>
      <c r="M788" s="50">
        <f t="shared" si="62"/>
        <v>181.57142857142858</v>
      </c>
      <c r="N788" s="13">
        <f t="shared" si="63"/>
        <v>51</v>
      </c>
      <c r="O788" s="33">
        <f>VLOOKUP(H788,клиенты!$A$1:$G$435,5,FALSE)</f>
        <v>44848</v>
      </c>
      <c r="P788" s="13">
        <f t="shared" si="64"/>
        <v>466</v>
      </c>
      <c r="Q788" s="14" t="str">
        <f>VLOOKUP(H788,клиенты!$A$2:$M$435,7,FALSE)</f>
        <v>Россия</v>
      </c>
    </row>
    <row r="789" spans="1:17" x14ac:dyDescent="0.2">
      <c r="A789" s="12">
        <v>458</v>
      </c>
      <c r="B789" s="13">
        <v>473</v>
      </c>
      <c r="C789" s="13">
        <v>474</v>
      </c>
      <c r="D789" s="13">
        <v>2</v>
      </c>
      <c r="E789" s="13">
        <v>948</v>
      </c>
      <c r="F789" s="33">
        <v>44976</v>
      </c>
      <c r="G789" s="13" t="s">
        <v>12</v>
      </c>
      <c r="H789" s="13">
        <v>428</v>
      </c>
      <c r="I789" s="13" t="str">
        <f>VLOOKUP(B789,товар!$A$1:$C$433,2,FALSE)</f>
        <v>Хлеб</v>
      </c>
      <c r="J789" s="24">
        <f t="shared" si="60"/>
        <v>300.31818181818181</v>
      </c>
      <c r="K789" s="25">
        <f t="shared" si="61"/>
        <v>0.57832601785984572</v>
      </c>
      <c r="L789" s="13" t="str">
        <f>VLOOKUP(B789,товар!$A$1:$C$433,3,FALSE)</f>
        <v>Хлебный Дом</v>
      </c>
      <c r="M789" s="50">
        <f t="shared" si="62"/>
        <v>281.73333333333335</v>
      </c>
      <c r="N789" s="13">
        <f t="shared" si="63"/>
        <v>948</v>
      </c>
      <c r="O789" s="33">
        <f>VLOOKUP(H789,клиенты!$A$1:$G$435,5,FALSE)</f>
        <v>44848</v>
      </c>
      <c r="P789" s="13">
        <f t="shared" si="64"/>
        <v>128</v>
      </c>
      <c r="Q789" s="14" t="str">
        <f>VLOOKUP(H789,клиенты!$A$2:$M$435,7,FALSE)</f>
        <v>Казахстан</v>
      </c>
    </row>
    <row r="790" spans="1:17" x14ac:dyDescent="0.2">
      <c r="A790" s="12">
        <v>738</v>
      </c>
      <c r="B790" s="13">
        <v>118</v>
      </c>
      <c r="C790" s="13">
        <v>156</v>
      </c>
      <c r="D790" s="13">
        <v>5</v>
      </c>
      <c r="E790" s="13">
        <v>780</v>
      </c>
      <c r="F790" s="33">
        <v>45303</v>
      </c>
      <c r="G790" s="13" t="s">
        <v>21</v>
      </c>
      <c r="H790" s="13">
        <v>261</v>
      </c>
      <c r="I790" s="13" t="str">
        <f>VLOOKUP(B790,товар!$A$1:$C$433,2,FALSE)</f>
        <v>Сахар</v>
      </c>
      <c r="J790" s="24">
        <f t="shared" si="60"/>
        <v>252.76271186440678</v>
      </c>
      <c r="K790" s="25">
        <f t="shared" si="61"/>
        <v>-0.38282035807684567</v>
      </c>
      <c r="L790" s="13" t="str">
        <f>VLOOKUP(B790,товар!$A$1:$C$433,3,FALSE)</f>
        <v>Продимекс</v>
      </c>
      <c r="M790" s="50">
        <f t="shared" si="62"/>
        <v>240.5</v>
      </c>
      <c r="N790" s="13">
        <f t="shared" si="63"/>
        <v>780</v>
      </c>
      <c r="O790" s="33">
        <f>VLOOKUP(H790,клиенты!$A$1:$G$435,5,FALSE)</f>
        <v>44848</v>
      </c>
      <c r="P790" s="13">
        <f t="shared" si="64"/>
        <v>455</v>
      </c>
      <c r="Q790" s="14" t="str">
        <f>VLOOKUP(H790,клиенты!$A$2:$M$435,7,FALSE)</f>
        <v>Россия</v>
      </c>
    </row>
    <row r="791" spans="1:17" x14ac:dyDescent="0.2">
      <c r="A791" s="12">
        <v>58</v>
      </c>
      <c r="B791" s="13">
        <v>239</v>
      </c>
      <c r="C791" s="13">
        <v>59</v>
      </c>
      <c r="D791" s="13">
        <v>1</v>
      </c>
      <c r="E791" s="13">
        <v>59</v>
      </c>
      <c r="F791" s="33">
        <v>45214</v>
      </c>
      <c r="G791" s="13" t="s">
        <v>25</v>
      </c>
      <c r="H791" s="13">
        <v>382</v>
      </c>
      <c r="I791" s="13" t="str">
        <f>VLOOKUP(B791,товар!$A$1:$C$433,2,FALSE)</f>
        <v>Йогурт</v>
      </c>
      <c r="J791" s="24">
        <f t="shared" si="60"/>
        <v>263.25423728813558</v>
      </c>
      <c r="K791" s="25">
        <f t="shared" si="61"/>
        <v>-0.77588204996137011</v>
      </c>
      <c r="L791" s="13" t="str">
        <f>VLOOKUP(B791,товар!$A$1:$C$433,3,FALSE)</f>
        <v>Эрманн</v>
      </c>
      <c r="M791" s="50">
        <f t="shared" si="62"/>
        <v>248.5</v>
      </c>
      <c r="N791" s="13">
        <f t="shared" si="63"/>
        <v>59</v>
      </c>
      <c r="O791" s="33">
        <f>VLOOKUP(H791,клиенты!$A$1:$G$435,5,FALSE)</f>
        <v>44850</v>
      </c>
      <c r="P791" s="13">
        <f t="shared" si="64"/>
        <v>364</v>
      </c>
      <c r="Q791" s="14" t="str">
        <f>VLOOKUP(H791,клиенты!$A$2:$M$435,7,FALSE)</f>
        <v>Казахстан</v>
      </c>
    </row>
    <row r="792" spans="1:17" x14ac:dyDescent="0.2">
      <c r="A792" s="12">
        <v>905</v>
      </c>
      <c r="B792" s="13">
        <v>318</v>
      </c>
      <c r="C792" s="13">
        <v>280</v>
      </c>
      <c r="D792" s="13">
        <v>1</v>
      </c>
      <c r="E792" s="13">
        <v>280</v>
      </c>
      <c r="F792" s="33">
        <v>45213</v>
      </c>
      <c r="G792" s="13" t="s">
        <v>9</v>
      </c>
      <c r="H792" s="13">
        <v>382</v>
      </c>
      <c r="I792" s="13" t="str">
        <f>VLOOKUP(B792,товар!$A$1:$C$433,2,FALSE)</f>
        <v>Молоко</v>
      </c>
      <c r="J792" s="24">
        <f t="shared" si="60"/>
        <v>294.95238095238096</v>
      </c>
      <c r="K792" s="25">
        <f t="shared" si="61"/>
        <v>-5.0694220213109542E-2</v>
      </c>
      <c r="L792" s="13" t="str">
        <f>VLOOKUP(B792,товар!$A$1:$C$433,3,FALSE)</f>
        <v>Домик в деревне</v>
      </c>
      <c r="M792" s="50">
        <f t="shared" si="62"/>
        <v>274.77777777777777</v>
      </c>
      <c r="N792" s="13">
        <f t="shared" si="63"/>
        <v>280</v>
      </c>
      <c r="O792" s="33">
        <f>VLOOKUP(H792,клиенты!$A$1:$G$435,5,FALSE)</f>
        <v>44850</v>
      </c>
      <c r="P792" s="13">
        <f t="shared" si="64"/>
        <v>363</v>
      </c>
      <c r="Q792" s="14" t="str">
        <f>VLOOKUP(H792,клиенты!$A$2:$M$435,7,FALSE)</f>
        <v>Казахстан</v>
      </c>
    </row>
    <row r="793" spans="1:17" x14ac:dyDescent="0.2">
      <c r="A793" s="12">
        <v>53</v>
      </c>
      <c r="B793" s="13">
        <v>227</v>
      </c>
      <c r="C793" s="13">
        <v>65</v>
      </c>
      <c r="D793" s="13">
        <v>1</v>
      </c>
      <c r="E793" s="13">
        <v>65</v>
      </c>
      <c r="F793" s="33">
        <v>45308</v>
      </c>
      <c r="G793" s="13" t="s">
        <v>10</v>
      </c>
      <c r="H793" s="13">
        <v>493</v>
      </c>
      <c r="I793" s="13" t="str">
        <f>VLOOKUP(B793,товар!$A$1:$C$433,2,FALSE)</f>
        <v>Макароны</v>
      </c>
      <c r="J793" s="24">
        <f t="shared" si="60"/>
        <v>265.47674418604652</v>
      </c>
      <c r="K793" s="25">
        <f t="shared" si="61"/>
        <v>-0.75515746134641493</v>
      </c>
      <c r="L793" s="13" t="str">
        <f>VLOOKUP(B793,товар!$A$1:$C$433,3,FALSE)</f>
        <v>Макфа</v>
      </c>
      <c r="M793" s="50">
        <f t="shared" si="62"/>
        <v>329.27272727272725</v>
      </c>
      <c r="N793" s="13">
        <f t="shared" si="63"/>
        <v>65</v>
      </c>
      <c r="O793" s="33">
        <f>VLOOKUP(H793,клиенты!$A$1:$G$435,5,FALSE)</f>
        <v>44855</v>
      </c>
      <c r="P793" s="13">
        <f t="shared" si="64"/>
        <v>453</v>
      </c>
      <c r="Q793" s="14" t="str">
        <f>VLOOKUP(H793,клиенты!$A$2:$M$435,7,FALSE)</f>
        <v>Таджикистан</v>
      </c>
    </row>
    <row r="794" spans="1:17" x14ac:dyDescent="0.2">
      <c r="A794" s="12">
        <v>258</v>
      </c>
      <c r="B794" s="13">
        <v>201</v>
      </c>
      <c r="C794" s="13">
        <v>355</v>
      </c>
      <c r="D794" s="13">
        <v>5</v>
      </c>
      <c r="E794" s="13">
        <v>1775</v>
      </c>
      <c r="F794" s="33">
        <v>45343</v>
      </c>
      <c r="G794" s="13" t="s">
        <v>19</v>
      </c>
      <c r="H794" s="13">
        <v>483</v>
      </c>
      <c r="I794" s="13" t="str">
        <f>VLOOKUP(B794,товар!$A$1:$C$433,2,FALSE)</f>
        <v>Печенье</v>
      </c>
      <c r="J794" s="24">
        <f t="shared" si="60"/>
        <v>283.468085106383</v>
      </c>
      <c r="K794" s="25">
        <f t="shared" si="61"/>
        <v>0.25234556781505657</v>
      </c>
      <c r="L794" s="13" t="str">
        <f>VLOOKUP(B794,товар!$A$1:$C$433,3,FALSE)</f>
        <v>Белогорье</v>
      </c>
      <c r="M794" s="50">
        <f t="shared" si="62"/>
        <v>249.5</v>
      </c>
      <c r="N794" s="13">
        <f t="shared" si="63"/>
        <v>1775</v>
      </c>
      <c r="O794" s="33">
        <f>VLOOKUP(H794,клиенты!$A$1:$G$435,5,FALSE)</f>
        <v>44855</v>
      </c>
      <c r="P794" s="13">
        <f t="shared" si="64"/>
        <v>488</v>
      </c>
      <c r="Q794" s="14" t="str">
        <f>VLOOKUP(H794,клиенты!$A$2:$M$435,7,FALSE)</f>
        <v>Россия</v>
      </c>
    </row>
    <row r="795" spans="1:17" x14ac:dyDescent="0.2">
      <c r="A795" s="12">
        <v>588</v>
      </c>
      <c r="B795" s="13">
        <v>313</v>
      </c>
      <c r="C795" s="13">
        <v>392</v>
      </c>
      <c r="D795" s="13">
        <v>5</v>
      </c>
      <c r="E795" s="13">
        <v>1960</v>
      </c>
      <c r="F795" s="33">
        <v>45109</v>
      </c>
      <c r="G795" s="13" t="s">
        <v>8</v>
      </c>
      <c r="H795" s="13">
        <v>40</v>
      </c>
      <c r="I795" s="13" t="str">
        <f>VLOOKUP(B795,товар!$A$1:$C$433,2,FALSE)</f>
        <v>Конфеты</v>
      </c>
      <c r="J795" s="24">
        <f t="shared" si="60"/>
        <v>267.85483870967744</v>
      </c>
      <c r="K795" s="25">
        <f t="shared" si="61"/>
        <v>0.46347925573553317</v>
      </c>
      <c r="L795" s="13" t="str">
        <f>VLOOKUP(B795,товар!$A$1:$C$433,3,FALSE)</f>
        <v>Бабаевский</v>
      </c>
      <c r="M795" s="50">
        <f t="shared" si="62"/>
        <v>250.25925925925927</v>
      </c>
      <c r="N795" s="13">
        <f t="shared" si="63"/>
        <v>1960</v>
      </c>
      <c r="O795" s="33">
        <f>VLOOKUP(H795,клиенты!$A$1:$G$435,5,FALSE)</f>
        <v>44855</v>
      </c>
      <c r="P795" s="13">
        <f t="shared" si="64"/>
        <v>254</v>
      </c>
      <c r="Q795" s="14" t="str">
        <f>VLOOKUP(H795,клиенты!$A$2:$M$435,7,FALSE)</f>
        <v>Россия</v>
      </c>
    </row>
    <row r="796" spans="1:17" x14ac:dyDescent="0.2">
      <c r="A796" s="12">
        <v>686</v>
      </c>
      <c r="B796" s="13">
        <v>372</v>
      </c>
      <c r="C796" s="13">
        <v>166</v>
      </c>
      <c r="D796" s="13">
        <v>5</v>
      </c>
      <c r="E796" s="13">
        <v>830</v>
      </c>
      <c r="F796" s="33">
        <v>45431</v>
      </c>
      <c r="G796" s="13" t="s">
        <v>23</v>
      </c>
      <c r="H796" s="13">
        <v>40</v>
      </c>
      <c r="I796" s="13" t="str">
        <f>VLOOKUP(B796,товар!$A$1:$C$433,2,FALSE)</f>
        <v>Кофе</v>
      </c>
      <c r="J796" s="24">
        <f t="shared" si="60"/>
        <v>249.02380952380952</v>
      </c>
      <c r="K796" s="25">
        <f t="shared" si="61"/>
        <v>-0.33339707429008503</v>
      </c>
      <c r="L796" s="13" t="str">
        <f>VLOOKUP(B796,товар!$A$1:$C$433,3,FALSE)</f>
        <v>Черная Карта</v>
      </c>
      <c r="M796" s="50">
        <f t="shared" si="62"/>
        <v>222.2</v>
      </c>
      <c r="N796" s="13">
        <f t="shared" si="63"/>
        <v>830</v>
      </c>
      <c r="O796" s="33">
        <f>VLOOKUP(H796,клиенты!$A$1:$G$435,5,FALSE)</f>
        <v>44855</v>
      </c>
      <c r="P796" s="13">
        <f t="shared" si="64"/>
        <v>576</v>
      </c>
      <c r="Q796" s="14" t="str">
        <f>VLOOKUP(H796,клиенты!$A$2:$M$435,7,FALSE)</f>
        <v>Россия</v>
      </c>
    </row>
    <row r="797" spans="1:17" x14ac:dyDescent="0.2">
      <c r="A797" s="12">
        <v>727</v>
      </c>
      <c r="B797" s="13">
        <v>398</v>
      </c>
      <c r="C797" s="13">
        <v>361</v>
      </c>
      <c r="D797" s="13">
        <v>1</v>
      </c>
      <c r="E797" s="13">
        <v>361</v>
      </c>
      <c r="F797" s="33">
        <v>45336</v>
      </c>
      <c r="G797" s="13" t="s">
        <v>15</v>
      </c>
      <c r="H797" s="13">
        <v>40</v>
      </c>
      <c r="I797" s="13" t="str">
        <f>VLOOKUP(B797,товар!$A$1:$C$433,2,FALSE)</f>
        <v>Сок</v>
      </c>
      <c r="J797" s="24">
        <f t="shared" si="60"/>
        <v>268.60344827586209</v>
      </c>
      <c r="K797" s="25">
        <f t="shared" si="61"/>
        <v>0.34398870274086901</v>
      </c>
      <c r="L797" s="13" t="str">
        <f>VLOOKUP(B797,товар!$A$1:$C$433,3,FALSE)</f>
        <v>Фруктовый сад</v>
      </c>
      <c r="M797" s="50">
        <f t="shared" si="62"/>
        <v>281.96875</v>
      </c>
      <c r="N797" s="13">
        <f t="shared" si="63"/>
        <v>361</v>
      </c>
      <c r="O797" s="33">
        <f>VLOOKUP(H797,клиенты!$A$1:$G$435,5,FALSE)</f>
        <v>44855</v>
      </c>
      <c r="P797" s="13">
        <f t="shared" si="64"/>
        <v>481</v>
      </c>
      <c r="Q797" s="14" t="str">
        <f>VLOOKUP(H797,клиенты!$A$2:$M$435,7,FALSE)</f>
        <v>Россия</v>
      </c>
    </row>
    <row r="798" spans="1:17" x14ac:dyDescent="0.2">
      <c r="A798" s="12">
        <v>773</v>
      </c>
      <c r="B798" s="13">
        <v>295</v>
      </c>
      <c r="C798" s="13">
        <v>294</v>
      </c>
      <c r="D798" s="13">
        <v>5</v>
      </c>
      <c r="E798" s="13">
        <v>1470</v>
      </c>
      <c r="F798" s="33">
        <v>45147</v>
      </c>
      <c r="G798" s="13" t="s">
        <v>26</v>
      </c>
      <c r="H798" s="13">
        <v>493</v>
      </c>
      <c r="I798" s="13" t="str">
        <f>VLOOKUP(B798,товар!$A$1:$C$433,2,FALSE)</f>
        <v>Печенье</v>
      </c>
      <c r="J798" s="24">
        <f t="shared" si="60"/>
        <v>283.468085106383</v>
      </c>
      <c r="K798" s="25">
        <f t="shared" si="61"/>
        <v>3.715379419049758E-2</v>
      </c>
      <c r="L798" s="13" t="str">
        <f>VLOOKUP(B798,товар!$A$1:$C$433,3,FALSE)</f>
        <v>Белогорье</v>
      </c>
      <c r="M798" s="50">
        <f t="shared" si="62"/>
        <v>249.5</v>
      </c>
      <c r="N798" s="13">
        <f t="shared" si="63"/>
        <v>1470</v>
      </c>
      <c r="O798" s="33">
        <f>VLOOKUP(H798,клиенты!$A$1:$G$435,5,FALSE)</f>
        <v>44855</v>
      </c>
      <c r="P798" s="13">
        <f t="shared" si="64"/>
        <v>292</v>
      </c>
      <c r="Q798" s="14" t="str">
        <f>VLOOKUP(H798,клиенты!$A$2:$M$435,7,FALSE)</f>
        <v>Таджикистан</v>
      </c>
    </row>
    <row r="799" spans="1:17" x14ac:dyDescent="0.2">
      <c r="A799" s="12">
        <v>911</v>
      </c>
      <c r="B799" s="13">
        <v>462</v>
      </c>
      <c r="C799" s="13">
        <v>231</v>
      </c>
      <c r="D799" s="13">
        <v>2</v>
      </c>
      <c r="E799" s="13">
        <v>462</v>
      </c>
      <c r="F799" s="33">
        <v>44950</v>
      </c>
      <c r="G799" s="13" t="s">
        <v>26</v>
      </c>
      <c r="H799" s="13">
        <v>493</v>
      </c>
      <c r="I799" s="13" t="str">
        <f>VLOOKUP(B799,товар!$A$1:$C$433,2,FALSE)</f>
        <v>Рис</v>
      </c>
      <c r="J799" s="24">
        <f t="shared" si="60"/>
        <v>258.375</v>
      </c>
      <c r="K799" s="25">
        <f t="shared" si="61"/>
        <v>-0.10595065312046448</v>
      </c>
      <c r="L799" s="13" t="str">
        <f>VLOOKUP(B799,товар!$A$1:$C$433,3,FALSE)</f>
        <v>Белый Злат</v>
      </c>
      <c r="M799" s="50">
        <f t="shared" si="62"/>
        <v>269.70588235294116</v>
      </c>
      <c r="N799" s="13">
        <f t="shared" si="63"/>
        <v>462</v>
      </c>
      <c r="O799" s="33">
        <f>VLOOKUP(H799,клиенты!$A$1:$G$435,5,FALSE)</f>
        <v>44855</v>
      </c>
      <c r="P799" s="13">
        <f t="shared" si="64"/>
        <v>95</v>
      </c>
      <c r="Q799" s="14" t="str">
        <f>VLOOKUP(H799,клиенты!$A$2:$M$435,7,FALSE)</f>
        <v>Таджикистан</v>
      </c>
    </row>
    <row r="800" spans="1:17" x14ac:dyDescent="0.2">
      <c r="A800" s="12">
        <v>157</v>
      </c>
      <c r="B800" s="13">
        <v>498</v>
      </c>
      <c r="C800" s="13">
        <v>430</v>
      </c>
      <c r="D800" s="13">
        <v>5</v>
      </c>
      <c r="E800" s="13">
        <v>2150</v>
      </c>
      <c r="F800" s="33">
        <v>45106</v>
      </c>
      <c r="G800" s="13" t="s">
        <v>25</v>
      </c>
      <c r="H800" s="13">
        <v>250</v>
      </c>
      <c r="I800" s="13" t="str">
        <f>VLOOKUP(B800,товар!$A$1:$C$433,2,FALSE)</f>
        <v>Молоко</v>
      </c>
      <c r="J800" s="24">
        <f t="shared" si="60"/>
        <v>294.95238095238096</v>
      </c>
      <c r="K800" s="25">
        <f t="shared" si="61"/>
        <v>0.4578624475298676</v>
      </c>
      <c r="L800" s="13" t="str">
        <f>VLOOKUP(B800,товар!$A$1:$C$433,3,FALSE)</f>
        <v>Домик в деревне</v>
      </c>
      <c r="M800" s="50">
        <f t="shared" si="62"/>
        <v>274.77777777777777</v>
      </c>
      <c r="N800" s="13">
        <f t="shared" si="63"/>
        <v>2150</v>
      </c>
      <c r="O800" s="33">
        <f>VLOOKUP(H800,клиенты!$A$1:$G$435,5,FALSE)</f>
        <v>44856</v>
      </c>
      <c r="P800" s="13">
        <f t="shared" si="64"/>
        <v>250</v>
      </c>
      <c r="Q800" s="14" t="str">
        <f>VLOOKUP(H800,клиенты!$A$2:$M$435,7,FALSE)</f>
        <v>Россия</v>
      </c>
    </row>
    <row r="801" spans="1:17" x14ac:dyDescent="0.2">
      <c r="A801" s="12">
        <v>455</v>
      </c>
      <c r="B801" s="13">
        <v>202</v>
      </c>
      <c r="C801" s="13">
        <v>308</v>
      </c>
      <c r="D801" s="13">
        <v>2</v>
      </c>
      <c r="E801" s="13">
        <v>616</v>
      </c>
      <c r="F801" s="33">
        <v>45410</v>
      </c>
      <c r="G801" s="13" t="s">
        <v>20</v>
      </c>
      <c r="H801" s="13">
        <v>182</v>
      </c>
      <c r="I801" s="13" t="str">
        <f>VLOOKUP(B801,товар!$A$1:$C$433,2,FALSE)</f>
        <v>Овощи</v>
      </c>
      <c r="J801" s="24">
        <f t="shared" si="60"/>
        <v>250.48780487804879</v>
      </c>
      <c r="K801" s="25">
        <f t="shared" si="61"/>
        <v>0.22960077896786757</v>
      </c>
      <c r="L801" s="13" t="str">
        <f>VLOOKUP(B801,товар!$A$1:$C$433,3,FALSE)</f>
        <v>Овощной ряд</v>
      </c>
      <c r="M801" s="50">
        <f t="shared" si="62"/>
        <v>303.8235294117647</v>
      </c>
      <c r="N801" s="13">
        <f t="shared" si="63"/>
        <v>616</v>
      </c>
      <c r="O801" s="33">
        <f>VLOOKUP(H801,клиенты!$A$1:$G$435,5,FALSE)</f>
        <v>44856</v>
      </c>
      <c r="P801" s="13">
        <f t="shared" si="64"/>
        <v>554</v>
      </c>
      <c r="Q801" s="14" t="str">
        <f>VLOOKUP(H801,клиенты!$A$2:$M$435,7,FALSE)</f>
        <v>Беларусь</v>
      </c>
    </row>
    <row r="802" spans="1:17" x14ac:dyDescent="0.2">
      <c r="A802" s="12">
        <v>524</v>
      </c>
      <c r="B802" s="13">
        <v>224</v>
      </c>
      <c r="C802" s="13">
        <v>161</v>
      </c>
      <c r="D802" s="13">
        <v>2</v>
      </c>
      <c r="E802" s="13">
        <v>322</v>
      </c>
      <c r="F802" s="33">
        <v>45177</v>
      </c>
      <c r="G802" s="13" t="s">
        <v>18</v>
      </c>
      <c r="H802" s="13">
        <v>336</v>
      </c>
      <c r="I802" s="13" t="str">
        <f>VLOOKUP(B802,товар!$A$1:$C$433,2,FALSE)</f>
        <v>Чипсы</v>
      </c>
      <c r="J802" s="24">
        <f t="shared" si="60"/>
        <v>273.72549019607845</v>
      </c>
      <c r="K802" s="25">
        <f t="shared" si="61"/>
        <v>-0.41181948424068771</v>
      </c>
      <c r="L802" s="13" t="str">
        <f>VLOOKUP(B802,товар!$A$1:$C$433,3,FALSE)</f>
        <v>Pringles</v>
      </c>
      <c r="M802" s="50">
        <f t="shared" si="62"/>
        <v>280.23809523809524</v>
      </c>
      <c r="N802" s="13">
        <f t="shared" si="63"/>
        <v>322</v>
      </c>
      <c r="O802" s="33">
        <f>VLOOKUP(H802,клиенты!$A$1:$G$435,5,FALSE)</f>
        <v>44856</v>
      </c>
      <c r="P802" s="13">
        <f t="shared" si="64"/>
        <v>321</v>
      </c>
      <c r="Q802" s="14" t="str">
        <f>VLOOKUP(H802,клиенты!$A$2:$M$435,7,FALSE)</f>
        <v>Беларусь</v>
      </c>
    </row>
    <row r="803" spans="1:17" x14ac:dyDescent="0.2">
      <c r="A803" s="12">
        <v>614</v>
      </c>
      <c r="B803" s="13">
        <v>117</v>
      </c>
      <c r="C803" s="13">
        <v>208</v>
      </c>
      <c r="D803" s="13">
        <v>3</v>
      </c>
      <c r="E803" s="13">
        <v>624</v>
      </c>
      <c r="F803" s="33">
        <v>45397</v>
      </c>
      <c r="G803" s="13" t="s">
        <v>8</v>
      </c>
      <c r="H803" s="13">
        <v>401</v>
      </c>
      <c r="I803" s="13" t="str">
        <f>VLOOKUP(B803,товар!$A$1:$C$433,2,FALSE)</f>
        <v>Макароны</v>
      </c>
      <c r="J803" s="24">
        <f t="shared" si="60"/>
        <v>265.47674418604652</v>
      </c>
      <c r="K803" s="25">
        <f t="shared" si="61"/>
        <v>-0.21650387630852785</v>
      </c>
      <c r="L803" s="13" t="str">
        <f>VLOOKUP(B803,товар!$A$1:$C$433,3,FALSE)</f>
        <v>Роллтон</v>
      </c>
      <c r="M803" s="50">
        <f t="shared" si="62"/>
        <v>235.55555555555554</v>
      </c>
      <c r="N803" s="13">
        <f t="shared" si="63"/>
        <v>624</v>
      </c>
      <c r="O803" s="33">
        <f>VLOOKUP(H803,клиенты!$A$1:$G$435,5,FALSE)</f>
        <v>44856</v>
      </c>
      <c r="P803" s="13">
        <f t="shared" si="64"/>
        <v>541</v>
      </c>
      <c r="Q803" s="14" t="str">
        <f>VLOOKUP(H803,клиенты!$A$2:$M$435,7,FALSE)</f>
        <v>Россия</v>
      </c>
    </row>
    <row r="804" spans="1:17" x14ac:dyDescent="0.2">
      <c r="A804" s="12">
        <v>752</v>
      </c>
      <c r="B804" s="13">
        <v>370</v>
      </c>
      <c r="C804" s="13">
        <v>95</v>
      </c>
      <c r="D804" s="13">
        <v>5</v>
      </c>
      <c r="E804" s="13">
        <v>475</v>
      </c>
      <c r="F804" s="33">
        <v>45202</v>
      </c>
      <c r="G804" s="13" t="s">
        <v>13</v>
      </c>
      <c r="H804" s="13">
        <v>250</v>
      </c>
      <c r="I804" s="13" t="str">
        <f>VLOOKUP(B804,товар!$A$1:$C$433,2,FALSE)</f>
        <v>Сок</v>
      </c>
      <c r="J804" s="24">
        <f t="shared" si="60"/>
        <v>268.60344827586209</v>
      </c>
      <c r="K804" s="25">
        <f t="shared" si="61"/>
        <v>-0.64631876243661335</v>
      </c>
      <c r="L804" s="13" t="str">
        <f>VLOOKUP(B804,товар!$A$1:$C$433,3,FALSE)</f>
        <v>Фруктовый сад</v>
      </c>
      <c r="M804" s="50">
        <f t="shared" si="62"/>
        <v>281.96875</v>
      </c>
      <c r="N804" s="13">
        <f t="shared" si="63"/>
        <v>475</v>
      </c>
      <c r="O804" s="33">
        <f>VLOOKUP(H804,клиенты!$A$1:$G$435,5,FALSE)</f>
        <v>44856</v>
      </c>
      <c r="P804" s="13">
        <f t="shared" si="64"/>
        <v>346</v>
      </c>
      <c r="Q804" s="14" t="str">
        <f>VLOOKUP(H804,клиенты!$A$2:$M$435,7,FALSE)</f>
        <v>Россия</v>
      </c>
    </row>
    <row r="805" spans="1:17" x14ac:dyDescent="0.2">
      <c r="A805" s="12">
        <v>754</v>
      </c>
      <c r="B805" s="13">
        <v>246</v>
      </c>
      <c r="C805" s="13">
        <v>302</v>
      </c>
      <c r="D805" s="13">
        <v>5</v>
      </c>
      <c r="E805" s="13">
        <v>1510</v>
      </c>
      <c r="F805" s="33">
        <v>45407</v>
      </c>
      <c r="G805" s="13" t="s">
        <v>13</v>
      </c>
      <c r="H805" s="13">
        <v>336</v>
      </c>
      <c r="I805" s="13" t="str">
        <f>VLOOKUP(B805,товар!$A$1:$C$433,2,FALSE)</f>
        <v>Сыр</v>
      </c>
      <c r="J805" s="24">
        <f t="shared" si="60"/>
        <v>262.63492063492066</v>
      </c>
      <c r="K805" s="25">
        <f t="shared" si="61"/>
        <v>0.14988516862081469</v>
      </c>
      <c r="L805" s="13" t="str">
        <f>VLOOKUP(B805,товар!$A$1:$C$433,3,FALSE)</f>
        <v>President</v>
      </c>
      <c r="M805" s="50">
        <f t="shared" si="62"/>
        <v>238.72222222222223</v>
      </c>
      <c r="N805" s="13">
        <f t="shared" si="63"/>
        <v>1510</v>
      </c>
      <c r="O805" s="33">
        <f>VLOOKUP(H805,клиенты!$A$1:$G$435,5,FALSE)</f>
        <v>44856</v>
      </c>
      <c r="P805" s="13">
        <f t="shared" si="64"/>
        <v>551</v>
      </c>
      <c r="Q805" s="14" t="str">
        <f>VLOOKUP(H805,клиенты!$A$2:$M$435,7,FALSE)</f>
        <v>Беларусь</v>
      </c>
    </row>
    <row r="806" spans="1:17" x14ac:dyDescent="0.2">
      <c r="A806" s="12">
        <v>803</v>
      </c>
      <c r="B806" s="13">
        <v>410</v>
      </c>
      <c r="C806" s="13">
        <v>320</v>
      </c>
      <c r="D806" s="13">
        <v>4</v>
      </c>
      <c r="E806" s="13">
        <v>1280</v>
      </c>
      <c r="F806" s="33">
        <v>45045</v>
      </c>
      <c r="G806" s="13" t="s">
        <v>16</v>
      </c>
      <c r="H806" s="13">
        <v>401</v>
      </c>
      <c r="I806" s="13" t="str">
        <f>VLOOKUP(B806,товар!$A$1:$C$433,2,FALSE)</f>
        <v>Чипсы</v>
      </c>
      <c r="J806" s="24">
        <f t="shared" si="60"/>
        <v>273.72549019607845</v>
      </c>
      <c r="K806" s="25">
        <f t="shared" si="61"/>
        <v>0.16905444126074487</v>
      </c>
      <c r="L806" s="13" t="str">
        <f>VLOOKUP(B806,товар!$A$1:$C$433,3,FALSE)</f>
        <v>Lay's</v>
      </c>
      <c r="M806" s="50">
        <f t="shared" si="62"/>
        <v>320.57142857142856</v>
      </c>
      <c r="N806" s="13">
        <f t="shared" si="63"/>
        <v>1280</v>
      </c>
      <c r="O806" s="33">
        <f>VLOOKUP(H806,клиенты!$A$1:$G$435,5,FALSE)</f>
        <v>44856</v>
      </c>
      <c r="P806" s="13">
        <f t="shared" si="64"/>
        <v>189</v>
      </c>
      <c r="Q806" s="14" t="str">
        <f>VLOOKUP(H806,клиенты!$A$2:$M$435,7,FALSE)</f>
        <v>Россия</v>
      </c>
    </row>
    <row r="807" spans="1:17" x14ac:dyDescent="0.2">
      <c r="A807" s="12">
        <v>830</v>
      </c>
      <c r="B807" s="13">
        <v>44</v>
      </c>
      <c r="C807" s="13">
        <v>310</v>
      </c>
      <c r="D807" s="13">
        <v>3</v>
      </c>
      <c r="E807" s="13">
        <v>930</v>
      </c>
      <c r="F807" s="33">
        <v>44971</v>
      </c>
      <c r="G807" s="13" t="s">
        <v>15</v>
      </c>
      <c r="H807" s="13">
        <v>48</v>
      </c>
      <c r="I807" s="13" t="str">
        <f>VLOOKUP(B807,товар!$A$1:$C$433,2,FALSE)</f>
        <v>Молоко</v>
      </c>
      <c r="J807" s="24">
        <f t="shared" si="60"/>
        <v>294.95238095238096</v>
      </c>
      <c r="K807" s="25">
        <f t="shared" si="61"/>
        <v>5.1017113335485975E-2</v>
      </c>
      <c r="L807" s="13" t="str">
        <f>VLOOKUP(B807,товар!$A$1:$C$433,3,FALSE)</f>
        <v>Беллакт</v>
      </c>
      <c r="M807" s="50">
        <f t="shared" si="62"/>
        <v>322.54545454545456</v>
      </c>
      <c r="N807" s="13">
        <f t="shared" si="63"/>
        <v>930</v>
      </c>
      <c r="O807" s="33">
        <f>VLOOKUP(H807,клиенты!$A$1:$G$435,5,FALSE)</f>
        <v>44856</v>
      </c>
      <c r="P807" s="13">
        <f t="shared" si="64"/>
        <v>115</v>
      </c>
      <c r="Q807" s="14" t="str">
        <f>VLOOKUP(H807,клиенты!$A$2:$M$435,7,FALSE)</f>
        <v>Беларусь</v>
      </c>
    </row>
    <row r="808" spans="1:17" x14ac:dyDescent="0.2">
      <c r="A808" s="12">
        <v>916</v>
      </c>
      <c r="B808" s="13">
        <v>416</v>
      </c>
      <c r="C808" s="13">
        <v>472</v>
      </c>
      <c r="D808" s="13">
        <v>1</v>
      </c>
      <c r="E808" s="13">
        <v>472</v>
      </c>
      <c r="F808" s="33">
        <v>45339</v>
      </c>
      <c r="G808" s="13" t="s">
        <v>27</v>
      </c>
      <c r="H808" s="13">
        <v>401</v>
      </c>
      <c r="I808" s="13" t="str">
        <f>VLOOKUP(B808,товар!$A$1:$C$433,2,FALSE)</f>
        <v>Рыба</v>
      </c>
      <c r="J808" s="24">
        <f t="shared" si="60"/>
        <v>258.5128205128205</v>
      </c>
      <c r="K808" s="25">
        <f t="shared" si="61"/>
        <v>0.82582820868875229</v>
      </c>
      <c r="L808" s="13" t="str">
        <f>VLOOKUP(B808,товар!$A$1:$C$433,3,FALSE)</f>
        <v>Меридиан</v>
      </c>
      <c r="M808" s="50">
        <f t="shared" si="62"/>
        <v>260.64705882352939</v>
      </c>
      <c r="N808" s="13">
        <f t="shared" si="63"/>
        <v>472</v>
      </c>
      <c r="O808" s="33">
        <f>VLOOKUP(H808,клиенты!$A$1:$G$435,5,FALSE)</f>
        <v>44856</v>
      </c>
      <c r="P808" s="13">
        <f t="shared" si="64"/>
        <v>483</v>
      </c>
      <c r="Q808" s="14" t="str">
        <f>VLOOKUP(H808,клиенты!$A$2:$M$435,7,FALSE)</f>
        <v>Россия</v>
      </c>
    </row>
    <row r="809" spans="1:17" x14ac:dyDescent="0.2">
      <c r="A809" s="12">
        <v>32</v>
      </c>
      <c r="B809" s="13">
        <v>103</v>
      </c>
      <c r="C809" s="13">
        <v>254</v>
      </c>
      <c r="D809" s="13">
        <v>3</v>
      </c>
      <c r="E809" s="13">
        <v>762</v>
      </c>
      <c r="F809" s="33">
        <v>45352</v>
      </c>
      <c r="G809" s="13" t="s">
        <v>21</v>
      </c>
      <c r="H809" s="13">
        <v>408</v>
      </c>
      <c r="I809" s="13" t="str">
        <f>VLOOKUP(B809,товар!$A$1:$C$433,2,FALSE)</f>
        <v>Рыба</v>
      </c>
      <c r="J809" s="24">
        <f t="shared" si="60"/>
        <v>258.5128205128205</v>
      </c>
      <c r="K809" s="25">
        <f t="shared" si="61"/>
        <v>-1.7456853798849425E-2</v>
      </c>
      <c r="L809" s="13" t="str">
        <f>VLOOKUP(B809,товар!$A$1:$C$433,3,FALSE)</f>
        <v>Санта Бремор</v>
      </c>
      <c r="M809" s="50">
        <f t="shared" si="62"/>
        <v>216.4</v>
      </c>
      <c r="N809" s="13">
        <f t="shared" si="63"/>
        <v>762</v>
      </c>
      <c r="O809" s="33">
        <f>VLOOKUP(H809,клиенты!$A$1:$G$435,5,FALSE)</f>
        <v>44857</v>
      </c>
      <c r="P809" s="13">
        <f t="shared" si="64"/>
        <v>495</v>
      </c>
      <c r="Q809" s="14" t="str">
        <f>VLOOKUP(H809,клиенты!$A$2:$M$435,7,FALSE)</f>
        <v>Россия</v>
      </c>
    </row>
    <row r="810" spans="1:17" x14ac:dyDescent="0.2">
      <c r="A810" s="12">
        <v>111</v>
      </c>
      <c r="B810" s="13">
        <v>457</v>
      </c>
      <c r="C810" s="13">
        <v>211</v>
      </c>
      <c r="D810" s="13">
        <v>4</v>
      </c>
      <c r="E810" s="13">
        <v>844</v>
      </c>
      <c r="F810" s="33">
        <v>45039</v>
      </c>
      <c r="G810" s="13" t="s">
        <v>17</v>
      </c>
      <c r="H810" s="13">
        <v>333</v>
      </c>
      <c r="I810" s="13" t="str">
        <f>VLOOKUP(B810,товар!$A$1:$C$433,2,FALSE)</f>
        <v>Сок</v>
      </c>
      <c r="J810" s="24">
        <f t="shared" si="60"/>
        <v>268.60344827586209</v>
      </c>
      <c r="K810" s="25">
        <f t="shared" si="61"/>
        <v>-0.21445535656974135</v>
      </c>
      <c r="L810" s="13" t="str">
        <f>VLOOKUP(B810,товар!$A$1:$C$433,3,FALSE)</f>
        <v>Rich</v>
      </c>
      <c r="M810" s="50">
        <f t="shared" si="62"/>
        <v>272.25</v>
      </c>
      <c r="N810" s="13">
        <f t="shared" si="63"/>
        <v>844</v>
      </c>
      <c r="O810" s="33">
        <f>VLOOKUP(H810,клиенты!$A$1:$G$435,5,FALSE)</f>
        <v>44857</v>
      </c>
      <c r="P810" s="13">
        <f t="shared" si="64"/>
        <v>182</v>
      </c>
      <c r="Q810" s="14" t="str">
        <f>VLOOKUP(H810,клиенты!$A$2:$M$435,7,FALSE)</f>
        <v>Россия</v>
      </c>
    </row>
    <row r="811" spans="1:17" x14ac:dyDescent="0.2">
      <c r="A811" s="12">
        <v>181</v>
      </c>
      <c r="B811" s="13">
        <v>288</v>
      </c>
      <c r="C811" s="13">
        <v>198</v>
      </c>
      <c r="D811" s="13">
        <v>5</v>
      </c>
      <c r="E811" s="13">
        <v>990</v>
      </c>
      <c r="F811" s="33">
        <v>45212</v>
      </c>
      <c r="G811" s="13" t="s">
        <v>26</v>
      </c>
      <c r="H811" s="13">
        <v>74</v>
      </c>
      <c r="I811" s="13" t="str">
        <f>VLOOKUP(B811,товар!$A$1:$C$433,2,FALSE)</f>
        <v>Сыр</v>
      </c>
      <c r="J811" s="24">
        <f t="shared" si="60"/>
        <v>262.63492063492066</v>
      </c>
      <c r="K811" s="25">
        <f t="shared" si="61"/>
        <v>-0.24610177686449908</v>
      </c>
      <c r="L811" s="13" t="str">
        <f>VLOOKUP(B811,товар!$A$1:$C$433,3,FALSE)</f>
        <v>Hochland</v>
      </c>
      <c r="M811" s="50">
        <f t="shared" si="62"/>
        <v>168</v>
      </c>
      <c r="N811" s="13">
        <f t="shared" si="63"/>
        <v>990</v>
      </c>
      <c r="O811" s="33">
        <f>VLOOKUP(H811,клиенты!$A$1:$G$435,5,FALSE)</f>
        <v>44857</v>
      </c>
      <c r="P811" s="13">
        <f t="shared" si="64"/>
        <v>355</v>
      </c>
      <c r="Q811" s="14" t="str">
        <f>VLOOKUP(H811,клиенты!$A$2:$M$435,7,FALSE)</f>
        <v>Россия</v>
      </c>
    </row>
    <row r="812" spans="1:17" x14ac:dyDescent="0.2">
      <c r="A812" s="12">
        <v>229</v>
      </c>
      <c r="B812" s="13">
        <v>311</v>
      </c>
      <c r="C812" s="13">
        <v>345</v>
      </c>
      <c r="D812" s="13">
        <v>5</v>
      </c>
      <c r="E812" s="13">
        <v>1725</v>
      </c>
      <c r="F812" s="33">
        <v>45421</v>
      </c>
      <c r="G812" s="13" t="s">
        <v>23</v>
      </c>
      <c r="H812" s="13">
        <v>177</v>
      </c>
      <c r="I812" s="13" t="str">
        <f>VLOOKUP(B812,товар!$A$1:$C$433,2,FALSE)</f>
        <v>Макароны</v>
      </c>
      <c r="J812" s="24">
        <f t="shared" si="60"/>
        <v>265.47674418604652</v>
      </c>
      <c r="K812" s="25">
        <f t="shared" si="61"/>
        <v>0.29954885900748973</v>
      </c>
      <c r="L812" s="13" t="str">
        <f>VLOOKUP(B812,товар!$A$1:$C$433,3,FALSE)</f>
        <v>Паста Зара</v>
      </c>
      <c r="M812" s="50">
        <f t="shared" si="62"/>
        <v>276.67567567567568</v>
      </c>
      <c r="N812" s="13">
        <f t="shared" si="63"/>
        <v>1725</v>
      </c>
      <c r="O812" s="33">
        <f>VLOOKUP(H812,клиенты!$A$1:$G$435,5,FALSE)</f>
        <v>44857</v>
      </c>
      <c r="P812" s="13">
        <f t="shared" si="64"/>
        <v>564</v>
      </c>
      <c r="Q812" s="14" t="str">
        <f>VLOOKUP(H812,клиенты!$A$2:$M$435,7,FALSE)</f>
        <v>Узбекистан</v>
      </c>
    </row>
    <row r="813" spans="1:17" x14ac:dyDescent="0.2">
      <c r="A813" s="12">
        <v>281</v>
      </c>
      <c r="B813" s="13">
        <v>236</v>
      </c>
      <c r="C813" s="13">
        <v>221</v>
      </c>
      <c r="D813" s="13">
        <v>4</v>
      </c>
      <c r="E813" s="13">
        <v>884</v>
      </c>
      <c r="F813" s="33">
        <v>45166</v>
      </c>
      <c r="G813" s="13" t="s">
        <v>19</v>
      </c>
      <c r="H813" s="13">
        <v>333</v>
      </c>
      <c r="I813" s="13" t="str">
        <f>VLOOKUP(B813,товар!$A$1:$C$433,2,FALSE)</f>
        <v>Печенье</v>
      </c>
      <c r="J813" s="24">
        <f t="shared" si="60"/>
        <v>283.468085106383</v>
      </c>
      <c r="K813" s="25">
        <f t="shared" si="61"/>
        <v>-0.22037078736020421</v>
      </c>
      <c r="L813" s="13" t="str">
        <f>VLOOKUP(B813,товар!$A$1:$C$433,3,FALSE)</f>
        <v>Посиделкино</v>
      </c>
      <c r="M813" s="50">
        <f t="shared" si="62"/>
        <v>321.63636363636363</v>
      </c>
      <c r="N813" s="13">
        <f t="shared" si="63"/>
        <v>884</v>
      </c>
      <c r="O813" s="33">
        <f>VLOOKUP(H813,клиенты!$A$1:$G$435,5,FALSE)</f>
        <v>44857</v>
      </c>
      <c r="P813" s="13">
        <f t="shared" si="64"/>
        <v>309</v>
      </c>
      <c r="Q813" s="14" t="str">
        <f>VLOOKUP(H813,клиенты!$A$2:$M$435,7,FALSE)</f>
        <v>Россия</v>
      </c>
    </row>
    <row r="814" spans="1:17" x14ac:dyDescent="0.2">
      <c r="A814" s="12">
        <v>388</v>
      </c>
      <c r="B814" s="13">
        <v>36</v>
      </c>
      <c r="C814" s="13">
        <v>83</v>
      </c>
      <c r="D814" s="13">
        <v>4</v>
      </c>
      <c r="E814" s="13">
        <v>332</v>
      </c>
      <c r="F814" s="33">
        <v>45265</v>
      </c>
      <c r="G814" s="13" t="s">
        <v>13</v>
      </c>
      <c r="H814" s="13">
        <v>333</v>
      </c>
      <c r="I814" s="13" t="str">
        <f>VLOOKUP(B814,товар!$A$1:$C$433,2,FALSE)</f>
        <v>Макароны</v>
      </c>
      <c r="J814" s="24">
        <f t="shared" si="60"/>
        <v>265.47674418604652</v>
      </c>
      <c r="K814" s="25">
        <f t="shared" si="61"/>
        <v>-0.6873549121808068</v>
      </c>
      <c r="L814" s="13" t="str">
        <f>VLOOKUP(B814,товар!$A$1:$C$433,3,FALSE)</f>
        <v>Роллтон</v>
      </c>
      <c r="M814" s="50">
        <f t="shared" si="62"/>
        <v>235.55555555555554</v>
      </c>
      <c r="N814" s="13">
        <f t="shared" si="63"/>
        <v>332</v>
      </c>
      <c r="O814" s="33">
        <f>VLOOKUP(H814,клиенты!$A$1:$G$435,5,FALSE)</f>
        <v>44857</v>
      </c>
      <c r="P814" s="13">
        <f t="shared" si="64"/>
        <v>408</v>
      </c>
      <c r="Q814" s="14" t="str">
        <f>VLOOKUP(H814,клиенты!$A$2:$M$435,7,FALSE)</f>
        <v>Россия</v>
      </c>
    </row>
    <row r="815" spans="1:17" x14ac:dyDescent="0.2">
      <c r="A815" s="12">
        <v>540</v>
      </c>
      <c r="B815" s="13">
        <v>453</v>
      </c>
      <c r="C815" s="13">
        <v>318</v>
      </c>
      <c r="D815" s="13">
        <v>4</v>
      </c>
      <c r="E815" s="13">
        <v>1272</v>
      </c>
      <c r="F815" s="33">
        <v>45355</v>
      </c>
      <c r="G815" s="13" t="s">
        <v>16</v>
      </c>
      <c r="H815" s="13">
        <v>408</v>
      </c>
      <c r="I815" s="13" t="str">
        <f>VLOOKUP(B815,товар!$A$1:$C$433,2,FALSE)</f>
        <v>Макароны</v>
      </c>
      <c r="J815" s="24">
        <f t="shared" si="60"/>
        <v>265.47674418604652</v>
      </c>
      <c r="K815" s="25">
        <f t="shared" si="61"/>
        <v>0.19784503525907748</v>
      </c>
      <c r="L815" s="13" t="str">
        <f>VLOOKUP(B815,товар!$A$1:$C$433,3,FALSE)</f>
        <v>Макфа</v>
      </c>
      <c r="M815" s="50">
        <f t="shared" si="62"/>
        <v>329.27272727272725</v>
      </c>
      <c r="N815" s="13">
        <f t="shared" si="63"/>
        <v>1272</v>
      </c>
      <c r="O815" s="33">
        <f>VLOOKUP(H815,клиенты!$A$1:$G$435,5,FALSE)</f>
        <v>44857</v>
      </c>
      <c r="P815" s="13">
        <f t="shared" si="64"/>
        <v>498</v>
      </c>
      <c r="Q815" s="14" t="str">
        <f>VLOOKUP(H815,клиенты!$A$2:$M$435,7,FALSE)</f>
        <v>Россия</v>
      </c>
    </row>
    <row r="816" spans="1:17" x14ac:dyDescent="0.2">
      <c r="A816" s="12">
        <v>708</v>
      </c>
      <c r="B816" s="13">
        <v>191</v>
      </c>
      <c r="C816" s="13">
        <v>248</v>
      </c>
      <c r="D816" s="13">
        <v>2</v>
      </c>
      <c r="E816" s="13">
        <v>496</v>
      </c>
      <c r="F816" s="33">
        <v>45148</v>
      </c>
      <c r="G816" s="13" t="s">
        <v>19</v>
      </c>
      <c r="H816" s="13">
        <v>177</v>
      </c>
      <c r="I816" s="13" t="str">
        <f>VLOOKUP(B816,товар!$A$1:$C$433,2,FALSE)</f>
        <v>Колбаса</v>
      </c>
      <c r="J816" s="24">
        <f t="shared" si="60"/>
        <v>286.92307692307691</v>
      </c>
      <c r="K816" s="25">
        <f t="shared" si="61"/>
        <v>-0.13565683646112592</v>
      </c>
      <c r="L816" s="13" t="str">
        <f>VLOOKUP(B816,товар!$A$1:$C$433,3,FALSE)</f>
        <v>Окраина</v>
      </c>
      <c r="M816" s="50">
        <f t="shared" si="62"/>
        <v>273.58333333333331</v>
      </c>
      <c r="N816" s="13">
        <f t="shared" si="63"/>
        <v>496</v>
      </c>
      <c r="O816" s="33">
        <f>VLOOKUP(H816,клиенты!$A$1:$G$435,5,FALSE)</f>
        <v>44857</v>
      </c>
      <c r="P816" s="13">
        <f t="shared" si="64"/>
        <v>291</v>
      </c>
      <c r="Q816" s="14" t="str">
        <f>VLOOKUP(H816,клиенты!$A$2:$M$435,7,FALSE)</f>
        <v>Узбекистан</v>
      </c>
    </row>
    <row r="817" spans="1:17" x14ac:dyDescent="0.2">
      <c r="A817" s="12">
        <v>711</v>
      </c>
      <c r="B817" s="13">
        <v>385</v>
      </c>
      <c r="C817" s="13">
        <v>309</v>
      </c>
      <c r="D817" s="13">
        <v>1</v>
      </c>
      <c r="E817" s="13">
        <v>309</v>
      </c>
      <c r="F817" s="33">
        <v>45100</v>
      </c>
      <c r="G817" s="13" t="s">
        <v>14</v>
      </c>
      <c r="H817" s="13">
        <v>177</v>
      </c>
      <c r="I817" s="13" t="str">
        <f>VLOOKUP(B817,товар!$A$1:$C$433,2,FALSE)</f>
        <v>Макароны</v>
      </c>
      <c r="J817" s="24">
        <f t="shared" si="60"/>
        <v>265.47674418604652</v>
      </c>
      <c r="K817" s="25">
        <f t="shared" si="61"/>
        <v>0.16394376067627348</v>
      </c>
      <c r="L817" s="13" t="str">
        <f>VLOOKUP(B817,товар!$A$1:$C$433,3,FALSE)</f>
        <v>Макфа</v>
      </c>
      <c r="M817" s="50">
        <f t="shared" si="62"/>
        <v>329.27272727272725</v>
      </c>
      <c r="N817" s="13">
        <f t="shared" si="63"/>
        <v>309</v>
      </c>
      <c r="O817" s="33">
        <f>VLOOKUP(H817,клиенты!$A$1:$G$435,5,FALSE)</f>
        <v>44857</v>
      </c>
      <c r="P817" s="13">
        <f t="shared" si="64"/>
        <v>243</v>
      </c>
      <c r="Q817" s="14" t="str">
        <f>VLOOKUP(H817,клиенты!$A$2:$M$435,7,FALSE)</f>
        <v>Узбекистан</v>
      </c>
    </row>
    <row r="818" spans="1:17" x14ac:dyDescent="0.2">
      <c r="A818" s="12">
        <v>801</v>
      </c>
      <c r="B818" s="13">
        <v>148</v>
      </c>
      <c r="C818" s="13">
        <v>474</v>
      </c>
      <c r="D818" s="13">
        <v>4</v>
      </c>
      <c r="E818" s="13">
        <v>1896</v>
      </c>
      <c r="F818" s="33">
        <v>45074</v>
      </c>
      <c r="G818" s="13" t="s">
        <v>19</v>
      </c>
      <c r="H818" s="13">
        <v>333</v>
      </c>
      <c r="I818" s="13" t="str">
        <f>VLOOKUP(B818,товар!$A$1:$C$433,2,FALSE)</f>
        <v>Сок</v>
      </c>
      <c r="J818" s="24">
        <f t="shared" si="60"/>
        <v>268.60344827586209</v>
      </c>
      <c r="K818" s="25">
        <f t="shared" si="61"/>
        <v>0.76468322742152872</v>
      </c>
      <c r="L818" s="13" t="str">
        <f>VLOOKUP(B818,товар!$A$1:$C$433,3,FALSE)</f>
        <v>Фруктовый сад</v>
      </c>
      <c r="M818" s="50">
        <f t="shared" si="62"/>
        <v>281.96875</v>
      </c>
      <c r="N818" s="13">
        <f t="shared" si="63"/>
        <v>1896</v>
      </c>
      <c r="O818" s="33">
        <f>VLOOKUP(H818,клиенты!$A$1:$G$435,5,FALSE)</f>
        <v>44857</v>
      </c>
      <c r="P818" s="13">
        <f t="shared" si="64"/>
        <v>217</v>
      </c>
      <c r="Q818" s="14" t="str">
        <f>VLOOKUP(H818,клиенты!$A$2:$M$435,7,FALSE)</f>
        <v>Россия</v>
      </c>
    </row>
    <row r="819" spans="1:17" x14ac:dyDescent="0.2">
      <c r="A819" s="12">
        <v>874</v>
      </c>
      <c r="B819" s="13">
        <v>439</v>
      </c>
      <c r="C819" s="13">
        <v>392</v>
      </c>
      <c r="D819" s="13">
        <v>2</v>
      </c>
      <c r="E819" s="13">
        <v>784</v>
      </c>
      <c r="F819" s="33">
        <v>45135</v>
      </c>
      <c r="G819" s="13" t="s">
        <v>15</v>
      </c>
      <c r="H819" s="13">
        <v>74</v>
      </c>
      <c r="I819" s="13" t="str">
        <f>VLOOKUP(B819,товар!$A$1:$C$433,2,FALSE)</f>
        <v>Сок</v>
      </c>
      <c r="J819" s="24">
        <f t="shared" si="60"/>
        <v>268.60344827586209</v>
      </c>
      <c r="K819" s="25">
        <f t="shared" si="61"/>
        <v>0.45940047499839509</v>
      </c>
      <c r="L819" s="13" t="str">
        <f>VLOOKUP(B819,товар!$A$1:$C$433,3,FALSE)</f>
        <v>Добрый</v>
      </c>
      <c r="M819" s="50">
        <f t="shared" si="62"/>
        <v>242.81818181818181</v>
      </c>
      <c r="N819" s="13">
        <f t="shared" si="63"/>
        <v>784</v>
      </c>
      <c r="O819" s="33">
        <f>VLOOKUP(H819,клиенты!$A$1:$G$435,5,FALSE)</f>
        <v>44857</v>
      </c>
      <c r="P819" s="13">
        <f t="shared" si="64"/>
        <v>278</v>
      </c>
      <c r="Q819" s="14" t="str">
        <f>VLOOKUP(H819,клиенты!$A$2:$M$435,7,FALSE)</f>
        <v>Россия</v>
      </c>
    </row>
    <row r="820" spans="1:17" x14ac:dyDescent="0.2">
      <c r="A820" s="12">
        <v>890</v>
      </c>
      <c r="B820" s="13">
        <v>347</v>
      </c>
      <c r="C820" s="13">
        <v>343</v>
      </c>
      <c r="D820" s="13">
        <v>3</v>
      </c>
      <c r="E820" s="13">
        <v>1029</v>
      </c>
      <c r="F820" s="33">
        <v>44937</v>
      </c>
      <c r="G820" s="13" t="s">
        <v>10</v>
      </c>
      <c r="H820" s="13">
        <v>74</v>
      </c>
      <c r="I820" s="13" t="str">
        <f>VLOOKUP(B820,товар!$A$1:$C$433,2,FALSE)</f>
        <v>Макароны</v>
      </c>
      <c r="J820" s="24">
        <f t="shared" si="60"/>
        <v>265.47674418604652</v>
      </c>
      <c r="K820" s="25">
        <f t="shared" si="61"/>
        <v>0.29201524243353338</v>
      </c>
      <c r="L820" s="13" t="str">
        <f>VLOOKUP(B820,товар!$A$1:$C$433,3,FALSE)</f>
        <v>Паста Зара</v>
      </c>
      <c r="M820" s="50">
        <f t="shared" si="62"/>
        <v>276.67567567567568</v>
      </c>
      <c r="N820" s="13">
        <f t="shared" si="63"/>
        <v>1029</v>
      </c>
      <c r="O820" s="33">
        <f>VLOOKUP(H820,клиенты!$A$1:$G$435,5,FALSE)</f>
        <v>44857</v>
      </c>
      <c r="P820" s="13">
        <f t="shared" si="64"/>
        <v>80</v>
      </c>
      <c r="Q820" s="14" t="str">
        <f>VLOOKUP(H820,клиенты!$A$2:$M$435,7,FALSE)</f>
        <v>Россия</v>
      </c>
    </row>
    <row r="821" spans="1:17" x14ac:dyDescent="0.2">
      <c r="A821" s="12">
        <v>13</v>
      </c>
      <c r="B821" s="13">
        <v>284</v>
      </c>
      <c r="C821" s="13">
        <v>213</v>
      </c>
      <c r="D821" s="13">
        <v>3</v>
      </c>
      <c r="E821" s="13">
        <v>639</v>
      </c>
      <c r="F821" s="33">
        <v>45266</v>
      </c>
      <c r="G821" s="13" t="s">
        <v>10</v>
      </c>
      <c r="H821" s="13">
        <v>332</v>
      </c>
      <c r="I821" s="13" t="str">
        <f>VLOOKUP(B821,товар!$A$1:$C$433,2,FALSE)</f>
        <v>Мясо</v>
      </c>
      <c r="J821" s="24">
        <f t="shared" si="60"/>
        <v>271.74545454545455</v>
      </c>
      <c r="K821" s="25">
        <f t="shared" si="61"/>
        <v>-0.21617824167001209</v>
      </c>
      <c r="L821" s="13" t="str">
        <f>VLOOKUP(B821,товар!$A$1:$C$433,3,FALSE)</f>
        <v>Сава</v>
      </c>
      <c r="M821" s="50">
        <f t="shared" si="62"/>
        <v>212.8125</v>
      </c>
      <c r="N821" s="13">
        <f t="shared" si="63"/>
        <v>639</v>
      </c>
      <c r="O821" s="33">
        <f>VLOOKUP(H821,клиенты!$A$1:$G$435,5,FALSE)</f>
        <v>44858</v>
      </c>
      <c r="P821" s="13">
        <f t="shared" si="64"/>
        <v>408</v>
      </c>
      <c r="Q821" s="14" t="str">
        <f>VLOOKUP(H821,клиенты!$A$2:$M$435,7,FALSE)</f>
        <v>Беларусь</v>
      </c>
    </row>
    <row r="822" spans="1:17" x14ac:dyDescent="0.2">
      <c r="A822" s="12">
        <v>81</v>
      </c>
      <c r="B822" s="13">
        <v>116</v>
      </c>
      <c r="C822" s="13">
        <v>120</v>
      </c>
      <c r="D822" s="13">
        <v>2</v>
      </c>
      <c r="E822" s="13">
        <v>240</v>
      </c>
      <c r="F822" s="33">
        <v>45326</v>
      </c>
      <c r="G822" s="13" t="s">
        <v>26</v>
      </c>
      <c r="H822" s="13">
        <v>332</v>
      </c>
      <c r="I822" s="13" t="str">
        <f>VLOOKUP(B822,товар!$A$1:$C$433,2,FALSE)</f>
        <v>Соль</v>
      </c>
      <c r="J822" s="24">
        <f t="shared" si="60"/>
        <v>264.8679245283019</v>
      </c>
      <c r="K822" s="25">
        <f t="shared" si="61"/>
        <v>-0.54694400911810803</v>
      </c>
      <c r="L822" s="13" t="str">
        <f>VLOOKUP(B822,товар!$A$1:$C$433,3,FALSE)</f>
        <v>Экстра</v>
      </c>
      <c r="M822" s="50">
        <f t="shared" si="62"/>
        <v>320.84615384615387</v>
      </c>
      <c r="N822" s="13">
        <f t="shared" si="63"/>
        <v>240</v>
      </c>
      <c r="O822" s="33">
        <f>VLOOKUP(H822,клиенты!$A$1:$G$435,5,FALSE)</f>
        <v>44858</v>
      </c>
      <c r="P822" s="13">
        <f t="shared" si="64"/>
        <v>468</v>
      </c>
      <c r="Q822" s="14" t="str">
        <f>VLOOKUP(H822,клиенты!$A$2:$M$435,7,FALSE)</f>
        <v>Беларусь</v>
      </c>
    </row>
    <row r="823" spans="1:17" x14ac:dyDescent="0.2">
      <c r="A823" s="12">
        <v>188</v>
      </c>
      <c r="B823" s="13">
        <v>192</v>
      </c>
      <c r="C823" s="13">
        <v>215</v>
      </c>
      <c r="D823" s="13">
        <v>1</v>
      </c>
      <c r="E823" s="13">
        <v>215</v>
      </c>
      <c r="F823" s="33">
        <v>45411</v>
      </c>
      <c r="G823" s="13" t="s">
        <v>26</v>
      </c>
      <c r="H823" s="13">
        <v>106</v>
      </c>
      <c r="I823" s="13" t="str">
        <f>VLOOKUP(B823,товар!$A$1:$C$433,2,FALSE)</f>
        <v>Мясо</v>
      </c>
      <c r="J823" s="24">
        <f t="shared" si="60"/>
        <v>271.74545454545455</v>
      </c>
      <c r="K823" s="25">
        <f t="shared" si="61"/>
        <v>-0.2088184129532985</v>
      </c>
      <c r="L823" s="13" t="str">
        <f>VLOOKUP(B823,товар!$A$1:$C$433,3,FALSE)</f>
        <v>Снежана</v>
      </c>
      <c r="M823" s="50">
        <f t="shared" si="62"/>
        <v>272.35294117647061</v>
      </c>
      <c r="N823" s="13">
        <f t="shared" si="63"/>
        <v>215</v>
      </c>
      <c r="O823" s="33">
        <f>VLOOKUP(H823,клиенты!$A$1:$G$435,5,FALSE)</f>
        <v>44858</v>
      </c>
      <c r="P823" s="13">
        <f t="shared" si="64"/>
        <v>553</v>
      </c>
      <c r="Q823" s="14" t="str">
        <f>VLOOKUP(H823,клиенты!$A$2:$M$435,7,FALSE)</f>
        <v>Таджикистан</v>
      </c>
    </row>
    <row r="824" spans="1:17" x14ac:dyDescent="0.2">
      <c r="A824" s="12">
        <v>247</v>
      </c>
      <c r="B824" s="13">
        <v>285</v>
      </c>
      <c r="C824" s="13">
        <v>282</v>
      </c>
      <c r="D824" s="13">
        <v>5</v>
      </c>
      <c r="E824" s="13">
        <v>1410</v>
      </c>
      <c r="F824" s="33">
        <v>45405</v>
      </c>
      <c r="G824" s="13" t="s">
        <v>24</v>
      </c>
      <c r="H824" s="13">
        <v>106</v>
      </c>
      <c r="I824" s="13" t="str">
        <f>VLOOKUP(B824,товар!$A$1:$C$433,2,FALSE)</f>
        <v>Макароны</v>
      </c>
      <c r="J824" s="24">
        <f t="shared" si="60"/>
        <v>265.47674418604652</v>
      </c>
      <c r="K824" s="25">
        <f t="shared" si="61"/>
        <v>6.2239936927861228E-2</v>
      </c>
      <c r="L824" s="13" t="str">
        <f>VLOOKUP(B824,товар!$A$1:$C$433,3,FALSE)</f>
        <v>Паста Зара</v>
      </c>
      <c r="M824" s="50">
        <f t="shared" si="62"/>
        <v>276.67567567567568</v>
      </c>
      <c r="N824" s="13">
        <f t="shared" si="63"/>
        <v>1410</v>
      </c>
      <c r="O824" s="33">
        <f>VLOOKUP(H824,клиенты!$A$1:$G$435,5,FALSE)</f>
        <v>44858</v>
      </c>
      <c r="P824" s="13">
        <f t="shared" si="64"/>
        <v>547</v>
      </c>
      <c r="Q824" s="14" t="str">
        <f>VLOOKUP(H824,клиенты!$A$2:$M$435,7,FALSE)</f>
        <v>Таджикистан</v>
      </c>
    </row>
    <row r="825" spans="1:17" x14ac:dyDescent="0.2">
      <c r="A825" s="12">
        <v>307</v>
      </c>
      <c r="B825" s="13">
        <v>368</v>
      </c>
      <c r="C825" s="13">
        <v>265</v>
      </c>
      <c r="D825" s="13">
        <v>5</v>
      </c>
      <c r="E825" s="13">
        <v>1325</v>
      </c>
      <c r="F825" s="33">
        <v>45192</v>
      </c>
      <c r="G825" s="13" t="s">
        <v>15</v>
      </c>
      <c r="H825" s="13">
        <v>106</v>
      </c>
      <c r="I825" s="13" t="str">
        <f>VLOOKUP(B825,товар!$A$1:$C$433,2,FALSE)</f>
        <v>Сыр</v>
      </c>
      <c r="J825" s="24">
        <f t="shared" si="60"/>
        <v>262.63492063492066</v>
      </c>
      <c r="K825" s="25">
        <f t="shared" si="61"/>
        <v>9.0051976308471726E-3</v>
      </c>
      <c r="L825" s="13" t="str">
        <f>VLOOKUP(B825,товар!$A$1:$C$433,3,FALSE)</f>
        <v>Сырная долина</v>
      </c>
      <c r="M825" s="50">
        <f t="shared" si="62"/>
        <v>271</v>
      </c>
      <c r="N825" s="13">
        <f t="shared" si="63"/>
        <v>1325</v>
      </c>
      <c r="O825" s="33">
        <f>VLOOKUP(H825,клиенты!$A$1:$G$435,5,FALSE)</f>
        <v>44858</v>
      </c>
      <c r="P825" s="13">
        <f t="shared" si="64"/>
        <v>334</v>
      </c>
      <c r="Q825" s="14" t="str">
        <f>VLOOKUP(H825,клиенты!$A$2:$M$435,7,FALSE)</f>
        <v>Таджикистан</v>
      </c>
    </row>
    <row r="826" spans="1:17" x14ac:dyDescent="0.2">
      <c r="A826" s="12">
        <v>813</v>
      </c>
      <c r="B826" s="13">
        <v>152</v>
      </c>
      <c r="C826" s="13">
        <v>94</v>
      </c>
      <c r="D826" s="13">
        <v>5</v>
      </c>
      <c r="E826" s="13">
        <v>470</v>
      </c>
      <c r="F826" s="33">
        <v>44942</v>
      </c>
      <c r="G826" s="13" t="s">
        <v>24</v>
      </c>
      <c r="H826" s="13">
        <v>332</v>
      </c>
      <c r="I826" s="13" t="str">
        <f>VLOOKUP(B826,товар!$A$1:$C$433,2,FALSE)</f>
        <v>Печенье</v>
      </c>
      <c r="J826" s="24">
        <f t="shared" si="60"/>
        <v>283.468085106383</v>
      </c>
      <c r="K826" s="25">
        <f t="shared" si="61"/>
        <v>-0.66839300457854844</v>
      </c>
      <c r="L826" s="13" t="str">
        <f>VLOOKUP(B826,товар!$A$1:$C$433,3,FALSE)</f>
        <v>Белогорье</v>
      </c>
      <c r="M826" s="50">
        <f t="shared" si="62"/>
        <v>249.5</v>
      </c>
      <c r="N826" s="13">
        <f t="shared" si="63"/>
        <v>470</v>
      </c>
      <c r="O826" s="33">
        <f>VLOOKUP(H826,клиенты!$A$1:$G$435,5,FALSE)</f>
        <v>44858</v>
      </c>
      <c r="P826" s="13">
        <f t="shared" si="64"/>
        <v>84</v>
      </c>
      <c r="Q826" s="14" t="str">
        <f>VLOOKUP(H826,клиенты!$A$2:$M$435,7,FALSE)</f>
        <v>Беларусь</v>
      </c>
    </row>
    <row r="827" spans="1:17" x14ac:dyDescent="0.2">
      <c r="A827" s="12">
        <v>286</v>
      </c>
      <c r="B827" s="13">
        <v>139</v>
      </c>
      <c r="C827" s="13">
        <v>232</v>
      </c>
      <c r="D827" s="13">
        <v>3</v>
      </c>
      <c r="E827" s="13">
        <v>696</v>
      </c>
      <c r="F827" s="33">
        <v>45197</v>
      </c>
      <c r="G827" s="13" t="s">
        <v>26</v>
      </c>
      <c r="H827" s="13">
        <v>302</v>
      </c>
      <c r="I827" s="13" t="str">
        <f>VLOOKUP(B827,товар!$A$1:$C$433,2,FALSE)</f>
        <v>Йогурт</v>
      </c>
      <c r="J827" s="24">
        <f t="shared" si="60"/>
        <v>263.25423728813558</v>
      </c>
      <c r="K827" s="25">
        <f t="shared" si="61"/>
        <v>-0.11872263713623488</v>
      </c>
      <c r="L827" s="13" t="str">
        <f>VLOOKUP(B827,товар!$A$1:$C$433,3,FALSE)</f>
        <v>Ростагроэкспорт</v>
      </c>
      <c r="M827" s="50">
        <f t="shared" si="62"/>
        <v>257.78260869565219</v>
      </c>
      <c r="N827" s="13">
        <f t="shared" si="63"/>
        <v>696</v>
      </c>
      <c r="O827" s="33">
        <f>VLOOKUP(H827,клиенты!$A$1:$G$435,5,FALSE)</f>
        <v>44859</v>
      </c>
      <c r="P827" s="13">
        <f t="shared" si="64"/>
        <v>338</v>
      </c>
      <c r="Q827" s="14" t="str">
        <f>VLOOKUP(H827,клиенты!$A$2:$M$435,7,FALSE)</f>
        <v>Россия</v>
      </c>
    </row>
    <row r="828" spans="1:17" x14ac:dyDescent="0.2">
      <c r="A828" s="12">
        <v>297</v>
      </c>
      <c r="B828" s="13">
        <v>5</v>
      </c>
      <c r="C828" s="13">
        <v>65</v>
      </c>
      <c r="D828" s="13">
        <v>5</v>
      </c>
      <c r="E828" s="13">
        <v>325</v>
      </c>
      <c r="F828" s="33">
        <v>45251</v>
      </c>
      <c r="G828" s="13" t="s">
        <v>22</v>
      </c>
      <c r="H828" s="13">
        <v>302</v>
      </c>
      <c r="I828" s="13" t="str">
        <f>VLOOKUP(B828,товар!$A$1:$C$433,2,FALSE)</f>
        <v>Макароны</v>
      </c>
      <c r="J828" s="24">
        <f t="shared" si="60"/>
        <v>265.47674418604652</v>
      </c>
      <c r="K828" s="25">
        <f t="shared" si="61"/>
        <v>-0.75515746134641493</v>
      </c>
      <c r="L828" s="13" t="str">
        <f>VLOOKUP(B828,товар!$A$1:$C$433,3,FALSE)</f>
        <v>Роллтон</v>
      </c>
      <c r="M828" s="50">
        <f t="shared" si="62"/>
        <v>235.55555555555554</v>
      </c>
      <c r="N828" s="13">
        <f t="shared" si="63"/>
        <v>325</v>
      </c>
      <c r="O828" s="33">
        <f>VLOOKUP(H828,клиенты!$A$1:$G$435,5,FALSE)</f>
        <v>44859</v>
      </c>
      <c r="P828" s="13">
        <f t="shared" si="64"/>
        <v>392</v>
      </c>
      <c r="Q828" s="14" t="str">
        <f>VLOOKUP(H828,клиенты!$A$2:$M$435,7,FALSE)</f>
        <v>Россия</v>
      </c>
    </row>
    <row r="829" spans="1:17" x14ac:dyDescent="0.2">
      <c r="A829" s="12">
        <v>899</v>
      </c>
      <c r="B829" s="13">
        <v>73</v>
      </c>
      <c r="C829" s="13">
        <v>160</v>
      </c>
      <c r="D829" s="13">
        <v>4</v>
      </c>
      <c r="E829" s="13">
        <v>640</v>
      </c>
      <c r="F829" s="33">
        <v>45163</v>
      </c>
      <c r="G829" s="13" t="s">
        <v>12</v>
      </c>
      <c r="H829" s="13">
        <v>302</v>
      </c>
      <c r="I829" s="13" t="str">
        <f>VLOOKUP(B829,товар!$A$1:$C$433,2,FALSE)</f>
        <v>Хлеб</v>
      </c>
      <c r="J829" s="24">
        <f t="shared" si="60"/>
        <v>300.31818181818181</v>
      </c>
      <c r="K829" s="25">
        <f t="shared" si="61"/>
        <v>-0.46723172392916601</v>
      </c>
      <c r="L829" s="13" t="str">
        <f>VLOOKUP(B829,товар!$A$1:$C$433,3,FALSE)</f>
        <v>Дарница</v>
      </c>
      <c r="M829" s="50">
        <f t="shared" si="62"/>
        <v>264</v>
      </c>
      <c r="N829" s="13">
        <f t="shared" si="63"/>
        <v>640</v>
      </c>
      <c r="O829" s="33">
        <f>VLOOKUP(H829,клиенты!$A$1:$G$435,5,FALSE)</f>
        <v>44859</v>
      </c>
      <c r="P829" s="13">
        <f t="shared" si="64"/>
        <v>304</v>
      </c>
      <c r="Q829" s="14" t="str">
        <f>VLOOKUP(H829,клиенты!$A$2:$M$435,7,FALSE)</f>
        <v>Россия</v>
      </c>
    </row>
    <row r="830" spans="1:17" x14ac:dyDescent="0.2">
      <c r="A830" s="12">
        <v>137</v>
      </c>
      <c r="B830" s="13">
        <v>494</v>
      </c>
      <c r="C830" s="13">
        <v>304</v>
      </c>
      <c r="D830" s="13">
        <v>3</v>
      </c>
      <c r="E830" s="13">
        <v>912</v>
      </c>
      <c r="F830" s="33">
        <v>45070</v>
      </c>
      <c r="G830" s="13" t="s">
        <v>14</v>
      </c>
      <c r="H830" s="13">
        <v>136</v>
      </c>
      <c r="I830" s="13" t="str">
        <f>VLOOKUP(B830,товар!$A$1:$C$433,2,FALSE)</f>
        <v>Сыр</v>
      </c>
      <c r="J830" s="24">
        <f t="shared" si="60"/>
        <v>262.63492063492066</v>
      </c>
      <c r="K830" s="25">
        <f t="shared" si="61"/>
        <v>0.15750030218783984</v>
      </c>
      <c r="L830" s="13" t="str">
        <f>VLOOKUP(B830,товар!$A$1:$C$433,3,FALSE)</f>
        <v>Сырная долина</v>
      </c>
      <c r="M830" s="50">
        <f t="shared" si="62"/>
        <v>271</v>
      </c>
      <c r="N830" s="13">
        <f t="shared" si="63"/>
        <v>912</v>
      </c>
      <c r="O830" s="33">
        <f>VLOOKUP(H830,клиенты!$A$1:$G$435,5,FALSE)</f>
        <v>44860</v>
      </c>
      <c r="P830" s="13">
        <f t="shared" si="64"/>
        <v>210</v>
      </c>
      <c r="Q830" s="14" t="str">
        <f>VLOOKUP(H830,клиенты!$A$2:$M$435,7,FALSE)</f>
        <v>Таджикистан</v>
      </c>
    </row>
    <row r="831" spans="1:17" x14ac:dyDescent="0.2">
      <c r="A831" s="12">
        <v>335</v>
      </c>
      <c r="B831" s="13">
        <v>196</v>
      </c>
      <c r="C831" s="13">
        <v>452</v>
      </c>
      <c r="D831" s="13">
        <v>2</v>
      </c>
      <c r="E831" s="13">
        <v>904</v>
      </c>
      <c r="F831" s="33">
        <v>45337</v>
      </c>
      <c r="G831" s="13" t="s">
        <v>8</v>
      </c>
      <c r="H831" s="13">
        <v>136</v>
      </c>
      <c r="I831" s="13" t="str">
        <f>VLOOKUP(B831,товар!$A$1:$C$433,2,FALSE)</f>
        <v>Конфеты</v>
      </c>
      <c r="J831" s="24">
        <f t="shared" si="60"/>
        <v>267.85483870967744</v>
      </c>
      <c r="K831" s="25">
        <f t="shared" si="61"/>
        <v>0.68748118263382896</v>
      </c>
      <c r="L831" s="13" t="str">
        <f>VLOOKUP(B831,товар!$A$1:$C$433,3,FALSE)</f>
        <v>Рот Фронт</v>
      </c>
      <c r="M831" s="50">
        <f t="shared" si="62"/>
        <v>288.23809523809524</v>
      </c>
      <c r="N831" s="13">
        <f t="shared" si="63"/>
        <v>904</v>
      </c>
      <c r="O831" s="33">
        <f>VLOOKUP(H831,клиенты!$A$1:$G$435,5,FALSE)</f>
        <v>44860</v>
      </c>
      <c r="P831" s="13">
        <f t="shared" si="64"/>
        <v>477</v>
      </c>
      <c r="Q831" s="14" t="str">
        <f>VLOOKUP(H831,клиенты!$A$2:$M$435,7,FALSE)</f>
        <v>Таджикистан</v>
      </c>
    </row>
    <row r="832" spans="1:17" x14ac:dyDescent="0.2">
      <c r="A832" s="12">
        <v>506</v>
      </c>
      <c r="B832" s="13">
        <v>441</v>
      </c>
      <c r="C832" s="13">
        <v>293</v>
      </c>
      <c r="D832" s="13">
        <v>3</v>
      </c>
      <c r="E832" s="13">
        <v>879</v>
      </c>
      <c r="F832" s="33">
        <v>45274</v>
      </c>
      <c r="G832" s="13" t="s">
        <v>24</v>
      </c>
      <c r="H832" s="13">
        <v>136</v>
      </c>
      <c r="I832" s="13" t="str">
        <f>VLOOKUP(B832,товар!$A$1:$C$433,2,FALSE)</f>
        <v>Чай</v>
      </c>
      <c r="J832" s="24">
        <f t="shared" si="60"/>
        <v>271.18181818181819</v>
      </c>
      <c r="K832" s="25">
        <f t="shared" si="61"/>
        <v>8.0455916862219201E-2</v>
      </c>
      <c r="L832" s="13" t="str">
        <f>VLOOKUP(B832,товар!$A$1:$C$433,3,FALSE)</f>
        <v>Lipton</v>
      </c>
      <c r="M832" s="50">
        <f t="shared" si="62"/>
        <v>260.15789473684208</v>
      </c>
      <c r="N832" s="13">
        <f t="shared" si="63"/>
        <v>879</v>
      </c>
      <c r="O832" s="33">
        <f>VLOOKUP(H832,клиенты!$A$1:$G$435,5,FALSE)</f>
        <v>44860</v>
      </c>
      <c r="P832" s="13">
        <f t="shared" si="64"/>
        <v>414</v>
      </c>
      <c r="Q832" s="14" t="str">
        <f>VLOOKUP(H832,клиенты!$A$2:$M$435,7,FALSE)</f>
        <v>Таджикистан</v>
      </c>
    </row>
    <row r="833" spans="1:17" x14ac:dyDescent="0.2">
      <c r="A833" s="12">
        <v>544</v>
      </c>
      <c r="B833" s="13">
        <v>428</v>
      </c>
      <c r="C833" s="13">
        <v>263</v>
      </c>
      <c r="D833" s="13">
        <v>4</v>
      </c>
      <c r="E833" s="13">
        <v>1052</v>
      </c>
      <c r="F833" s="33">
        <v>45385</v>
      </c>
      <c r="G833" s="13" t="s">
        <v>22</v>
      </c>
      <c r="H833" s="13">
        <v>136</v>
      </c>
      <c r="I833" s="13" t="str">
        <f>VLOOKUP(B833,товар!$A$1:$C$433,2,FALSE)</f>
        <v>Конфеты</v>
      </c>
      <c r="J833" s="24">
        <f t="shared" si="60"/>
        <v>267.85483870967744</v>
      </c>
      <c r="K833" s="25">
        <f t="shared" si="61"/>
        <v>-1.8124887095803066E-2</v>
      </c>
      <c r="L833" s="13" t="str">
        <f>VLOOKUP(B833,товар!$A$1:$C$433,3,FALSE)</f>
        <v>Бабаевский</v>
      </c>
      <c r="M833" s="50">
        <f t="shared" si="62"/>
        <v>250.25925925925927</v>
      </c>
      <c r="N833" s="13">
        <f t="shared" si="63"/>
        <v>1052</v>
      </c>
      <c r="O833" s="33">
        <f>VLOOKUP(H833,клиенты!$A$1:$G$435,5,FALSE)</f>
        <v>44860</v>
      </c>
      <c r="P833" s="13">
        <f t="shared" si="64"/>
        <v>525</v>
      </c>
      <c r="Q833" s="14" t="str">
        <f>VLOOKUP(H833,клиенты!$A$2:$M$435,7,FALSE)</f>
        <v>Таджикистан</v>
      </c>
    </row>
    <row r="834" spans="1:17" x14ac:dyDescent="0.2">
      <c r="A834" s="12">
        <v>966</v>
      </c>
      <c r="B834" s="13">
        <v>168</v>
      </c>
      <c r="C834" s="13">
        <v>206</v>
      </c>
      <c r="D834" s="13">
        <v>4</v>
      </c>
      <c r="E834" s="13">
        <v>824</v>
      </c>
      <c r="F834" s="33">
        <v>45243</v>
      </c>
      <c r="G834" s="13" t="s">
        <v>22</v>
      </c>
      <c r="H834" s="13">
        <v>136</v>
      </c>
      <c r="I834" s="13" t="str">
        <f>VLOOKUP(B834,товар!$A$1:$C$433,2,FALSE)</f>
        <v>Крупа</v>
      </c>
      <c r="J834" s="24">
        <f t="shared" ref="J834:J897" si="65">AVERAGEIF($I$2:$I$1001,I834,$C$2:$C$1001)</f>
        <v>255.11627906976744</v>
      </c>
      <c r="K834" s="25">
        <f t="shared" ref="K834:K897" si="66">C834/J834-1</f>
        <v>-0.1925250683682771</v>
      </c>
      <c r="L834" s="13" t="str">
        <f>VLOOKUP(B834,товар!$A$1:$C$433,3,FALSE)</f>
        <v>Ярмарка</v>
      </c>
      <c r="M834" s="50">
        <f t="shared" ref="M834:M897" si="67">AVERAGEIFS($C$2:$C$1001,$I$2:$I$1001,I834,$L$2:$L$1001,L834)</f>
        <v>252.09090909090909</v>
      </c>
      <c r="N834" s="13">
        <f t="shared" ref="N834:N897" si="68">C834*D834</f>
        <v>824</v>
      </c>
      <c r="O834" s="33">
        <f>VLOOKUP(H834,клиенты!$A$1:$G$435,5,FALSE)</f>
        <v>44860</v>
      </c>
      <c r="P834" s="13">
        <f t="shared" ref="P834:P897" si="69">F834-O834</f>
        <v>383</v>
      </c>
      <c r="Q834" s="14" t="str">
        <f>VLOOKUP(H834,клиенты!$A$2:$M$435,7,FALSE)</f>
        <v>Таджикистан</v>
      </c>
    </row>
    <row r="835" spans="1:17" x14ac:dyDescent="0.2">
      <c r="A835" s="12">
        <v>997</v>
      </c>
      <c r="B835" s="13">
        <v>423</v>
      </c>
      <c r="C835" s="13">
        <v>187</v>
      </c>
      <c r="D835" s="13">
        <v>5</v>
      </c>
      <c r="E835" s="13">
        <v>935</v>
      </c>
      <c r="F835" s="33">
        <v>45247</v>
      </c>
      <c r="G835" s="13" t="s">
        <v>8</v>
      </c>
      <c r="H835" s="13">
        <v>136</v>
      </c>
      <c r="I835" s="13" t="str">
        <f>VLOOKUP(B835,товар!$A$1:$C$433,2,FALSE)</f>
        <v>Чипсы</v>
      </c>
      <c r="J835" s="24">
        <f t="shared" si="65"/>
        <v>273.72549019607845</v>
      </c>
      <c r="K835" s="25">
        <f t="shared" si="66"/>
        <v>-0.31683381088825224</v>
      </c>
      <c r="L835" s="13" t="str">
        <f>VLOOKUP(B835,товар!$A$1:$C$433,3,FALSE)</f>
        <v>Pringles</v>
      </c>
      <c r="M835" s="50">
        <f t="shared" si="67"/>
        <v>280.23809523809524</v>
      </c>
      <c r="N835" s="13">
        <f t="shared" si="68"/>
        <v>935</v>
      </c>
      <c r="O835" s="33">
        <f>VLOOKUP(H835,клиенты!$A$1:$G$435,5,FALSE)</f>
        <v>44860</v>
      </c>
      <c r="P835" s="13">
        <f t="shared" si="69"/>
        <v>387</v>
      </c>
      <c r="Q835" s="14" t="str">
        <f>VLOOKUP(H835,клиенты!$A$2:$M$435,7,FALSE)</f>
        <v>Таджикистан</v>
      </c>
    </row>
    <row r="836" spans="1:17" x14ac:dyDescent="0.2">
      <c r="A836" s="12">
        <v>404</v>
      </c>
      <c r="B836" s="13">
        <v>145</v>
      </c>
      <c r="C836" s="13">
        <v>356</v>
      </c>
      <c r="D836" s="13">
        <v>3</v>
      </c>
      <c r="E836" s="13">
        <v>1068</v>
      </c>
      <c r="F836" s="33">
        <v>44928</v>
      </c>
      <c r="G836" s="13" t="s">
        <v>8</v>
      </c>
      <c r="H836" s="13">
        <v>254</v>
      </c>
      <c r="I836" s="13" t="str">
        <f>VLOOKUP(B836,товар!$A$1:$C$433,2,FALSE)</f>
        <v>Овощи</v>
      </c>
      <c r="J836" s="24">
        <f t="shared" si="65"/>
        <v>250.48780487804879</v>
      </c>
      <c r="K836" s="25">
        <f t="shared" si="66"/>
        <v>0.42122687439143136</v>
      </c>
      <c r="L836" s="13" t="str">
        <f>VLOOKUP(B836,товар!$A$1:$C$433,3,FALSE)</f>
        <v>Семко</v>
      </c>
      <c r="M836" s="50">
        <f t="shared" si="67"/>
        <v>208</v>
      </c>
      <c r="N836" s="13">
        <f t="shared" si="68"/>
        <v>1068</v>
      </c>
      <c r="O836" s="33">
        <f>VLOOKUP(H836,клиенты!$A$1:$G$435,5,FALSE)</f>
        <v>44862</v>
      </c>
      <c r="P836" s="13">
        <f t="shared" si="69"/>
        <v>66</v>
      </c>
      <c r="Q836" s="14" t="str">
        <f>VLOOKUP(H836,клиенты!$A$2:$M$435,7,FALSE)</f>
        <v>Казахстан</v>
      </c>
    </row>
    <row r="837" spans="1:17" x14ac:dyDescent="0.2">
      <c r="A837" s="12">
        <v>519</v>
      </c>
      <c r="B837" s="13">
        <v>213</v>
      </c>
      <c r="C837" s="13">
        <v>432</v>
      </c>
      <c r="D837" s="13">
        <v>3</v>
      </c>
      <c r="E837" s="13">
        <v>1296</v>
      </c>
      <c r="F837" s="33">
        <v>45196</v>
      </c>
      <c r="G837" s="13" t="s">
        <v>21</v>
      </c>
      <c r="H837" s="13">
        <v>254</v>
      </c>
      <c r="I837" s="13" t="str">
        <f>VLOOKUP(B837,товар!$A$1:$C$433,2,FALSE)</f>
        <v>Сахар</v>
      </c>
      <c r="J837" s="24">
        <f t="shared" si="65"/>
        <v>252.76271186440678</v>
      </c>
      <c r="K837" s="25">
        <f t="shared" si="66"/>
        <v>0.70911285455642736</v>
      </c>
      <c r="L837" s="13" t="str">
        <f>VLOOKUP(B837,товар!$A$1:$C$433,3,FALSE)</f>
        <v>Продимекс</v>
      </c>
      <c r="M837" s="50">
        <f t="shared" si="67"/>
        <v>240.5</v>
      </c>
      <c r="N837" s="13">
        <f t="shared" si="68"/>
        <v>1296</v>
      </c>
      <c r="O837" s="33">
        <f>VLOOKUP(H837,клиенты!$A$1:$G$435,5,FALSE)</f>
        <v>44862</v>
      </c>
      <c r="P837" s="13">
        <f t="shared" si="69"/>
        <v>334</v>
      </c>
      <c r="Q837" s="14" t="str">
        <f>VLOOKUP(H837,клиенты!$A$2:$M$435,7,FALSE)</f>
        <v>Казахстан</v>
      </c>
    </row>
    <row r="838" spans="1:17" x14ac:dyDescent="0.2">
      <c r="A838" s="12">
        <v>656</v>
      </c>
      <c r="B838" s="13">
        <v>481</v>
      </c>
      <c r="C838" s="13">
        <v>374</v>
      </c>
      <c r="D838" s="13">
        <v>5</v>
      </c>
      <c r="E838" s="13">
        <v>1870</v>
      </c>
      <c r="F838" s="33">
        <v>45099</v>
      </c>
      <c r="G838" s="13" t="s">
        <v>22</v>
      </c>
      <c r="H838" s="13">
        <v>254</v>
      </c>
      <c r="I838" s="13" t="str">
        <f>VLOOKUP(B838,товар!$A$1:$C$433,2,FALSE)</f>
        <v>Чипсы</v>
      </c>
      <c r="J838" s="24">
        <f t="shared" si="65"/>
        <v>273.72549019607845</v>
      </c>
      <c r="K838" s="25">
        <f t="shared" si="66"/>
        <v>0.36633237822349551</v>
      </c>
      <c r="L838" s="13" t="str">
        <f>VLOOKUP(B838,товар!$A$1:$C$433,3,FALSE)</f>
        <v>Pringles</v>
      </c>
      <c r="M838" s="50">
        <f t="shared" si="67"/>
        <v>280.23809523809524</v>
      </c>
      <c r="N838" s="13">
        <f t="shared" si="68"/>
        <v>1870</v>
      </c>
      <c r="O838" s="33">
        <f>VLOOKUP(H838,клиенты!$A$1:$G$435,5,FALSE)</f>
        <v>44862</v>
      </c>
      <c r="P838" s="13">
        <f t="shared" si="69"/>
        <v>237</v>
      </c>
      <c r="Q838" s="14" t="str">
        <f>VLOOKUP(H838,клиенты!$A$2:$M$435,7,FALSE)</f>
        <v>Казахстан</v>
      </c>
    </row>
    <row r="839" spans="1:17" x14ac:dyDescent="0.2">
      <c r="A839" s="12">
        <v>86</v>
      </c>
      <c r="B839" s="13">
        <v>234</v>
      </c>
      <c r="C839" s="13">
        <v>75</v>
      </c>
      <c r="D839" s="13">
        <v>5</v>
      </c>
      <c r="E839" s="13">
        <v>375</v>
      </c>
      <c r="F839" s="33">
        <v>44939</v>
      </c>
      <c r="G839" s="13" t="s">
        <v>23</v>
      </c>
      <c r="H839" s="13">
        <v>130</v>
      </c>
      <c r="I839" s="13" t="str">
        <f>VLOOKUP(B839,товар!$A$1:$C$433,2,FALSE)</f>
        <v>Чай</v>
      </c>
      <c r="J839" s="24">
        <f t="shared" si="65"/>
        <v>271.18181818181819</v>
      </c>
      <c r="K839" s="25">
        <f t="shared" si="66"/>
        <v>-0.72343278578612136</v>
      </c>
      <c r="L839" s="13" t="str">
        <f>VLOOKUP(B839,товар!$A$1:$C$433,3,FALSE)</f>
        <v>Greenfield</v>
      </c>
      <c r="M839" s="50">
        <f t="shared" si="67"/>
        <v>291.45454545454544</v>
      </c>
      <c r="N839" s="13">
        <f t="shared" si="68"/>
        <v>375</v>
      </c>
      <c r="O839" s="33">
        <f>VLOOKUP(H839,клиенты!$A$1:$G$435,5,FALSE)</f>
        <v>44863</v>
      </c>
      <c r="P839" s="13">
        <f t="shared" si="69"/>
        <v>76</v>
      </c>
      <c r="Q839" s="14" t="str">
        <f>VLOOKUP(H839,клиенты!$A$2:$M$435,7,FALSE)</f>
        <v>Узбекистан</v>
      </c>
    </row>
    <row r="840" spans="1:17" x14ac:dyDescent="0.2">
      <c r="A840" s="12">
        <v>207</v>
      </c>
      <c r="B840" s="13">
        <v>376</v>
      </c>
      <c r="C840" s="13">
        <v>335</v>
      </c>
      <c r="D840" s="13">
        <v>5</v>
      </c>
      <c r="E840" s="13">
        <v>1675</v>
      </c>
      <c r="F840" s="33">
        <v>44983</v>
      </c>
      <c r="G840" s="13" t="s">
        <v>17</v>
      </c>
      <c r="H840" s="13">
        <v>130</v>
      </c>
      <c r="I840" s="13" t="str">
        <f>VLOOKUP(B840,товар!$A$1:$C$433,2,FALSE)</f>
        <v>Конфеты</v>
      </c>
      <c r="J840" s="24">
        <f t="shared" si="65"/>
        <v>267.85483870967744</v>
      </c>
      <c r="K840" s="25">
        <f t="shared" si="66"/>
        <v>0.25067742518215197</v>
      </c>
      <c r="L840" s="13" t="str">
        <f>VLOOKUP(B840,товар!$A$1:$C$433,3,FALSE)</f>
        <v>Красный Октябрь</v>
      </c>
      <c r="M840" s="50">
        <f t="shared" si="67"/>
        <v>273.625</v>
      </c>
      <c r="N840" s="13">
        <f t="shared" si="68"/>
        <v>1675</v>
      </c>
      <c r="O840" s="33">
        <f>VLOOKUP(H840,клиенты!$A$1:$G$435,5,FALSE)</f>
        <v>44863</v>
      </c>
      <c r="P840" s="13">
        <f t="shared" si="69"/>
        <v>120</v>
      </c>
      <c r="Q840" s="14" t="str">
        <f>VLOOKUP(H840,клиенты!$A$2:$M$435,7,FALSE)</f>
        <v>Узбекистан</v>
      </c>
    </row>
    <row r="841" spans="1:17" x14ac:dyDescent="0.2">
      <c r="A841" s="12">
        <v>271</v>
      </c>
      <c r="B841" s="13">
        <v>102</v>
      </c>
      <c r="C841" s="13">
        <v>326</v>
      </c>
      <c r="D841" s="13">
        <v>2</v>
      </c>
      <c r="E841" s="13">
        <v>652</v>
      </c>
      <c r="F841" s="33">
        <v>45142</v>
      </c>
      <c r="G841" s="13" t="s">
        <v>24</v>
      </c>
      <c r="H841" s="13">
        <v>130</v>
      </c>
      <c r="I841" s="13" t="str">
        <f>VLOOKUP(B841,товар!$A$1:$C$433,2,FALSE)</f>
        <v>Печенье</v>
      </c>
      <c r="J841" s="24">
        <f t="shared" si="65"/>
        <v>283.468085106383</v>
      </c>
      <c r="K841" s="25">
        <f t="shared" si="66"/>
        <v>0.15004128199354483</v>
      </c>
      <c r="L841" s="13" t="str">
        <f>VLOOKUP(B841,товар!$A$1:$C$433,3,FALSE)</f>
        <v>Белогорье</v>
      </c>
      <c r="M841" s="50">
        <f t="shared" si="67"/>
        <v>249.5</v>
      </c>
      <c r="N841" s="13">
        <f t="shared" si="68"/>
        <v>652</v>
      </c>
      <c r="O841" s="33">
        <f>VLOOKUP(H841,клиенты!$A$1:$G$435,5,FALSE)</f>
        <v>44863</v>
      </c>
      <c r="P841" s="13">
        <f t="shared" si="69"/>
        <v>279</v>
      </c>
      <c r="Q841" s="14" t="str">
        <f>VLOOKUP(H841,клиенты!$A$2:$M$435,7,FALSE)</f>
        <v>Узбекистан</v>
      </c>
    </row>
    <row r="842" spans="1:17" x14ac:dyDescent="0.2">
      <c r="A842" s="12">
        <v>346</v>
      </c>
      <c r="B842" s="13">
        <v>178</v>
      </c>
      <c r="C842" s="13">
        <v>179</v>
      </c>
      <c r="D842" s="13">
        <v>1</v>
      </c>
      <c r="E842" s="13">
        <v>179</v>
      </c>
      <c r="F842" s="33">
        <v>44938</v>
      </c>
      <c r="G842" s="13" t="s">
        <v>21</v>
      </c>
      <c r="H842" s="13">
        <v>130</v>
      </c>
      <c r="I842" s="13" t="str">
        <f>VLOOKUP(B842,товар!$A$1:$C$433,2,FALSE)</f>
        <v>Йогурт</v>
      </c>
      <c r="J842" s="24">
        <f t="shared" si="65"/>
        <v>263.25423728813558</v>
      </c>
      <c r="K842" s="25">
        <f t="shared" si="66"/>
        <v>-0.3200489312387329</v>
      </c>
      <c r="L842" s="13" t="str">
        <f>VLOOKUP(B842,товар!$A$1:$C$433,3,FALSE)</f>
        <v>Ростагроэкспорт</v>
      </c>
      <c r="M842" s="50">
        <f t="shared" si="67"/>
        <v>257.78260869565219</v>
      </c>
      <c r="N842" s="13">
        <f t="shared" si="68"/>
        <v>179</v>
      </c>
      <c r="O842" s="33">
        <f>VLOOKUP(H842,клиенты!$A$1:$G$435,5,FALSE)</f>
        <v>44863</v>
      </c>
      <c r="P842" s="13">
        <f t="shared" si="69"/>
        <v>75</v>
      </c>
      <c r="Q842" s="14" t="str">
        <f>VLOOKUP(H842,клиенты!$A$2:$M$435,7,FALSE)</f>
        <v>Узбекистан</v>
      </c>
    </row>
    <row r="843" spans="1:17" x14ac:dyDescent="0.2">
      <c r="A843" s="12">
        <v>587</v>
      </c>
      <c r="B843" s="13">
        <v>405</v>
      </c>
      <c r="C843" s="13">
        <v>340</v>
      </c>
      <c r="D843" s="13">
        <v>1</v>
      </c>
      <c r="E843" s="13">
        <v>340</v>
      </c>
      <c r="F843" s="33">
        <v>45213</v>
      </c>
      <c r="G843" s="13" t="s">
        <v>11</v>
      </c>
      <c r="H843" s="13">
        <v>351</v>
      </c>
      <c r="I843" s="13" t="str">
        <f>VLOOKUP(B843,товар!$A$1:$C$433,2,FALSE)</f>
        <v>Хлеб</v>
      </c>
      <c r="J843" s="24">
        <f t="shared" si="65"/>
        <v>300.31818181818181</v>
      </c>
      <c r="K843" s="25">
        <f t="shared" si="66"/>
        <v>0.1321325866505223</v>
      </c>
      <c r="L843" s="13" t="str">
        <f>VLOOKUP(B843,товар!$A$1:$C$433,3,FALSE)</f>
        <v>Каравай</v>
      </c>
      <c r="M843" s="50">
        <f t="shared" si="67"/>
        <v>331.16666666666669</v>
      </c>
      <c r="N843" s="13">
        <f t="shared" si="68"/>
        <v>340</v>
      </c>
      <c r="O843" s="33">
        <f>VLOOKUP(H843,клиенты!$A$1:$G$435,5,FALSE)</f>
        <v>44863</v>
      </c>
      <c r="P843" s="13">
        <f t="shared" si="69"/>
        <v>350</v>
      </c>
      <c r="Q843" s="14" t="str">
        <f>VLOOKUP(H843,клиенты!$A$2:$M$435,7,FALSE)</f>
        <v>Россия</v>
      </c>
    </row>
    <row r="844" spans="1:17" x14ac:dyDescent="0.2">
      <c r="A844" s="12">
        <v>597</v>
      </c>
      <c r="B844" s="13">
        <v>137</v>
      </c>
      <c r="C844" s="13">
        <v>411</v>
      </c>
      <c r="D844" s="13">
        <v>1</v>
      </c>
      <c r="E844" s="13">
        <v>411</v>
      </c>
      <c r="F844" s="33">
        <v>45192</v>
      </c>
      <c r="G844" s="13" t="s">
        <v>27</v>
      </c>
      <c r="H844" s="13">
        <v>130</v>
      </c>
      <c r="I844" s="13" t="str">
        <f>VLOOKUP(B844,товар!$A$1:$C$433,2,FALSE)</f>
        <v>Фрукты</v>
      </c>
      <c r="J844" s="24">
        <f t="shared" si="65"/>
        <v>274.16279069767444</v>
      </c>
      <c r="K844" s="25">
        <f t="shared" si="66"/>
        <v>0.49910933921452183</v>
      </c>
      <c r="L844" s="13" t="str">
        <f>VLOOKUP(B844,товар!$A$1:$C$433,3,FALSE)</f>
        <v>Экзотик</v>
      </c>
      <c r="M844" s="50">
        <f t="shared" si="67"/>
        <v>253.6875</v>
      </c>
      <c r="N844" s="13">
        <f t="shared" si="68"/>
        <v>411</v>
      </c>
      <c r="O844" s="33">
        <f>VLOOKUP(H844,клиенты!$A$1:$G$435,5,FALSE)</f>
        <v>44863</v>
      </c>
      <c r="P844" s="13">
        <f t="shared" si="69"/>
        <v>329</v>
      </c>
      <c r="Q844" s="14" t="str">
        <f>VLOOKUP(H844,клиенты!$A$2:$M$435,7,FALSE)</f>
        <v>Узбекистан</v>
      </c>
    </row>
    <row r="845" spans="1:17" x14ac:dyDescent="0.2">
      <c r="A845" s="12">
        <v>324</v>
      </c>
      <c r="B845" s="13">
        <v>230</v>
      </c>
      <c r="C845" s="13">
        <v>431</v>
      </c>
      <c r="D845" s="13">
        <v>3</v>
      </c>
      <c r="E845" s="13">
        <v>1293</v>
      </c>
      <c r="F845" s="33">
        <v>45282</v>
      </c>
      <c r="G845" s="13" t="s">
        <v>26</v>
      </c>
      <c r="H845" s="13">
        <v>191</v>
      </c>
      <c r="I845" s="13" t="str">
        <f>VLOOKUP(B845,товар!$A$1:$C$433,2,FALSE)</f>
        <v>Сок</v>
      </c>
      <c r="J845" s="24">
        <f t="shared" si="65"/>
        <v>268.60344827586209</v>
      </c>
      <c r="K845" s="25">
        <f t="shared" si="66"/>
        <v>0.60459593041915394</v>
      </c>
      <c r="L845" s="13" t="str">
        <f>VLOOKUP(B845,товар!$A$1:$C$433,3,FALSE)</f>
        <v>Фруктовый сад</v>
      </c>
      <c r="M845" s="50">
        <f t="shared" si="67"/>
        <v>281.96875</v>
      </c>
      <c r="N845" s="13">
        <f t="shared" si="68"/>
        <v>1293</v>
      </c>
      <c r="O845" s="33">
        <f>VLOOKUP(H845,клиенты!$A$1:$G$435,5,FALSE)</f>
        <v>44866</v>
      </c>
      <c r="P845" s="13">
        <f t="shared" si="69"/>
        <v>416</v>
      </c>
      <c r="Q845" s="14" t="str">
        <f>VLOOKUP(H845,клиенты!$A$2:$M$435,7,FALSE)</f>
        <v>Таджикистан</v>
      </c>
    </row>
    <row r="846" spans="1:17" x14ac:dyDescent="0.2">
      <c r="A846" s="12">
        <v>464</v>
      </c>
      <c r="B846" s="13">
        <v>427</v>
      </c>
      <c r="C846" s="13">
        <v>307</v>
      </c>
      <c r="D846" s="13">
        <v>5</v>
      </c>
      <c r="E846" s="13">
        <v>1535</v>
      </c>
      <c r="F846" s="33">
        <v>45102</v>
      </c>
      <c r="G846" s="13" t="s">
        <v>24</v>
      </c>
      <c r="H846" s="13">
        <v>191</v>
      </c>
      <c r="I846" s="13" t="str">
        <f>VLOOKUP(B846,товар!$A$1:$C$433,2,FALSE)</f>
        <v>Хлеб</v>
      </c>
      <c r="J846" s="24">
        <f t="shared" si="65"/>
        <v>300.31818181818181</v>
      </c>
      <c r="K846" s="25">
        <f t="shared" si="66"/>
        <v>2.2249129710912641E-2</v>
      </c>
      <c r="L846" s="13" t="str">
        <f>VLOOKUP(B846,товар!$A$1:$C$433,3,FALSE)</f>
        <v>Русский Хлеб</v>
      </c>
      <c r="M846" s="50">
        <f t="shared" si="67"/>
        <v>316.60000000000002</v>
      </c>
      <c r="N846" s="13">
        <f t="shared" si="68"/>
        <v>1535</v>
      </c>
      <c r="O846" s="33">
        <f>VLOOKUP(H846,клиенты!$A$1:$G$435,5,FALSE)</f>
        <v>44866</v>
      </c>
      <c r="P846" s="13">
        <f t="shared" si="69"/>
        <v>236</v>
      </c>
      <c r="Q846" s="14" t="str">
        <f>VLOOKUP(H846,клиенты!$A$2:$M$435,7,FALSE)</f>
        <v>Таджикистан</v>
      </c>
    </row>
    <row r="847" spans="1:17" x14ac:dyDescent="0.2">
      <c r="A847" s="12">
        <v>695</v>
      </c>
      <c r="B847" s="13">
        <v>400</v>
      </c>
      <c r="C847" s="13">
        <v>474</v>
      </c>
      <c r="D847" s="13">
        <v>4</v>
      </c>
      <c r="E847" s="13">
        <v>1896</v>
      </c>
      <c r="F847" s="33">
        <v>44992</v>
      </c>
      <c r="G847" s="13" t="s">
        <v>17</v>
      </c>
      <c r="H847" s="13">
        <v>191</v>
      </c>
      <c r="I847" s="13" t="str">
        <f>VLOOKUP(B847,товар!$A$1:$C$433,2,FALSE)</f>
        <v>Молоко</v>
      </c>
      <c r="J847" s="24">
        <f t="shared" si="65"/>
        <v>294.95238095238096</v>
      </c>
      <c r="K847" s="25">
        <f t="shared" si="66"/>
        <v>0.60703907006780744</v>
      </c>
      <c r="L847" s="13" t="str">
        <f>VLOOKUP(B847,товар!$A$1:$C$433,3,FALSE)</f>
        <v>Беллакт</v>
      </c>
      <c r="M847" s="50">
        <f t="shared" si="67"/>
        <v>322.54545454545456</v>
      </c>
      <c r="N847" s="13">
        <f t="shared" si="68"/>
        <v>1896</v>
      </c>
      <c r="O847" s="33">
        <f>VLOOKUP(H847,клиенты!$A$1:$G$435,5,FALSE)</f>
        <v>44866</v>
      </c>
      <c r="P847" s="13">
        <f t="shared" si="69"/>
        <v>126</v>
      </c>
      <c r="Q847" s="14" t="str">
        <f>VLOOKUP(H847,клиенты!$A$2:$M$435,7,FALSE)</f>
        <v>Таджикистан</v>
      </c>
    </row>
    <row r="848" spans="1:17" x14ac:dyDescent="0.2">
      <c r="A848" s="12">
        <v>753</v>
      </c>
      <c r="B848" s="13">
        <v>61</v>
      </c>
      <c r="C848" s="13">
        <v>183</v>
      </c>
      <c r="D848" s="13">
        <v>5</v>
      </c>
      <c r="E848" s="13">
        <v>915</v>
      </c>
      <c r="F848" s="33">
        <v>45062</v>
      </c>
      <c r="G848" s="13" t="s">
        <v>17</v>
      </c>
      <c r="H848" s="13">
        <v>191</v>
      </c>
      <c r="I848" s="13" t="str">
        <f>VLOOKUP(B848,товар!$A$1:$C$433,2,FALSE)</f>
        <v>Йогурт</v>
      </c>
      <c r="J848" s="24">
        <f t="shared" si="65"/>
        <v>263.25423728813558</v>
      </c>
      <c r="K848" s="25">
        <f t="shared" si="66"/>
        <v>-0.30485449394797837</v>
      </c>
      <c r="L848" s="13" t="str">
        <f>VLOOKUP(B848,товар!$A$1:$C$433,3,FALSE)</f>
        <v>Эрманн</v>
      </c>
      <c r="M848" s="50">
        <f t="shared" si="67"/>
        <v>248.5</v>
      </c>
      <c r="N848" s="13">
        <f t="shared" si="68"/>
        <v>915</v>
      </c>
      <c r="O848" s="33">
        <f>VLOOKUP(H848,клиенты!$A$1:$G$435,5,FALSE)</f>
        <v>44866</v>
      </c>
      <c r="P848" s="13">
        <f t="shared" si="69"/>
        <v>196</v>
      </c>
      <c r="Q848" s="14" t="str">
        <f>VLOOKUP(H848,клиенты!$A$2:$M$435,7,FALSE)</f>
        <v>Таджикистан</v>
      </c>
    </row>
    <row r="849" spans="1:17" x14ac:dyDescent="0.2">
      <c r="A849" s="12">
        <v>806</v>
      </c>
      <c r="B849" s="13">
        <v>398</v>
      </c>
      <c r="C849" s="13">
        <v>127</v>
      </c>
      <c r="D849" s="13">
        <v>5</v>
      </c>
      <c r="E849" s="13">
        <v>635</v>
      </c>
      <c r="F849" s="33">
        <v>45253</v>
      </c>
      <c r="G849" s="13" t="s">
        <v>15</v>
      </c>
      <c r="H849" s="13">
        <v>191</v>
      </c>
      <c r="I849" s="13" t="str">
        <f>VLOOKUP(B849,товар!$A$1:$C$433,2,FALSE)</f>
        <v>Сок</v>
      </c>
      <c r="J849" s="24">
        <f t="shared" si="65"/>
        <v>268.60344827586209</v>
      </c>
      <c r="K849" s="25">
        <f t="shared" si="66"/>
        <v>-0.52718402978368317</v>
      </c>
      <c r="L849" s="13" t="str">
        <f>VLOOKUP(B849,товар!$A$1:$C$433,3,FALSE)</f>
        <v>Фруктовый сад</v>
      </c>
      <c r="M849" s="50">
        <f t="shared" si="67"/>
        <v>281.96875</v>
      </c>
      <c r="N849" s="13">
        <f t="shared" si="68"/>
        <v>635</v>
      </c>
      <c r="O849" s="33">
        <f>VLOOKUP(H849,клиенты!$A$1:$G$435,5,FALSE)</f>
        <v>44866</v>
      </c>
      <c r="P849" s="13">
        <f t="shared" si="69"/>
        <v>387</v>
      </c>
      <c r="Q849" s="14" t="str">
        <f>VLOOKUP(H849,клиенты!$A$2:$M$435,7,FALSE)</f>
        <v>Таджикистан</v>
      </c>
    </row>
    <row r="850" spans="1:17" x14ac:dyDescent="0.2">
      <c r="A850" s="12">
        <v>808</v>
      </c>
      <c r="B850" s="13">
        <v>415</v>
      </c>
      <c r="C850" s="13">
        <v>84</v>
      </c>
      <c r="D850" s="13">
        <v>5</v>
      </c>
      <c r="E850" s="13">
        <v>420</v>
      </c>
      <c r="F850" s="33">
        <v>45156</v>
      </c>
      <c r="G850" s="13" t="s">
        <v>26</v>
      </c>
      <c r="H850" s="13">
        <v>191</v>
      </c>
      <c r="I850" s="13" t="str">
        <f>VLOOKUP(B850,товар!$A$1:$C$433,2,FALSE)</f>
        <v>Чипсы</v>
      </c>
      <c r="J850" s="24">
        <f t="shared" si="65"/>
        <v>273.72549019607845</v>
      </c>
      <c r="K850" s="25">
        <f t="shared" si="66"/>
        <v>-0.69312320916905446</v>
      </c>
      <c r="L850" s="13" t="str">
        <f>VLOOKUP(B850,товар!$A$1:$C$433,3,FALSE)</f>
        <v>Pringles</v>
      </c>
      <c r="M850" s="50">
        <f t="shared" si="67"/>
        <v>280.23809523809524</v>
      </c>
      <c r="N850" s="13">
        <f t="shared" si="68"/>
        <v>420</v>
      </c>
      <c r="O850" s="33">
        <f>VLOOKUP(H850,клиенты!$A$1:$G$435,5,FALSE)</f>
        <v>44866</v>
      </c>
      <c r="P850" s="13">
        <f t="shared" si="69"/>
        <v>290</v>
      </c>
      <c r="Q850" s="14" t="str">
        <f>VLOOKUP(H850,клиенты!$A$2:$M$435,7,FALSE)</f>
        <v>Таджикистан</v>
      </c>
    </row>
    <row r="851" spans="1:17" x14ac:dyDescent="0.2">
      <c r="A851" s="12">
        <v>933</v>
      </c>
      <c r="B851" s="13">
        <v>246</v>
      </c>
      <c r="C851" s="13">
        <v>400</v>
      </c>
      <c r="D851" s="13">
        <v>4</v>
      </c>
      <c r="E851" s="13">
        <v>1600</v>
      </c>
      <c r="F851" s="33">
        <v>45376</v>
      </c>
      <c r="G851" s="13" t="s">
        <v>23</v>
      </c>
      <c r="H851" s="13">
        <v>191</v>
      </c>
      <c r="I851" s="13" t="str">
        <f>VLOOKUP(B851,товар!$A$1:$C$433,2,FALSE)</f>
        <v>Сыр</v>
      </c>
      <c r="J851" s="24">
        <f t="shared" si="65"/>
        <v>262.63492063492066</v>
      </c>
      <c r="K851" s="25">
        <f t="shared" si="66"/>
        <v>0.52302671340505236</v>
      </c>
      <c r="L851" s="13" t="str">
        <f>VLOOKUP(B851,товар!$A$1:$C$433,3,FALSE)</f>
        <v>President</v>
      </c>
      <c r="M851" s="50">
        <f t="shared" si="67"/>
        <v>238.72222222222223</v>
      </c>
      <c r="N851" s="13">
        <f t="shared" si="68"/>
        <v>1600</v>
      </c>
      <c r="O851" s="33">
        <f>VLOOKUP(H851,клиенты!$A$1:$G$435,5,FALSE)</f>
        <v>44866</v>
      </c>
      <c r="P851" s="13">
        <f t="shared" si="69"/>
        <v>510</v>
      </c>
      <c r="Q851" s="14" t="str">
        <f>VLOOKUP(H851,клиенты!$A$2:$M$435,7,FALSE)</f>
        <v>Таджикистан</v>
      </c>
    </row>
    <row r="852" spans="1:17" x14ac:dyDescent="0.2">
      <c r="A852" s="12">
        <v>19</v>
      </c>
      <c r="B852" s="13">
        <v>226</v>
      </c>
      <c r="C852" s="13">
        <v>190</v>
      </c>
      <c r="D852" s="13">
        <v>5</v>
      </c>
      <c r="E852" s="13">
        <v>950</v>
      </c>
      <c r="F852" s="33">
        <v>45058</v>
      </c>
      <c r="G852" s="13" t="s">
        <v>17</v>
      </c>
      <c r="H852" s="13">
        <v>204</v>
      </c>
      <c r="I852" s="13" t="str">
        <f>VLOOKUP(B852,товар!$A$1:$C$433,2,FALSE)</f>
        <v>Сыр</v>
      </c>
      <c r="J852" s="24">
        <f t="shared" si="65"/>
        <v>262.63492063492066</v>
      </c>
      <c r="K852" s="25">
        <f t="shared" si="66"/>
        <v>-0.2765623111326001</v>
      </c>
      <c r="L852" s="13" t="str">
        <f>VLOOKUP(B852,товар!$A$1:$C$433,3,FALSE)</f>
        <v>Карат</v>
      </c>
      <c r="M852" s="50">
        <f t="shared" si="67"/>
        <v>311.33333333333331</v>
      </c>
      <c r="N852" s="13">
        <f t="shared" si="68"/>
        <v>950</v>
      </c>
      <c r="O852" s="33">
        <f>VLOOKUP(H852,клиенты!$A$1:$G$435,5,FALSE)</f>
        <v>44867</v>
      </c>
      <c r="P852" s="13">
        <f t="shared" si="69"/>
        <v>191</v>
      </c>
      <c r="Q852" s="14" t="str">
        <f>VLOOKUP(H852,клиенты!$A$2:$M$435,7,FALSE)</f>
        <v>Россия</v>
      </c>
    </row>
    <row r="853" spans="1:17" x14ac:dyDescent="0.2">
      <c r="A853" s="12">
        <v>49</v>
      </c>
      <c r="B853" s="13">
        <v>299</v>
      </c>
      <c r="C853" s="13">
        <v>133</v>
      </c>
      <c r="D853" s="13">
        <v>1</v>
      </c>
      <c r="E853" s="13">
        <v>133</v>
      </c>
      <c r="F853" s="33">
        <v>45104</v>
      </c>
      <c r="G853" s="13" t="s">
        <v>16</v>
      </c>
      <c r="H853" s="13">
        <v>204</v>
      </c>
      <c r="I853" s="13" t="str">
        <f>VLOOKUP(B853,товар!$A$1:$C$433,2,FALSE)</f>
        <v>Чай</v>
      </c>
      <c r="J853" s="24">
        <f t="shared" si="65"/>
        <v>271.18181818181819</v>
      </c>
      <c r="K853" s="25">
        <f t="shared" si="66"/>
        <v>-0.50955414012738853</v>
      </c>
      <c r="L853" s="13" t="str">
        <f>VLOOKUP(B853,товар!$A$1:$C$433,3,FALSE)</f>
        <v>Lipton</v>
      </c>
      <c r="M853" s="50">
        <f t="shared" si="67"/>
        <v>260.15789473684208</v>
      </c>
      <c r="N853" s="13">
        <f t="shared" si="68"/>
        <v>133</v>
      </c>
      <c r="O853" s="33">
        <f>VLOOKUP(H853,клиенты!$A$1:$G$435,5,FALSE)</f>
        <v>44867</v>
      </c>
      <c r="P853" s="13">
        <f t="shared" si="69"/>
        <v>237</v>
      </c>
      <c r="Q853" s="14" t="str">
        <f>VLOOKUP(H853,клиенты!$A$2:$M$435,7,FALSE)</f>
        <v>Россия</v>
      </c>
    </row>
    <row r="854" spans="1:17" x14ac:dyDescent="0.2">
      <c r="A854" s="12">
        <v>140</v>
      </c>
      <c r="B854" s="13">
        <v>449</v>
      </c>
      <c r="C854" s="13">
        <v>470</v>
      </c>
      <c r="D854" s="13">
        <v>4</v>
      </c>
      <c r="E854" s="13">
        <v>1880</v>
      </c>
      <c r="F854" s="33">
        <v>45110</v>
      </c>
      <c r="G854" s="13" t="s">
        <v>18</v>
      </c>
      <c r="H854" s="13">
        <v>496</v>
      </c>
      <c r="I854" s="13" t="str">
        <f>VLOOKUP(B854,товар!$A$1:$C$433,2,FALSE)</f>
        <v>Мясо</v>
      </c>
      <c r="J854" s="24">
        <f t="shared" si="65"/>
        <v>271.74545454545455</v>
      </c>
      <c r="K854" s="25">
        <f t="shared" si="66"/>
        <v>0.72955974842767302</v>
      </c>
      <c r="L854" s="13" t="str">
        <f>VLOOKUP(B854,товар!$A$1:$C$433,3,FALSE)</f>
        <v>Агрокомплекс</v>
      </c>
      <c r="M854" s="50">
        <f t="shared" si="67"/>
        <v>311.2</v>
      </c>
      <c r="N854" s="13">
        <f t="shared" si="68"/>
        <v>1880</v>
      </c>
      <c r="O854" s="33">
        <f>VLOOKUP(H854,клиенты!$A$1:$G$435,5,FALSE)</f>
        <v>44867</v>
      </c>
      <c r="P854" s="13">
        <f t="shared" si="69"/>
        <v>243</v>
      </c>
      <c r="Q854" s="14" t="str">
        <f>VLOOKUP(H854,клиенты!$A$2:$M$435,7,FALSE)</f>
        <v>Таджикистан</v>
      </c>
    </row>
    <row r="855" spans="1:17" x14ac:dyDescent="0.2">
      <c r="A855" s="12">
        <v>239</v>
      </c>
      <c r="B855" s="13">
        <v>270</v>
      </c>
      <c r="C855" s="13">
        <v>308</v>
      </c>
      <c r="D855" s="13">
        <v>1</v>
      </c>
      <c r="E855" s="13">
        <v>308</v>
      </c>
      <c r="F855" s="33">
        <v>45322</v>
      </c>
      <c r="G855" s="13" t="s">
        <v>9</v>
      </c>
      <c r="H855" s="13">
        <v>496</v>
      </c>
      <c r="I855" s="13" t="str">
        <f>VLOOKUP(B855,товар!$A$1:$C$433,2,FALSE)</f>
        <v>Соль</v>
      </c>
      <c r="J855" s="24">
        <f t="shared" si="65"/>
        <v>264.8679245283019</v>
      </c>
      <c r="K855" s="25">
        <f t="shared" si="66"/>
        <v>0.16284370993018937</v>
      </c>
      <c r="L855" s="13" t="str">
        <f>VLOOKUP(B855,товар!$A$1:$C$433,3,FALSE)</f>
        <v>Славянская</v>
      </c>
      <c r="M855" s="50">
        <f t="shared" si="67"/>
        <v>236.91666666666666</v>
      </c>
      <c r="N855" s="13">
        <f t="shared" si="68"/>
        <v>308</v>
      </c>
      <c r="O855" s="33">
        <f>VLOOKUP(H855,клиенты!$A$1:$G$435,5,FALSE)</f>
        <v>44867</v>
      </c>
      <c r="P855" s="13">
        <f t="shared" si="69"/>
        <v>455</v>
      </c>
      <c r="Q855" s="14" t="str">
        <f>VLOOKUP(H855,клиенты!$A$2:$M$435,7,FALSE)</f>
        <v>Таджикистан</v>
      </c>
    </row>
    <row r="856" spans="1:17" x14ac:dyDescent="0.2">
      <c r="A856" s="12">
        <v>277</v>
      </c>
      <c r="B856" s="13">
        <v>7</v>
      </c>
      <c r="C856" s="13">
        <v>104</v>
      </c>
      <c r="D856" s="13">
        <v>1</v>
      </c>
      <c r="E856" s="13">
        <v>104</v>
      </c>
      <c r="F856" s="33">
        <v>44989</v>
      </c>
      <c r="G856" s="13" t="s">
        <v>15</v>
      </c>
      <c r="H856" s="13">
        <v>496</v>
      </c>
      <c r="I856" s="13" t="str">
        <f>VLOOKUP(B856,товар!$A$1:$C$433,2,FALSE)</f>
        <v>Сыр</v>
      </c>
      <c r="J856" s="24">
        <f t="shared" si="65"/>
        <v>262.63492063492066</v>
      </c>
      <c r="K856" s="25">
        <f t="shared" si="66"/>
        <v>-0.60401305451468634</v>
      </c>
      <c r="L856" s="13" t="str">
        <f>VLOOKUP(B856,товар!$A$1:$C$433,3,FALSE)</f>
        <v>President</v>
      </c>
      <c r="M856" s="50">
        <f t="shared" si="67"/>
        <v>238.72222222222223</v>
      </c>
      <c r="N856" s="13">
        <f t="shared" si="68"/>
        <v>104</v>
      </c>
      <c r="O856" s="33">
        <f>VLOOKUP(H856,клиенты!$A$1:$G$435,5,FALSE)</f>
        <v>44867</v>
      </c>
      <c r="P856" s="13">
        <f t="shared" si="69"/>
        <v>122</v>
      </c>
      <c r="Q856" s="14" t="str">
        <f>VLOOKUP(H856,клиенты!$A$2:$M$435,7,FALSE)</f>
        <v>Таджикистан</v>
      </c>
    </row>
    <row r="857" spans="1:17" x14ac:dyDescent="0.2">
      <c r="A857" s="12">
        <v>311</v>
      </c>
      <c r="B857" s="13">
        <v>229</v>
      </c>
      <c r="C857" s="13">
        <v>156</v>
      </c>
      <c r="D857" s="13">
        <v>4</v>
      </c>
      <c r="E857" s="13">
        <v>624</v>
      </c>
      <c r="F857" s="33">
        <v>45168</v>
      </c>
      <c r="G857" s="13" t="s">
        <v>22</v>
      </c>
      <c r="H857" s="13">
        <v>204</v>
      </c>
      <c r="I857" s="13" t="str">
        <f>VLOOKUP(B857,товар!$A$1:$C$433,2,FALSE)</f>
        <v>Мясо</v>
      </c>
      <c r="J857" s="24">
        <f t="shared" si="65"/>
        <v>271.74545454545455</v>
      </c>
      <c r="K857" s="25">
        <f t="shared" si="66"/>
        <v>-0.42593336009634686</v>
      </c>
      <c r="L857" s="13" t="str">
        <f>VLOOKUP(B857,товар!$A$1:$C$433,3,FALSE)</f>
        <v>Сава</v>
      </c>
      <c r="M857" s="50">
        <f t="shared" si="67"/>
        <v>212.8125</v>
      </c>
      <c r="N857" s="13">
        <f t="shared" si="68"/>
        <v>624</v>
      </c>
      <c r="O857" s="33">
        <f>VLOOKUP(H857,клиенты!$A$1:$G$435,5,FALSE)</f>
        <v>44867</v>
      </c>
      <c r="P857" s="13">
        <f t="shared" si="69"/>
        <v>301</v>
      </c>
      <c r="Q857" s="14" t="str">
        <f>VLOOKUP(H857,клиенты!$A$2:$M$435,7,FALSE)</f>
        <v>Россия</v>
      </c>
    </row>
    <row r="858" spans="1:17" x14ac:dyDescent="0.2">
      <c r="A858" s="12">
        <v>437</v>
      </c>
      <c r="B858" s="13">
        <v>383</v>
      </c>
      <c r="C858" s="13">
        <v>429</v>
      </c>
      <c r="D858" s="13">
        <v>4</v>
      </c>
      <c r="E858" s="13">
        <v>1716</v>
      </c>
      <c r="F858" s="33">
        <v>45120</v>
      </c>
      <c r="G858" s="13" t="s">
        <v>20</v>
      </c>
      <c r="H858" s="13">
        <v>367</v>
      </c>
      <c r="I858" s="13" t="str">
        <f>VLOOKUP(B858,товар!$A$1:$C$433,2,FALSE)</f>
        <v>Фрукты</v>
      </c>
      <c r="J858" s="24">
        <f t="shared" si="65"/>
        <v>274.16279069767444</v>
      </c>
      <c r="K858" s="25">
        <f t="shared" si="66"/>
        <v>0.56476376282975638</v>
      </c>
      <c r="L858" s="13" t="str">
        <f>VLOOKUP(B858,товар!$A$1:$C$433,3,FALSE)</f>
        <v>Фруктовый Рай</v>
      </c>
      <c r="M858" s="50">
        <f t="shared" si="67"/>
        <v>258.30769230769232</v>
      </c>
      <c r="N858" s="13">
        <f t="shared" si="68"/>
        <v>1716</v>
      </c>
      <c r="O858" s="33">
        <f>VLOOKUP(H858,клиенты!$A$1:$G$435,5,FALSE)</f>
        <v>44867</v>
      </c>
      <c r="P858" s="13">
        <f t="shared" si="69"/>
        <v>253</v>
      </c>
      <c r="Q858" s="14" t="str">
        <f>VLOOKUP(H858,клиенты!$A$2:$M$435,7,FALSE)</f>
        <v>Узбекистан</v>
      </c>
    </row>
    <row r="859" spans="1:17" x14ac:dyDescent="0.2">
      <c r="A859" s="12">
        <v>491</v>
      </c>
      <c r="B859" s="13">
        <v>202</v>
      </c>
      <c r="C859" s="13">
        <v>89</v>
      </c>
      <c r="D859" s="13">
        <v>1</v>
      </c>
      <c r="E859" s="13">
        <v>89</v>
      </c>
      <c r="F859" s="33">
        <v>45389</v>
      </c>
      <c r="G859" s="13" t="s">
        <v>8</v>
      </c>
      <c r="H859" s="13">
        <v>441</v>
      </c>
      <c r="I859" s="13" t="str">
        <f>VLOOKUP(B859,товар!$A$1:$C$433,2,FALSE)</f>
        <v>Овощи</v>
      </c>
      <c r="J859" s="24">
        <f t="shared" si="65"/>
        <v>250.48780487804879</v>
      </c>
      <c r="K859" s="25">
        <f t="shared" si="66"/>
        <v>-0.64469328140214222</v>
      </c>
      <c r="L859" s="13" t="str">
        <f>VLOOKUP(B859,товар!$A$1:$C$433,3,FALSE)</f>
        <v>Овощной ряд</v>
      </c>
      <c r="M859" s="50">
        <f t="shared" si="67"/>
        <v>303.8235294117647</v>
      </c>
      <c r="N859" s="13">
        <f t="shared" si="68"/>
        <v>89</v>
      </c>
      <c r="O859" s="33">
        <f>VLOOKUP(H859,клиенты!$A$1:$G$435,5,FALSE)</f>
        <v>44867</v>
      </c>
      <c r="P859" s="13">
        <f t="shared" si="69"/>
        <v>522</v>
      </c>
      <c r="Q859" s="14" t="str">
        <f>VLOOKUP(H859,клиенты!$A$2:$M$435,7,FALSE)</f>
        <v>Беларусь</v>
      </c>
    </row>
    <row r="860" spans="1:17" x14ac:dyDescent="0.2">
      <c r="A860" s="12">
        <v>826</v>
      </c>
      <c r="B860" s="13">
        <v>352</v>
      </c>
      <c r="C860" s="13">
        <v>391</v>
      </c>
      <c r="D860" s="13">
        <v>1</v>
      </c>
      <c r="E860" s="13">
        <v>391</v>
      </c>
      <c r="F860" s="33">
        <v>45099</v>
      </c>
      <c r="G860" s="13" t="s">
        <v>20</v>
      </c>
      <c r="H860" s="13">
        <v>367</v>
      </c>
      <c r="I860" s="13" t="str">
        <f>VLOOKUP(B860,товар!$A$1:$C$433,2,FALSE)</f>
        <v>Йогурт</v>
      </c>
      <c r="J860" s="24">
        <f t="shared" si="65"/>
        <v>263.25423728813558</v>
      </c>
      <c r="K860" s="25">
        <f t="shared" si="66"/>
        <v>0.48525624517125943</v>
      </c>
      <c r="L860" s="13" t="str">
        <f>VLOOKUP(B860,товар!$A$1:$C$433,3,FALSE)</f>
        <v>Эрманн</v>
      </c>
      <c r="M860" s="50">
        <f t="shared" si="67"/>
        <v>248.5</v>
      </c>
      <c r="N860" s="13">
        <f t="shared" si="68"/>
        <v>391</v>
      </c>
      <c r="O860" s="33">
        <f>VLOOKUP(H860,клиенты!$A$1:$G$435,5,FALSE)</f>
        <v>44867</v>
      </c>
      <c r="P860" s="13">
        <f t="shared" si="69"/>
        <v>232</v>
      </c>
      <c r="Q860" s="14" t="str">
        <f>VLOOKUP(H860,клиенты!$A$2:$M$435,7,FALSE)</f>
        <v>Узбекистан</v>
      </c>
    </row>
    <row r="861" spans="1:17" x14ac:dyDescent="0.2">
      <c r="A861" s="12">
        <v>892</v>
      </c>
      <c r="B861" s="13">
        <v>52</v>
      </c>
      <c r="C861" s="13">
        <v>423</v>
      </c>
      <c r="D861" s="13">
        <v>3</v>
      </c>
      <c r="E861" s="13">
        <v>1269</v>
      </c>
      <c r="F861" s="33">
        <v>45378</v>
      </c>
      <c r="G861" s="13" t="s">
        <v>14</v>
      </c>
      <c r="H861" s="13">
        <v>496</v>
      </c>
      <c r="I861" s="13" t="str">
        <f>VLOOKUP(B861,товар!$A$1:$C$433,2,FALSE)</f>
        <v>Соль</v>
      </c>
      <c r="J861" s="24">
        <f t="shared" si="65"/>
        <v>264.8679245283019</v>
      </c>
      <c r="K861" s="25">
        <f t="shared" si="66"/>
        <v>0.59702236785866925</v>
      </c>
      <c r="L861" s="13" t="str">
        <f>VLOOKUP(B861,товар!$A$1:$C$433,3,FALSE)</f>
        <v>Илецкая</v>
      </c>
      <c r="M861" s="50">
        <f t="shared" si="67"/>
        <v>238.16666666666666</v>
      </c>
      <c r="N861" s="13">
        <f t="shared" si="68"/>
        <v>1269</v>
      </c>
      <c r="O861" s="33">
        <f>VLOOKUP(H861,клиенты!$A$1:$G$435,5,FALSE)</f>
        <v>44867</v>
      </c>
      <c r="P861" s="13">
        <f t="shared" si="69"/>
        <v>511</v>
      </c>
      <c r="Q861" s="14" t="str">
        <f>VLOOKUP(H861,клиенты!$A$2:$M$435,7,FALSE)</f>
        <v>Таджикистан</v>
      </c>
    </row>
    <row r="862" spans="1:17" x14ac:dyDescent="0.2">
      <c r="A862" s="12">
        <v>380</v>
      </c>
      <c r="B862" s="13">
        <v>466</v>
      </c>
      <c r="C862" s="13">
        <v>425</v>
      </c>
      <c r="D862" s="13">
        <v>5</v>
      </c>
      <c r="E862" s="13">
        <v>2125</v>
      </c>
      <c r="F862" s="33">
        <v>45132</v>
      </c>
      <c r="G862" s="13" t="s">
        <v>21</v>
      </c>
      <c r="H862" s="13">
        <v>129</v>
      </c>
      <c r="I862" s="13" t="str">
        <f>VLOOKUP(B862,товар!$A$1:$C$433,2,FALSE)</f>
        <v>Фрукты</v>
      </c>
      <c r="J862" s="24">
        <f t="shared" si="65"/>
        <v>274.16279069767444</v>
      </c>
      <c r="K862" s="25">
        <f t="shared" si="66"/>
        <v>0.55017389091525981</v>
      </c>
      <c r="L862" s="13" t="str">
        <f>VLOOKUP(B862,товар!$A$1:$C$433,3,FALSE)</f>
        <v>Green Garden</v>
      </c>
      <c r="M862" s="50">
        <f t="shared" si="67"/>
        <v>369.2</v>
      </c>
      <c r="N862" s="13">
        <f t="shared" si="68"/>
        <v>2125</v>
      </c>
      <c r="O862" s="33">
        <f>VLOOKUP(H862,клиенты!$A$1:$G$435,5,FALSE)</f>
        <v>44868</v>
      </c>
      <c r="P862" s="13">
        <f t="shared" si="69"/>
        <v>264</v>
      </c>
      <c r="Q862" s="14" t="str">
        <f>VLOOKUP(H862,клиенты!$A$2:$M$435,7,FALSE)</f>
        <v>Казахстан</v>
      </c>
    </row>
    <row r="863" spans="1:17" x14ac:dyDescent="0.2">
      <c r="A863" s="12">
        <v>907</v>
      </c>
      <c r="B863" s="13">
        <v>55</v>
      </c>
      <c r="C863" s="13">
        <v>353</v>
      </c>
      <c r="D863" s="13">
        <v>1</v>
      </c>
      <c r="E863" s="13">
        <v>353</v>
      </c>
      <c r="F863" s="33">
        <v>45413</v>
      </c>
      <c r="G863" s="13" t="s">
        <v>27</v>
      </c>
      <c r="H863" s="13">
        <v>129</v>
      </c>
      <c r="I863" s="13" t="str">
        <f>VLOOKUP(B863,товар!$A$1:$C$433,2,FALSE)</f>
        <v>Крупа</v>
      </c>
      <c r="J863" s="24">
        <f t="shared" si="65"/>
        <v>255.11627906976744</v>
      </c>
      <c r="K863" s="25">
        <f t="shared" si="66"/>
        <v>0.38368277119416594</v>
      </c>
      <c r="L863" s="13" t="str">
        <f>VLOOKUP(B863,товар!$A$1:$C$433,3,FALSE)</f>
        <v>Националь</v>
      </c>
      <c r="M863" s="50">
        <f t="shared" si="67"/>
        <v>274.28571428571428</v>
      </c>
      <c r="N863" s="13">
        <f t="shared" si="68"/>
        <v>353</v>
      </c>
      <c r="O863" s="33">
        <f>VLOOKUP(H863,клиенты!$A$1:$G$435,5,FALSE)</f>
        <v>44868</v>
      </c>
      <c r="P863" s="13">
        <f t="shared" si="69"/>
        <v>545</v>
      </c>
      <c r="Q863" s="14" t="str">
        <f>VLOOKUP(H863,клиенты!$A$2:$M$435,7,FALSE)</f>
        <v>Казахстан</v>
      </c>
    </row>
    <row r="864" spans="1:17" x14ac:dyDescent="0.2">
      <c r="A864" s="12">
        <v>142</v>
      </c>
      <c r="B864" s="13">
        <v>112</v>
      </c>
      <c r="C864" s="13">
        <v>351</v>
      </c>
      <c r="D864" s="13">
        <v>3</v>
      </c>
      <c r="E864" s="13">
        <v>1053</v>
      </c>
      <c r="F864" s="33">
        <v>45368</v>
      </c>
      <c r="G864" s="13" t="s">
        <v>18</v>
      </c>
      <c r="H864" s="13">
        <v>419</v>
      </c>
      <c r="I864" s="13" t="str">
        <f>VLOOKUP(B864,товар!$A$1:$C$433,2,FALSE)</f>
        <v>Молоко</v>
      </c>
      <c r="J864" s="24">
        <f t="shared" si="65"/>
        <v>294.95238095238096</v>
      </c>
      <c r="K864" s="25">
        <f t="shared" si="66"/>
        <v>0.19002260251856629</v>
      </c>
      <c r="L864" s="13" t="str">
        <f>VLOOKUP(B864,товар!$A$1:$C$433,3,FALSE)</f>
        <v>Беллакт</v>
      </c>
      <c r="M864" s="50">
        <f t="shared" si="67"/>
        <v>322.54545454545456</v>
      </c>
      <c r="N864" s="13">
        <f t="shared" si="68"/>
        <v>1053</v>
      </c>
      <c r="O864" s="33">
        <f>VLOOKUP(H864,клиенты!$A$1:$G$435,5,FALSE)</f>
        <v>44869</v>
      </c>
      <c r="P864" s="13">
        <f t="shared" si="69"/>
        <v>499</v>
      </c>
      <c r="Q864" s="14" t="str">
        <f>VLOOKUP(H864,клиенты!$A$2:$M$435,7,FALSE)</f>
        <v>Узбекистан</v>
      </c>
    </row>
    <row r="865" spans="1:17" x14ac:dyDescent="0.2">
      <c r="A865" s="12">
        <v>290</v>
      </c>
      <c r="B865" s="13">
        <v>323</v>
      </c>
      <c r="C865" s="13">
        <v>363</v>
      </c>
      <c r="D865" s="13">
        <v>4</v>
      </c>
      <c r="E865" s="13">
        <v>1452</v>
      </c>
      <c r="F865" s="33">
        <v>45362</v>
      </c>
      <c r="G865" s="13" t="s">
        <v>15</v>
      </c>
      <c r="H865" s="13">
        <v>463</v>
      </c>
      <c r="I865" s="13" t="str">
        <f>VLOOKUP(B865,товар!$A$1:$C$433,2,FALSE)</f>
        <v>Рыба</v>
      </c>
      <c r="J865" s="24">
        <f t="shared" si="65"/>
        <v>258.5128205128205</v>
      </c>
      <c r="K865" s="25">
        <f t="shared" si="66"/>
        <v>0.40418567744495149</v>
      </c>
      <c r="L865" s="13" t="str">
        <f>VLOOKUP(B865,товар!$A$1:$C$433,3,FALSE)</f>
        <v>Меридиан</v>
      </c>
      <c r="M865" s="50">
        <f t="shared" si="67"/>
        <v>260.64705882352939</v>
      </c>
      <c r="N865" s="13">
        <f t="shared" si="68"/>
        <v>1452</v>
      </c>
      <c r="O865" s="33">
        <f>VLOOKUP(H865,клиенты!$A$1:$G$435,5,FALSE)</f>
        <v>44869</v>
      </c>
      <c r="P865" s="13">
        <f t="shared" si="69"/>
        <v>493</v>
      </c>
      <c r="Q865" s="14" t="str">
        <f>VLOOKUP(H865,клиенты!$A$2:$M$435,7,FALSE)</f>
        <v>Таджикистан</v>
      </c>
    </row>
    <row r="866" spans="1:17" x14ac:dyDescent="0.2">
      <c r="A866" s="12">
        <v>577</v>
      </c>
      <c r="B866" s="13">
        <v>221</v>
      </c>
      <c r="C866" s="13">
        <v>406</v>
      </c>
      <c r="D866" s="13">
        <v>3</v>
      </c>
      <c r="E866" s="13">
        <v>1218</v>
      </c>
      <c r="F866" s="33">
        <v>44999</v>
      </c>
      <c r="G866" s="13" t="s">
        <v>27</v>
      </c>
      <c r="H866" s="13">
        <v>409</v>
      </c>
      <c r="I866" s="13" t="str">
        <f>VLOOKUP(B866,товар!$A$1:$C$433,2,FALSE)</f>
        <v>Чипсы</v>
      </c>
      <c r="J866" s="24">
        <f t="shared" si="65"/>
        <v>273.72549019607845</v>
      </c>
      <c r="K866" s="25">
        <f t="shared" si="66"/>
        <v>0.48323782234957013</v>
      </c>
      <c r="L866" s="13" t="str">
        <f>VLOOKUP(B866,товар!$A$1:$C$433,3,FALSE)</f>
        <v>Pringles</v>
      </c>
      <c r="M866" s="50">
        <f t="shared" si="67"/>
        <v>280.23809523809524</v>
      </c>
      <c r="N866" s="13">
        <f t="shared" si="68"/>
        <v>1218</v>
      </c>
      <c r="O866" s="33">
        <f>VLOOKUP(H866,клиенты!$A$1:$G$435,5,FALSE)</f>
        <v>44869</v>
      </c>
      <c r="P866" s="13">
        <f t="shared" si="69"/>
        <v>130</v>
      </c>
      <c r="Q866" s="14" t="str">
        <f>VLOOKUP(H866,клиенты!$A$2:$M$435,7,FALSE)</f>
        <v>Таджикистан</v>
      </c>
    </row>
    <row r="867" spans="1:17" x14ac:dyDescent="0.2">
      <c r="A867" s="12">
        <v>608</v>
      </c>
      <c r="B867" s="13">
        <v>122</v>
      </c>
      <c r="C867" s="13">
        <v>482</v>
      </c>
      <c r="D867" s="13">
        <v>4</v>
      </c>
      <c r="E867" s="13">
        <v>1928</v>
      </c>
      <c r="F867" s="33">
        <v>45038</v>
      </c>
      <c r="G867" s="13" t="s">
        <v>23</v>
      </c>
      <c r="H867" s="13">
        <v>320</v>
      </c>
      <c r="I867" s="13" t="str">
        <f>VLOOKUP(B867,товар!$A$1:$C$433,2,FALSE)</f>
        <v>Фрукты</v>
      </c>
      <c r="J867" s="24">
        <f t="shared" si="65"/>
        <v>274.16279069767444</v>
      </c>
      <c r="K867" s="25">
        <f t="shared" si="66"/>
        <v>0.75807956569683599</v>
      </c>
      <c r="L867" s="13" t="str">
        <f>VLOOKUP(B867,товар!$A$1:$C$433,3,FALSE)</f>
        <v>Фрукты-Ягоды</v>
      </c>
      <c r="M867" s="50">
        <f t="shared" si="67"/>
        <v>280.66666666666669</v>
      </c>
      <c r="N867" s="13">
        <f t="shared" si="68"/>
        <v>1928</v>
      </c>
      <c r="O867" s="33">
        <f>VLOOKUP(H867,клиенты!$A$1:$G$435,5,FALSE)</f>
        <v>44869</v>
      </c>
      <c r="P867" s="13">
        <f t="shared" si="69"/>
        <v>169</v>
      </c>
      <c r="Q867" s="14" t="str">
        <f>VLOOKUP(H867,клиенты!$A$2:$M$435,7,FALSE)</f>
        <v>Казахстан</v>
      </c>
    </row>
    <row r="868" spans="1:17" x14ac:dyDescent="0.2">
      <c r="A868" s="12">
        <v>641</v>
      </c>
      <c r="B868" s="13">
        <v>122</v>
      </c>
      <c r="C868" s="13">
        <v>240</v>
      </c>
      <c r="D868" s="13">
        <v>1</v>
      </c>
      <c r="E868" s="13">
        <v>240</v>
      </c>
      <c r="F868" s="33">
        <v>44961</v>
      </c>
      <c r="G868" s="13" t="s">
        <v>9</v>
      </c>
      <c r="H868" s="13">
        <v>419</v>
      </c>
      <c r="I868" s="13" t="str">
        <f>VLOOKUP(B868,товар!$A$1:$C$433,2,FALSE)</f>
        <v>Фрукты</v>
      </c>
      <c r="J868" s="24">
        <f t="shared" si="65"/>
        <v>274.16279069767444</v>
      </c>
      <c r="K868" s="25">
        <f t="shared" si="66"/>
        <v>-0.12460768513020615</v>
      </c>
      <c r="L868" s="13" t="str">
        <f>VLOOKUP(B868,товар!$A$1:$C$433,3,FALSE)</f>
        <v>Фрукты-Ягоды</v>
      </c>
      <c r="M868" s="50">
        <f t="shared" si="67"/>
        <v>280.66666666666669</v>
      </c>
      <c r="N868" s="13">
        <f t="shared" si="68"/>
        <v>240</v>
      </c>
      <c r="O868" s="33">
        <f>VLOOKUP(H868,клиенты!$A$1:$G$435,5,FALSE)</f>
        <v>44869</v>
      </c>
      <c r="P868" s="13">
        <f t="shared" si="69"/>
        <v>92</v>
      </c>
      <c r="Q868" s="14" t="str">
        <f>VLOOKUP(H868,клиенты!$A$2:$M$435,7,FALSE)</f>
        <v>Узбекистан</v>
      </c>
    </row>
    <row r="869" spans="1:17" x14ac:dyDescent="0.2">
      <c r="A869" s="12">
        <v>719</v>
      </c>
      <c r="B869" s="13">
        <v>272</v>
      </c>
      <c r="C869" s="13">
        <v>362</v>
      </c>
      <c r="D869" s="13">
        <v>2</v>
      </c>
      <c r="E869" s="13">
        <v>724</v>
      </c>
      <c r="F869" s="33">
        <v>45025</v>
      </c>
      <c r="G869" s="13" t="s">
        <v>26</v>
      </c>
      <c r="H869" s="13">
        <v>409</v>
      </c>
      <c r="I869" s="13" t="str">
        <f>VLOOKUP(B869,товар!$A$1:$C$433,2,FALSE)</f>
        <v>Крупа</v>
      </c>
      <c r="J869" s="24">
        <f t="shared" si="65"/>
        <v>255.11627906976744</v>
      </c>
      <c r="K869" s="25">
        <f t="shared" si="66"/>
        <v>0.41896080218778486</v>
      </c>
      <c r="L869" s="13" t="str">
        <f>VLOOKUP(B869,товар!$A$1:$C$433,3,FALSE)</f>
        <v>Ярмарка</v>
      </c>
      <c r="M869" s="50">
        <f t="shared" si="67"/>
        <v>252.09090909090909</v>
      </c>
      <c r="N869" s="13">
        <f t="shared" si="68"/>
        <v>724</v>
      </c>
      <c r="O869" s="33">
        <f>VLOOKUP(H869,клиенты!$A$1:$G$435,5,FALSE)</f>
        <v>44869</v>
      </c>
      <c r="P869" s="13">
        <f t="shared" si="69"/>
        <v>156</v>
      </c>
      <c r="Q869" s="14" t="str">
        <f>VLOOKUP(H869,клиенты!$A$2:$M$435,7,FALSE)</f>
        <v>Таджикистан</v>
      </c>
    </row>
    <row r="870" spans="1:17" x14ac:dyDescent="0.2">
      <c r="A870" s="12">
        <v>878</v>
      </c>
      <c r="B870" s="13">
        <v>296</v>
      </c>
      <c r="C870" s="13">
        <v>58</v>
      </c>
      <c r="D870" s="13">
        <v>2</v>
      </c>
      <c r="E870" s="13">
        <v>116</v>
      </c>
      <c r="F870" s="33">
        <v>45401</v>
      </c>
      <c r="G870" s="13" t="s">
        <v>8</v>
      </c>
      <c r="H870" s="13">
        <v>419</v>
      </c>
      <c r="I870" s="13" t="str">
        <f>VLOOKUP(B870,товар!$A$1:$C$433,2,FALSE)</f>
        <v>Крупа</v>
      </c>
      <c r="J870" s="24">
        <f t="shared" si="65"/>
        <v>255.11627906976744</v>
      </c>
      <c r="K870" s="25">
        <f t="shared" si="66"/>
        <v>-0.7726526891522334</v>
      </c>
      <c r="L870" s="13" t="str">
        <f>VLOOKUP(B870,товар!$A$1:$C$433,3,FALSE)</f>
        <v>Мистраль</v>
      </c>
      <c r="M870" s="50">
        <f t="shared" si="67"/>
        <v>250.30769230769232</v>
      </c>
      <c r="N870" s="13">
        <f t="shared" si="68"/>
        <v>116</v>
      </c>
      <c r="O870" s="33">
        <f>VLOOKUP(H870,клиенты!$A$1:$G$435,5,FALSE)</f>
        <v>44869</v>
      </c>
      <c r="P870" s="13">
        <f t="shared" si="69"/>
        <v>532</v>
      </c>
      <c r="Q870" s="14" t="str">
        <f>VLOOKUP(H870,клиенты!$A$2:$M$435,7,FALSE)</f>
        <v>Узбекистан</v>
      </c>
    </row>
    <row r="871" spans="1:17" x14ac:dyDescent="0.2">
      <c r="A871" s="12">
        <v>917</v>
      </c>
      <c r="B871" s="13">
        <v>374</v>
      </c>
      <c r="C871" s="13">
        <v>52</v>
      </c>
      <c r="D871" s="13">
        <v>3</v>
      </c>
      <c r="E871" s="13">
        <v>156</v>
      </c>
      <c r="F871" s="33">
        <v>45026</v>
      </c>
      <c r="G871" s="13" t="s">
        <v>26</v>
      </c>
      <c r="H871" s="13">
        <v>463</v>
      </c>
      <c r="I871" s="13" t="str">
        <f>VLOOKUP(B871,товар!$A$1:$C$433,2,FALSE)</f>
        <v>Кофе</v>
      </c>
      <c r="J871" s="24">
        <f t="shared" si="65"/>
        <v>249.02380952380952</v>
      </c>
      <c r="K871" s="25">
        <f t="shared" si="66"/>
        <v>-0.79118462568123149</v>
      </c>
      <c r="L871" s="13" t="str">
        <f>VLOOKUP(B871,товар!$A$1:$C$433,3,FALSE)</f>
        <v>Tchibo</v>
      </c>
      <c r="M871" s="50">
        <f t="shared" si="67"/>
        <v>140</v>
      </c>
      <c r="N871" s="13">
        <f t="shared" si="68"/>
        <v>156</v>
      </c>
      <c r="O871" s="33">
        <f>VLOOKUP(H871,клиенты!$A$1:$G$435,5,FALSE)</f>
        <v>44869</v>
      </c>
      <c r="P871" s="13">
        <f t="shared" si="69"/>
        <v>157</v>
      </c>
      <c r="Q871" s="14" t="str">
        <f>VLOOKUP(H871,клиенты!$A$2:$M$435,7,FALSE)</f>
        <v>Таджикистан</v>
      </c>
    </row>
    <row r="872" spans="1:17" x14ac:dyDescent="0.2">
      <c r="A872" s="12">
        <v>957</v>
      </c>
      <c r="B872" s="13">
        <v>434</v>
      </c>
      <c r="C872" s="13">
        <v>340</v>
      </c>
      <c r="D872" s="13">
        <v>4</v>
      </c>
      <c r="E872" s="13">
        <v>1360</v>
      </c>
      <c r="F872" s="33">
        <v>44937</v>
      </c>
      <c r="G872" s="13" t="s">
        <v>17</v>
      </c>
      <c r="H872" s="13">
        <v>419</v>
      </c>
      <c r="I872" s="13" t="str">
        <f>VLOOKUP(B872,товар!$A$1:$C$433,2,FALSE)</f>
        <v>Сыр</v>
      </c>
      <c r="J872" s="24">
        <f t="shared" si="65"/>
        <v>262.63492063492066</v>
      </c>
      <c r="K872" s="25">
        <f t="shared" si="66"/>
        <v>0.29457270639429467</v>
      </c>
      <c r="L872" s="13" t="str">
        <f>VLOOKUP(B872,товар!$A$1:$C$433,3,FALSE)</f>
        <v>Сырная долина</v>
      </c>
      <c r="M872" s="50">
        <f t="shared" si="67"/>
        <v>271</v>
      </c>
      <c r="N872" s="13">
        <f t="shared" si="68"/>
        <v>1360</v>
      </c>
      <c r="O872" s="33">
        <f>VLOOKUP(H872,клиенты!$A$1:$G$435,5,FALSE)</f>
        <v>44869</v>
      </c>
      <c r="P872" s="13">
        <f t="shared" si="69"/>
        <v>68</v>
      </c>
      <c r="Q872" s="14" t="str">
        <f>VLOOKUP(H872,клиенты!$A$2:$M$435,7,FALSE)</f>
        <v>Узбекистан</v>
      </c>
    </row>
    <row r="873" spans="1:17" x14ac:dyDescent="0.2">
      <c r="A873" s="12">
        <v>704</v>
      </c>
      <c r="B873" s="13">
        <v>1</v>
      </c>
      <c r="C873" s="13">
        <v>322</v>
      </c>
      <c r="D873" s="13">
        <v>2</v>
      </c>
      <c r="E873" s="13">
        <v>644</v>
      </c>
      <c r="F873" s="33">
        <v>45422</v>
      </c>
      <c r="G873" s="13" t="s">
        <v>23</v>
      </c>
      <c r="H873" s="13">
        <v>22</v>
      </c>
      <c r="I873" s="13" t="str">
        <f>VLOOKUP(B873,товар!$A$1:$C$433,2,FALSE)</f>
        <v>Крупа</v>
      </c>
      <c r="J873" s="24">
        <f t="shared" si="65"/>
        <v>255.11627906976744</v>
      </c>
      <c r="K873" s="25">
        <f t="shared" si="66"/>
        <v>0.26216955332725611</v>
      </c>
      <c r="L873" s="13" t="str">
        <f>VLOOKUP(B873,товар!$A$1:$C$433,3,FALSE)</f>
        <v>Ярмарка</v>
      </c>
      <c r="M873" s="50">
        <f t="shared" si="67"/>
        <v>252.09090909090909</v>
      </c>
      <c r="N873" s="13">
        <f t="shared" si="68"/>
        <v>644</v>
      </c>
      <c r="O873" s="33">
        <f>VLOOKUP(H873,клиенты!$A$1:$G$435,5,FALSE)</f>
        <v>44870</v>
      </c>
      <c r="P873" s="13">
        <f t="shared" si="69"/>
        <v>552</v>
      </c>
      <c r="Q873" s="14" t="str">
        <f>VLOOKUP(H873,клиенты!$A$2:$M$435,7,FALSE)</f>
        <v>Казахстан</v>
      </c>
    </row>
    <row r="874" spans="1:17" x14ac:dyDescent="0.2">
      <c r="A874" s="12">
        <v>117</v>
      </c>
      <c r="B874" s="13">
        <v>430</v>
      </c>
      <c r="C874" s="13">
        <v>119</v>
      </c>
      <c r="D874" s="13">
        <v>3</v>
      </c>
      <c r="E874" s="13">
        <v>357</v>
      </c>
      <c r="F874" s="33">
        <v>45241</v>
      </c>
      <c r="G874" s="13" t="s">
        <v>24</v>
      </c>
      <c r="H874" s="13">
        <v>396</v>
      </c>
      <c r="I874" s="13" t="str">
        <f>VLOOKUP(B874,товар!$A$1:$C$433,2,FALSE)</f>
        <v>Чай</v>
      </c>
      <c r="J874" s="24">
        <f t="shared" si="65"/>
        <v>271.18181818181819</v>
      </c>
      <c r="K874" s="25">
        <f t="shared" si="66"/>
        <v>-0.56118002011397916</v>
      </c>
      <c r="L874" s="13" t="str">
        <f>VLOOKUP(B874,товар!$A$1:$C$433,3,FALSE)</f>
        <v>Ахмад</v>
      </c>
      <c r="M874" s="50">
        <f t="shared" si="67"/>
        <v>243.3</v>
      </c>
      <c r="N874" s="13">
        <f t="shared" si="68"/>
        <v>357</v>
      </c>
      <c r="O874" s="33">
        <f>VLOOKUP(H874,клиенты!$A$1:$G$435,5,FALSE)</f>
        <v>44871</v>
      </c>
      <c r="P874" s="13">
        <f t="shared" si="69"/>
        <v>370</v>
      </c>
      <c r="Q874" s="14" t="str">
        <f>VLOOKUP(H874,клиенты!$A$2:$M$435,7,FALSE)</f>
        <v>Таджикистан</v>
      </c>
    </row>
    <row r="875" spans="1:17" x14ac:dyDescent="0.2">
      <c r="A875" s="12">
        <v>802</v>
      </c>
      <c r="B875" s="13">
        <v>63</v>
      </c>
      <c r="C875" s="13">
        <v>479</v>
      </c>
      <c r="D875" s="13">
        <v>4</v>
      </c>
      <c r="E875" s="13">
        <v>1916</v>
      </c>
      <c r="F875" s="33">
        <v>45235</v>
      </c>
      <c r="G875" s="13" t="s">
        <v>11</v>
      </c>
      <c r="H875" s="13">
        <v>396</v>
      </c>
      <c r="I875" s="13" t="str">
        <f>VLOOKUP(B875,товар!$A$1:$C$433,2,FALSE)</f>
        <v>Рыба</v>
      </c>
      <c r="J875" s="24">
        <f t="shared" si="65"/>
        <v>258.5128205128205</v>
      </c>
      <c r="K875" s="25">
        <f t="shared" si="66"/>
        <v>0.85290616941083131</v>
      </c>
      <c r="L875" s="13" t="str">
        <f>VLOOKUP(B875,товар!$A$1:$C$433,3,FALSE)</f>
        <v>Балтийский берег</v>
      </c>
      <c r="M875" s="50">
        <f t="shared" si="67"/>
        <v>289.88888888888891</v>
      </c>
      <c r="N875" s="13">
        <f t="shared" si="68"/>
        <v>1916</v>
      </c>
      <c r="O875" s="33">
        <f>VLOOKUP(H875,клиенты!$A$1:$G$435,5,FALSE)</f>
        <v>44871</v>
      </c>
      <c r="P875" s="13">
        <f t="shared" si="69"/>
        <v>364</v>
      </c>
      <c r="Q875" s="14" t="str">
        <f>VLOOKUP(H875,клиенты!$A$2:$M$435,7,FALSE)</f>
        <v>Таджикистан</v>
      </c>
    </row>
    <row r="876" spans="1:17" x14ac:dyDescent="0.2">
      <c r="A876" s="12">
        <v>433</v>
      </c>
      <c r="B876" s="13">
        <v>52</v>
      </c>
      <c r="C876" s="13">
        <v>272</v>
      </c>
      <c r="D876" s="13">
        <v>3</v>
      </c>
      <c r="E876" s="13">
        <v>816</v>
      </c>
      <c r="F876" s="33">
        <v>45377</v>
      </c>
      <c r="G876" s="13" t="s">
        <v>9</v>
      </c>
      <c r="H876" s="13">
        <v>306</v>
      </c>
      <c r="I876" s="13" t="str">
        <f>VLOOKUP(B876,товар!$A$1:$C$433,2,FALSE)</f>
        <v>Соль</v>
      </c>
      <c r="J876" s="24">
        <f t="shared" si="65"/>
        <v>264.8679245283019</v>
      </c>
      <c r="K876" s="25">
        <f t="shared" si="66"/>
        <v>2.6926912665621749E-2</v>
      </c>
      <c r="L876" s="13" t="str">
        <f>VLOOKUP(B876,товар!$A$1:$C$433,3,FALSE)</f>
        <v>Илецкая</v>
      </c>
      <c r="M876" s="50">
        <f t="shared" si="67"/>
        <v>238.16666666666666</v>
      </c>
      <c r="N876" s="13">
        <f t="shared" si="68"/>
        <v>816</v>
      </c>
      <c r="O876" s="33">
        <f>VLOOKUP(H876,клиенты!$A$1:$G$435,5,FALSE)</f>
        <v>44872</v>
      </c>
      <c r="P876" s="13">
        <f t="shared" si="69"/>
        <v>505</v>
      </c>
      <c r="Q876" s="14" t="str">
        <f>VLOOKUP(H876,клиенты!$A$2:$M$435,7,FALSE)</f>
        <v>Таджикистан</v>
      </c>
    </row>
    <row r="877" spans="1:17" x14ac:dyDescent="0.2">
      <c r="A877" s="12">
        <v>647</v>
      </c>
      <c r="B877" s="13">
        <v>360</v>
      </c>
      <c r="C877" s="13">
        <v>120</v>
      </c>
      <c r="D877" s="13">
        <v>2</v>
      </c>
      <c r="E877" s="13">
        <v>240</v>
      </c>
      <c r="F877" s="33">
        <v>44960</v>
      </c>
      <c r="G877" s="13" t="s">
        <v>27</v>
      </c>
      <c r="H877" s="13">
        <v>306</v>
      </c>
      <c r="I877" s="13" t="str">
        <f>VLOOKUP(B877,товар!$A$1:$C$433,2,FALSE)</f>
        <v>Соль</v>
      </c>
      <c r="J877" s="24">
        <f t="shared" si="65"/>
        <v>264.8679245283019</v>
      </c>
      <c r="K877" s="25">
        <f t="shared" si="66"/>
        <v>-0.54694400911810803</v>
      </c>
      <c r="L877" s="13" t="str">
        <f>VLOOKUP(B877,товар!$A$1:$C$433,3,FALSE)</f>
        <v>Славянская</v>
      </c>
      <c r="M877" s="50">
        <f t="shared" si="67"/>
        <v>236.91666666666666</v>
      </c>
      <c r="N877" s="13">
        <f t="shared" si="68"/>
        <v>240</v>
      </c>
      <c r="O877" s="33">
        <f>VLOOKUP(H877,клиенты!$A$1:$G$435,5,FALSE)</f>
        <v>44872</v>
      </c>
      <c r="P877" s="13">
        <f t="shared" si="69"/>
        <v>88</v>
      </c>
      <c r="Q877" s="14" t="str">
        <f>VLOOKUP(H877,клиенты!$A$2:$M$435,7,FALSE)</f>
        <v>Таджикистан</v>
      </c>
    </row>
    <row r="878" spans="1:17" x14ac:dyDescent="0.2">
      <c r="A878" s="12">
        <v>796</v>
      </c>
      <c r="B878" s="13">
        <v>146</v>
      </c>
      <c r="C878" s="13">
        <v>387</v>
      </c>
      <c r="D878" s="13">
        <v>4</v>
      </c>
      <c r="E878" s="13">
        <v>1548</v>
      </c>
      <c r="F878" s="33">
        <v>45027</v>
      </c>
      <c r="G878" s="13" t="s">
        <v>10</v>
      </c>
      <c r="H878" s="13">
        <v>368</v>
      </c>
      <c r="I878" s="13" t="str">
        <f>VLOOKUP(B878,товар!$A$1:$C$433,2,FALSE)</f>
        <v>Сок</v>
      </c>
      <c r="J878" s="24">
        <f t="shared" si="65"/>
        <v>268.60344827586209</v>
      </c>
      <c r="K878" s="25">
        <f t="shared" si="66"/>
        <v>0.44078567302137484</v>
      </c>
      <c r="L878" s="13" t="str">
        <f>VLOOKUP(B878,товар!$A$1:$C$433,3,FALSE)</f>
        <v>Добрый</v>
      </c>
      <c r="M878" s="50">
        <f t="shared" si="67"/>
        <v>242.81818181818181</v>
      </c>
      <c r="N878" s="13">
        <f t="shared" si="68"/>
        <v>1548</v>
      </c>
      <c r="O878" s="33">
        <f>VLOOKUP(H878,клиенты!$A$1:$G$435,5,FALSE)</f>
        <v>44872</v>
      </c>
      <c r="P878" s="13">
        <f t="shared" si="69"/>
        <v>155</v>
      </c>
      <c r="Q878" s="14" t="str">
        <f>VLOOKUP(H878,клиенты!$A$2:$M$435,7,FALSE)</f>
        <v>Беларусь</v>
      </c>
    </row>
    <row r="879" spans="1:17" x14ac:dyDescent="0.2">
      <c r="A879" s="12">
        <v>851</v>
      </c>
      <c r="B879" s="13">
        <v>220</v>
      </c>
      <c r="C879" s="13">
        <v>305</v>
      </c>
      <c r="D879" s="13">
        <v>4</v>
      </c>
      <c r="E879" s="13">
        <v>1220</v>
      </c>
      <c r="F879" s="33">
        <v>45056</v>
      </c>
      <c r="G879" s="13" t="s">
        <v>14</v>
      </c>
      <c r="H879" s="13">
        <v>306</v>
      </c>
      <c r="I879" s="13" t="str">
        <f>VLOOKUP(B879,товар!$A$1:$C$433,2,FALSE)</f>
        <v>Чай</v>
      </c>
      <c r="J879" s="24">
        <f t="shared" si="65"/>
        <v>271.18181818181819</v>
      </c>
      <c r="K879" s="25">
        <f t="shared" si="66"/>
        <v>0.12470667113643974</v>
      </c>
      <c r="L879" s="13" t="str">
        <f>VLOOKUP(B879,товар!$A$1:$C$433,3,FALSE)</f>
        <v>Тесс</v>
      </c>
      <c r="M879" s="50">
        <f t="shared" si="67"/>
        <v>281.75</v>
      </c>
      <c r="N879" s="13">
        <f t="shared" si="68"/>
        <v>1220</v>
      </c>
      <c r="O879" s="33">
        <f>VLOOKUP(H879,клиенты!$A$1:$G$435,5,FALSE)</f>
        <v>44872</v>
      </c>
      <c r="P879" s="13">
        <f t="shared" si="69"/>
        <v>184</v>
      </c>
      <c r="Q879" s="14" t="str">
        <f>VLOOKUP(H879,клиенты!$A$2:$M$435,7,FALSE)</f>
        <v>Таджикистан</v>
      </c>
    </row>
    <row r="880" spans="1:17" x14ac:dyDescent="0.2">
      <c r="A880" s="12">
        <v>871</v>
      </c>
      <c r="B880" s="13">
        <v>215</v>
      </c>
      <c r="C880" s="13">
        <v>147</v>
      </c>
      <c r="D880" s="13">
        <v>3</v>
      </c>
      <c r="E880" s="13">
        <v>441</v>
      </c>
      <c r="F880" s="33">
        <v>45173</v>
      </c>
      <c r="G880" s="13" t="s">
        <v>13</v>
      </c>
      <c r="H880" s="13">
        <v>368</v>
      </c>
      <c r="I880" s="13" t="str">
        <f>VLOOKUP(B880,товар!$A$1:$C$433,2,FALSE)</f>
        <v>Сок</v>
      </c>
      <c r="J880" s="24">
        <f t="shared" si="65"/>
        <v>268.60344827586209</v>
      </c>
      <c r="K880" s="25">
        <f t="shared" si="66"/>
        <v>-0.45272482187560181</v>
      </c>
      <c r="L880" s="13" t="str">
        <f>VLOOKUP(B880,товар!$A$1:$C$433,3,FALSE)</f>
        <v>Фруктовый сад</v>
      </c>
      <c r="M880" s="50">
        <f t="shared" si="67"/>
        <v>281.96875</v>
      </c>
      <c r="N880" s="13">
        <f t="shared" si="68"/>
        <v>441</v>
      </c>
      <c r="O880" s="33">
        <f>VLOOKUP(H880,клиенты!$A$1:$G$435,5,FALSE)</f>
        <v>44872</v>
      </c>
      <c r="P880" s="13">
        <f t="shared" si="69"/>
        <v>301</v>
      </c>
      <c r="Q880" s="14" t="str">
        <f>VLOOKUP(H880,клиенты!$A$2:$M$435,7,FALSE)</f>
        <v>Беларусь</v>
      </c>
    </row>
    <row r="881" spans="1:17" x14ac:dyDescent="0.2">
      <c r="A881" s="12">
        <v>784</v>
      </c>
      <c r="B881" s="13">
        <v>467</v>
      </c>
      <c r="C881" s="13">
        <v>436</v>
      </c>
      <c r="D881" s="13">
        <v>3</v>
      </c>
      <c r="E881" s="13">
        <v>1308</v>
      </c>
      <c r="F881" s="33">
        <v>45289</v>
      </c>
      <c r="G881" s="13" t="s">
        <v>13</v>
      </c>
      <c r="H881" s="13">
        <v>343</v>
      </c>
      <c r="I881" s="13" t="str">
        <f>VLOOKUP(B881,товар!$A$1:$C$433,2,FALSE)</f>
        <v>Макароны</v>
      </c>
      <c r="J881" s="24">
        <f t="shared" si="65"/>
        <v>265.47674418604652</v>
      </c>
      <c r="K881" s="25">
        <f t="shared" si="66"/>
        <v>0.64232841312250888</v>
      </c>
      <c r="L881" s="13" t="str">
        <f>VLOOKUP(B881,товар!$A$1:$C$433,3,FALSE)</f>
        <v>Борилла</v>
      </c>
      <c r="M881" s="50">
        <f t="shared" si="67"/>
        <v>236.27586206896552</v>
      </c>
      <c r="N881" s="13">
        <f t="shared" si="68"/>
        <v>1308</v>
      </c>
      <c r="O881" s="33">
        <f>VLOOKUP(H881,клиенты!$A$1:$G$435,5,FALSE)</f>
        <v>44874</v>
      </c>
      <c r="P881" s="13">
        <f t="shared" si="69"/>
        <v>415</v>
      </c>
      <c r="Q881" s="14" t="str">
        <f>VLOOKUP(H881,клиенты!$A$2:$M$435,7,FALSE)</f>
        <v>Таджикистан</v>
      </c>
    </row>
    <row r="882" spans="1:17" x14ac:dyDescent="0.2">
      <c r="A882" s="12">
        <v>849</v>
      </c>
      <c r="B882" s="13">
        <v>59</v>
      </c>
      <c r="C882" s="13">
        <v>150</v>
      </c>
      <c r="D882" s="13">
        <v>4</v>
      </c>
      <c r="E882" s="13">
        <v>600</v>
      </c>
      <c r="F882" s="33">
        <v>45134</v>
      </c>
      <c r="G882" s="13" t="s">
        <v>17</v>
      </c>
      <c r="H882" s="13">
        <v>343</v>
      </c>
      <c r="I882" s="13" t="str">
        <f>VLOOKUP(B882,товар!$A$1:$C$433,2,FALSE)</f>
        <v>Сахар</v>
      </c>
      <c r="J882" s="24">
        <f t="shared" si="65"/>
        <v>252.76271186440678</v>
      </c>
      <c r="K882" s="25">
        <f t="shared" si="66"/>
        <v>-0.40655803661235168</v>
      </c>
      <c r="L882" s="13" t="str">
        <f>VLOOKUP(B882,товар!$A$1:$C$433,3,FALSE)</f>
        <v>Продимекс</v>
      </c>
      <c r="M882" s="50">
        <f t="shared" si="67"/>
        <v>240.5</v>
      </c>
      <c r="N882" s="13">
        <f t="shared" si="68"/>
        <v>600</v>
      </c>
      <c r="O882" s="33">
        <f>VLOOKUP(H882,клиенты!$A$1:$G$435,5,FALSE)</f>
        <v>44874</v>
      </c>
      <c r="P882" s="13">
        <f t="shared" si="69"/>
        <v>260</v>
      </c>
      <c r="Q882" s="14" t="str">
        <f>VLOOKUP(H882,клиенты!$A$2:$M$435,7,FALSE)</f>
        <v>Таджикистан</v>
      </c>
    </row>
    <row r="883" spans="1:17" x14ac:dyDescent="0.2">
      <c r="A883" s="12">
        <v>154</v>
      </c>
      <c r="B883" s="13">
        <v>399</v>
      </c>
      <c r="C883" s="13">
        <v>231</v>
      </c>
      <c r="D883" s="13">
        <v>2</v>
      </c>
      <c r="E883" s="13">
        <v>462</v>
      </c>
      <c r="F883" s="33">
        <v>45290</v>
      </c>
      <c r="G883" s="13" t="s">
        <v>23</v>
      </c>
      <c r="H883" s="13">
        <v>325</v>
      </c>
      <c r="I883" s="13" t="str">
        <f>VLOOKUP(B883,товар!$A$1:$C$433,2,FALSE)</f>
        <v>Хлеб</v>
      </c>
      <c r="J883" s="24">
        <f t="shared" si="65"/>
        <v>300.31818181818181</v>
      </c>
      <c r="K883" s="25">
        <f t="shared" si="66"/>
        <v>-0.2308158014227335</v>
      </c>
      <c r="L883" s="13" t="str">
        <f>VLOOKUP(B883,товар!$A$1:$C$433,3,FALSE)</f>
        <v>Хлебный Дом</v>
      </c>
      <c r="M883" s="50">
        <f t="shared" si="67"/>
        <v>281.73333333333335</v>
      </c>
      <c r="N883" s="13">
        <f t="shared" si="68"/>
        <v>462</v>
      </c>
      <c r="O883" s="33">
        <f>VLOOKUP(H883,клиенты!$A$1:$G$435,5,FALSE)</f>
        <v>44875</v>
      </c>
      <c r="P883" s="13">
        <f t="shared" si="69"/>
        <v>415</v>
      </c>
      <c r="Q883" s="14" t="str">
        <f>VLOOKUP(H883,клиенты!$A$2:$M$435,7,FALSE)</f>
        <v>Узбекистан</v>
      </c>
    </row>
    <row r="884" spans="1:17" x14ac:dyDescent="0.2">
      <c r="A884" s="12">
        <v>187</v>
      </c>
      <c r="B884" s="13">
        <v>428</v>
      </c>
      <c r="C884" s="13">
        <v>156</v>
      </c>
      <c r="D884" s="13">
        <v>1</v>
      </c>
      <c r="E884" s="13">
        <v>156</v>
      </c>
      <c r="F884" s="33">
        <v>45421</v>
      </c>
      <c r="G884" s="13" t="s">
        <v>16</v>
      </c>
      <c r="H884" s="13">
        <v>325</v>
      </c>
      <c r="I884" s="13" t="str">
        <f>VLOOKUP(B884,товар!$A$1:$C$433,2,FALSE)</f>
        <v>Конфеты</v>
      </c>
      <c r="J884" s="24">
        <f t="shared" si="65"/>
        <v>267.85483870967744</v>
      </c>
      <c r="K884" s="25">
        <f t="shared" si="66"/>
        <v>-0.41759499006443068</v>
      </c>
      <c r="L884" s="13" t="str">
        <f>VLOOKUP(B884,товар!$A$1:$C$433,3,FALSE)</f>
        <v>Бабаевский</v>
      </c>
      <c r="M884" s="50">
        <f t="shared" si="67"/>
        <v>250.25925925925927</v>
      </c>
      <c r="N884" s="13">
        <f t="shared" si="68"/>
        <v>156</v>
      </c>
      <c r="O884" s="33">
        <f>VLOOKUP(H884,клиенты!$A$1:$G$435,5,FALSE)</f>
        <v>44875</v>
      </c>
      <c r="P884" s="13">
        <f t="shared" si="69"/>
        <v>546</v>
      </c>
      <c r="Q884" s="14" t="str">
        <f>VLOOKUP(H884,клиенты!$A$2:$M$435,7,FALSE)</f>
        <v>Узбекистан</v>
      </c>
    </row>
    <row r="885" spans="1:17" x14ac:dyDescent="0.2">
      <c r="A885" s="12">
        <v>205</v>
      </c>
      <c r="B885" s="13">
        <v>226</v>
      </c>
      <c r="C885" s="13">
        <v>339</v>
      </c>
      <c r="D885" s="13">
        <v>4</v>
      </c>
      <c r="E885" s="13">
        <v>1356</v>
      </c>
      <c r="F885" s="33">
        <v>45251</v>
      </c>
      <c r="G885" s="13" t="s">
        <v>15</v>
      </c>
      <c r="H885" s="13">
        <v>337</v>
      </c>
      <c r="I885" s="13" t="str">
        <f>VLOOKUP(B885,товар!$A$1:$C$433,2,FALSE)</f>
        <v>Сыр</v>
      </c>
      <c r="J885" s="24">
        <f t="shared" si="65"/>
        <v>262.63492063492066</v>
      </c>
      <c r="K885" s="25">
        <f t="shared" si="66"/>
        <v>0.29076513961078199</v>
      </c>
      <c r="L885" s="13" t="str">
        <f>VLOOKUP(B885,товар!$A$1:$C$433,3,FALSE)</f>
        <v>Карат</v>
      </c>
      <c r="M885" s="50">
        <f t="shared" si="67"/>
        <v>311.33333333333331</v>
      </c>
      <c r="N885" s="13">
        <f t="shared" si="68"/>
        <v>1356</v>
      </c>
      <c r="O885" s="33">
        <f>VLOOKUP(H885,клиенты!$A$1:$G$435,5,FALSE)</f>
        <v>44875</v>
      </c>
      <c r="P885" s="13">
        <f t="shared" si="69"/>
        <v>376</v>
      </c>
      <c r="Q885" s="14" t="str">
        <f>VLOOKUP(H885,клиенты!$A$2:$M$435,7,FALSE)</f>
        <v>Россия</v>
      </c>
    </row>
    <row r="886" spans="1:17" x14ac:dyDescent="0.2">
      <c r="A886" s="12">
        <v>379</v>
      </c>
      <c r="B886" s="13">
        <v>340</v>
      </c>
      <c r="C886" s="13">
        <v>457</v>
      </c>
      <c r="D886" s="13">
        <v>1</v>
      </c>
      <c r="E886" s="13">
        <v>457</v>
      </c>
      <c r="F886" s="33">
        <v>44945</v>
      </c>
      <c r="G886" s="13" t="s">
        <v>13</v>
      </c>
      <c r="H886" s="13">
        <v>325</v>
      </c>
      <c r="I886" s="13" t="str">
        <f>VLOOKUP(B886,товар!$A$1:$C$433,2,FALSE)</f>
        <v>Сыр</v>
      </c>
      <c r="J886" s="24">
        <f t="shared" si="65"/>
        <v>262.63492063492066</v>
      </c>
      <c r="K886" s="25">
        <f t="shared" si="66"/>
        <v>0.74005802006527244</v>
      </c>
      <c r="L886" s="13" t="str">
        <f>VLOOKUP(B886,товар!$A$1:$C$433,3,FALSE)</f>
        <v>Карат</v>
      </c>
      <c r="M886" s="50">
        <f t="shared" si="67"/>
        <v>311.33333333333331</v>
      </c>
      <c r="N886" s="13">
        <f t="shared" si="68"/>
        <v>457</v>
      </c>
      <c r="O886" s="33">
        <f>VLOOKUP(H886,клиенты!$A$1:$G$435,5,FALSE)</f>
        <v>44875</v>
      </c>
      <c r="P886" s="13">
        <f t="shared" si="69"/>
        <v>70</v>
      </c>
      <c r="Q886" s="14" t="str">
        <f>VLOOKUP(H886,клиенты!$A$2:$M$435,7,FALSE)</f>
        <v>Узбекистан</v>
      </c>
    </row>
    <row r="887" spans="1:17" x14ac:dyDescent="0.2">
      <c r="A887" s="12">
        <v>972</v>
      </c>
      <c r="B887" s="13">
        <v>418</v>
      </c>
      <c r="C887" s="13">
        <v>139</v>
      </c>
      <c r="D887" s="13">
        <v>2</v>
      </c>
      <c r="E887" s="13">
        <v>278</v>
      </c>
      <c r="F887" s="33">
        <v>45395</v>
      </c>
      <c r="G887" s="13" t="s">
        <v>25</v>
      </c>
      <c r="H887" s="13">
        <v>337</v>
      </c>
      <c r="I887" s="13" t="str">
        <f>VLOOKUP(B887,товар!$A$1:$C$433,2,FALSE)</f>
        <v>Фрукты</v>
      </c>
      <c r="J887" s="24">
        <f t="shared" si="65"/>
        <v>274.16279069767444</v>
      </c>
      <c r="K887" s="25">
        <f t="shared" si="66"/>
        <v>-0.49300195097124444</v>
      </c>
      <c r="L887" s="13" t="str">
        <f>VLOOKUP(B887,товар!$A$1:$C$433,3,FALSE)</f>
        <v>Green Garden</v>
      </c>
      <c r="M887" s="50">
        <f t="shared" si="67"/>
        <v>369.2</v>
      </c>
      <c r="N887" s="13">
        <f t="shared" si="68"/>
        <v>278</v>
      </c>
      <c r="O887" s="33">
        <f>VLOOKUP(H887,клиенты!$A$1:$G$435,5,FALSE)</f>
        <v>44875</v>
      </c>
      <c r="P887" s="13">
        <f t="shared" si="69"/>
        <v>520</v>
      </c>
      <c r="Q887" s="14" t="str">
        <f>VLOOKUP(H887,клиенты!$A$2:$M$435,7,FALSE)</f>
        <v>Россия</v>
      </c>
    </row>
    <row r="888" spans="1:17" x14ac:dyDescent="0.2">
      <c r="A888" s="12">
        <v>243</v>
      </c>
      <c r="B888" s="13">
        <v>205</v>
      </c>
      <c r="C888" s="13">
        <v>117</v>
      </c>
      <c r="D888" s="13">
        <v>5</v>
      </c>
      <c r="E888" s="13">
        <v>585</v>
      </c>
      <c r="F888" s="33">
        <v>45006</v>
      </c>
      <c r="G888" s="13" t="s">
        <v>27</v>
      </c>
      <c r="H888" s="13">
        <v>389</v>
      </c>
      <c r="I888" s="13" t="str">
        <f>VLOOKUP(B888,товар!$A$1:$C$433,2,FALSE)</f>
        <v>Макароны</v>
      </c>
      <c r="J888" s="24">
        <f t="shared" si="65"/>
        <v>265.47674418604652</v>
      </c>
      <c r="K888" s="25">
        <f t="shared" si="66"/>
        <v>-0.559283430423547</v>
      </c>
      <c r="L888" s="13" t="str">
        <f>VLOOKUP(B888,товар!$A$1:$C$433,3,FALSE)</f>
        <v>Борилла</v>
      </c>
      <c r="M888" s="50">
        <f t="shared" si="67"/>
        <v>236.27586206896552</v>
      </c>
      <c r="N888" s="13">
        <f t="shared" si="68"/>
        <v>585</v>
      </c>
      <c r="O888" s="33">
        <f>VLOOKUP(H888,клиенты!$A$1:$G$435,5,FALSE)</f>
        <v>44876</v>
      </c>
      <c r="P888" s="13">
        <f t="shared" si="69"/>
        <v>130</v>
      </c>
      <c r="Q888" s="14" t="str">
        <f>VLOOKUP(H888,клиенты!$A$2:$M$435,7,FALSE)</f>
        <v>Россия</v>
      </c>
    </row>
    <row r="889" spans="1:17" x14ac:dyDescent="0.2">
      <c r="A889" s="12">
        <v>306</v>
      </c>
      <c r="B889" s="13">
        <v>128</v>
      </c>
      <c r="C889" s="13">
        <v>466</v>
      </c>
      <c r="D889" s="13">
        <v>1</v>
      </c>
      <c r="E889" s="13">
        <v>466</v>
      </c>
      <c r="F889" s="33">
        <v>44984</v>
      </c>
      <c r="G889" s="13" t="s">
        <v>27</v>
      </c>
      <c r="H889" s="13">
        <v>389</v>
      </c>
      <c r="I889" s="13" t="str">
        <f>VLOOKUP(B889,товар!$A$1:$C$433,2,FALSE)</f>
        <v>Мясо</v>
      </c>
      <c r="J889" s="24">
        <f t="shared" si="65"/>
        <v>271.74545454545455</v>
      </c>
      <c r="K889" s="25">
        <f t="shared" si="66"/>
        <v>0.71484009099424584</v>
      </c>
      <c r="L889" s="13" t="str">
        <f>VLOOKUP(B889,товар!$A$1:$C$433,3,FALSE)</f>
        <v>Мираторг</v>
      </c>
      <c r="M889" s="50">
        <f t="shared" si="67"/>
        <v>316.58333333333331</v>
      </c>
      <c r="N889" s="13">
        <f t="shared" si="68"/>
        <v>466</v>
      </c>
      <c r="O889" s="33">
        <f>VLOOKUP(H889,клиенты!$A$1:$G$435,5,FALSE)</f>
        <v>44876</v>
      </c>
      <c r="P889" s="13">
        <f t="shared" si="69"/>
        <v>108</v>
      </c>
      <c r="Q889" s="14" t="str">
        <f>VLOOKUP(H889,клиенты!$A$2:$M$435,7,FALSE)</f>
        <v>Россия</v>
      </c>
    </row>
    <row r="890" spans="1:17" x14ac:dyDescent="0.2">
      <c r="A890" s="12">
        <v>434</v>
      </c>
      <c r="B890" s="13">
        <v>438</v>
      </c>
      <c r="C890" s="13">
        <v>435</v>
      </c>
      <c r="D890" s="13">
        <v>1</v>
      </c>
      <c r="E890" s="13">
        <v>435</v>
      </c>
      <c r="F890" s="33">
        <v>45142</v>
      </c>
      <c r="G890" s="13" t="s">
        <v>27</v>
      </c>
      <c r="H890" s="13">
        <v>383</v>
      </c>
      <c r="I890" s="13" t="str">
        <f>VLOOKUP(B890,товар!$A$1:$C$433,2,FALSE)</f>
        <v>Кофе</v>
      </c>
      <c r="J890" s="24">
        <f t="shared" si="65"/>
        <v>249.02380952380952</v>
      </c>
      <c r="K890" s="25">
        <f t="shared" si="66"/>
        <v>0.74682091978200593</v>
      </c>
      <c r="L890" s="13" t="str">
        <f>VLOOKUP(B890,товар!$A$1:$C$433,3,FALSE)</f>
        <v>Nescafe</v>
      </c>
      <c r="M890" s="50">
        <f t="shared" si="67"/>
        <v>256.89999999999998</v>
      </c>
      <c r="N890" s="13">
        <f t="shared" si="68"/>
        <v>435</v>
      </c>
      <c r="O890" s="33">
        <f>VLOOKUP(H890,клиенты!$A$1:$G$435,5,FALSE)</f>
        <v>44876</v>
      </c>
      <c r="P890" s="13">
        <f t="shared" si="69"/>
        <v>266</v>
      </c>
      <c r="Q890" s="14" t="str">
        <f>VLOOKUP(H890,клиенты!$A$2:$M$435,7,FALSE)</f>
        <v>Таджикистан</v>
      </c>
    </row>
    <row r="891" spans="1:17" x14ac:dyDescent="0.2">
      <c r="A891" s="12">
        <v>482</v>
      </c>
      <c r="B891" s="13">
        <v>450</v>
      </c>
      <c r="C891" s="13">
        <v>494</v>
      </c>
      <c r="D891" s="13">
        <v>4</v>
      </c>
      <c r="E891" s="13">
        <v>1976</v>
      </c>
      <c r="F891" s="33">
        <v>45004</v>
      </c>
      <c r="G891" s="13" t="s">
        <v>23</v>
      </c>
      <c r="H891" s="13">
        <v>17</v>
      </c>
      <c r="I891" s="13" t="str">
        <f>VLOOKUP(B891,товар!$A$1:$C$433,2,FALSE)</f>
        <v>Хлеб</v>
      </c>
      <c r="J891" s="24">
        <f t="shared" si="65"/>
        <v>300.31818181818181</v>
      </c>
      <c r="K891" s="25">
        <f t="shared" si="66"/>
        <v>0.64492205236869982</v>
      </c>
      <c r="L891" s="13" t="str">
        <f>VLOOKUP(B891,товар!$A$1:$C$433,3,FALSE)</f>
        <v>Хлебный Дом</v>
      </c>
      <c r="M891" s="50">
        <f t="shared" si="67"/>
        <v>281.73333333333335</v>
      </c>
      <c r="N891" s="13">
        <f t="shared" si="68"/>
        <v>1976</v>
      </c>
      <c r="O891" s="33">
        <f>VLOOKUP(H891,клиенты!$A$1:$G$435,5,FALSE)</f>
        <v>44877</v>
      </c>
      <c r="P891" s="13">
        <f t="shared" si="69"/>
        <v>127</v>
      </c>
      <c r="Q891" s="14" t="str">
        <f>VLOOKUP(H891,клиенты!$A$2:$M$435,7,FALSE)</f>
        <v>Узбекистан</v>
      </c>
    </row>
    <row r="892" spans="1:17" x14ac:dyDescent="0.2">
      <c r="A892" s="12">
        <v>984</v>
      </c>
      <c r="B892" s="13">
        <v>404</v>
      </c>
      <c r="C892" s="13">
        <v>304</v>
      </c>
      <c r="D892" s="13">
        <v>5</v>
      </c>
      <c r="E892" s="13">
        <v>1520</v>
      </c>
      <c r="F892" s="33">
        <v>45288</v>
      </c>
      <c r="G892" s="13" t="s">
        <v>11</v>
      </c>
      <c r="H892" s="13">
        <v>17</v>
      </c>
      <c r="I892" s="13" t="str">
        <f>VLOOKUP(B892,товар!$A$1:$C$433,2,FALSE)</f>
        <v>Йогурт</v>
      </c>
      <c r="J892" s="24">
        <f t="shared" si="65"/>
        <v>263.25423728813558</v>
      </c>
      <c r="K892" s="25">
        <f t="shared" si="66"/>
        <v>0.15477723409734745</v>
      </c>
      <c r="L892" s="13" t="str">
        <f>VLOOKUP(B892,товар!$A$1:$C$433,3,FALSE)</f>
        <v>Ростагроэкспорт</v>
      </c>
      <c r="M892" s="50">
        <f t="shared" si="67"/>
        <v>257.78260869565219</v>
      </c>
      <c r="N892" s="13">
        <f t="shared" si="68"/>
        <v>1520</v>
      </c>
      <c r="O892" s="33">
        <f>VLOOKUP(H892,клиенты!$A$1:$G$435,5,FALSE)</f>
        <v>44877</v>
      </c>
      <c r="P892" s="13">
        <f t="shared" si="69"/>
        <v>411</v>
      </c>
      <c r="Q892" s="14" t="str">
        <f>VLOOKUP(H892,клиенты!$A$2:$M$435,7,FALSE)</f>
        <v>Узбекистан</v>
      </c>
    </row>
    <row r="893" spans="1:17" x14ac:dyDescent="0.2">
      <c r="A893" s="12">
        <v>526</v>
      </c>
      <c r="B893" s="13">
        <v>344</v>
      </c>
      <c r="C893" s="13">
        <v>110</v>
      </c>
      <c r="D893" s="13">
        <v>4</v>
      </c>
      <c r="E893" s="13">
        <v>440</v>
      </c>
      <c r="F893" s="33">
        <v>45284</v>
      </c>
      <c r="G893" s="13" t="s">
        <v>25</v>
      </c>
      <c r="H893" s="13">
        <v>294</v>
      </c>
      <c r="I893" s="13" t="str">
        <f>VLOOKUP(B893,товар!$A$1:$C$433,2,FALSE)</f>
        <v>Сок</v>
      </c>
      <c r="J893" s="24">
        <f t="shared" si="65"/>
        <v>268.60344827586209</v>
      </c>
      <c r="K893" s="25">
        <f t="shared" si="66"/>
        <v>-0.59047435650555236</v>
      </c>
      <c r="L893" s="13" t="str">
        <f>VLOOKUP(B893,товар!$A$1:$C$433,3,FALSE)</f>
        <v>Сады Придонья</v>
      </c>
      <c r="M893" s="50">
        <f t="shared" si="67"/>
        <v>254.18181818181819</v>
      </c>
      <c r="N893" s="13">
        <f t="shared" si="68"/>
        <v>440</v>
      </c>
      <c r="O893" s="33">
        <f>VLOOKUP(H893,клиенты!$A$1:$G$435,5,FALSE)</f>
        <v>44879</v>
      </c>
      <c r="P893" s="13">
        <f t="shared" si="69"/>
        <v>405</v>
      </c>
      <c r="Q893" s="14" t="str">
        <f>VLOOKUP(H893,клиенты!$A$2:$M$435,7,FALSE)</f>
        <v>Таджикистан</v>
      </c>
    </row>
    <row r="894" spans="1:17" x14ac:dyDescent="0.2">
      <c r="A894" s="12">
        <v>41</v>
      </c>
      <c r="B894" s="13">
        <v>443</v>
      </c>
      <c r="C894" s="13">
        <v>62</v>
      </c>
      <c r="D894" s="13">
        <v>3</v>
      </c>
      <c r="E894" s="13">
        <v>186</v>
      </c>
      <c r="F894" s="33">
        <v>45194</v>
      </c>
      <c r="G894" s="13" t="s">
        <v>12</v>
      </c>
      <c r="H894" s="13">
        <v>334</v>
      </c>
      <c r="I894" s="13" t="str">
        <f>VLOOKUP(B894,товар!$A$1:$C$433,2,FALSE)</f>
        <v>Кофе</v>
      </c>
      <c r="J894" s="24">
        <f t="shared" si="65"/>
        <v>249.02380952380952</v>
      </c>
      <c r="K894" s="25">
        <f t="shared" si="66"/>
        <v>-0.75102782292762216</v>
      </c>
      <c r="L894" s="13" t="str">
        <f>VLOOKUP(B894,товар!$A$1:$C$433,3,FALSE)</f>
        <v>Jacobs</v>
      </c>
      <c r="M894" s="50">
        <f t="shared" si="67"/>
        <v>276.21052631578948</v>
      </c>
      <c r="N894" s="13">
        <f t="shared" si="68"/>
        <v>186</v>
      </c>
      <c r="O894" s="33">
        <f>VLOOKUP(H894,клиенты!$A$1:$G$435,5,FALSE)</f>
        <v>44881</v>
      </c>
      <c r="P894" s="13">
        <f t="shared" si="69"/>
        <v>313</v>
      </c>
      <c r="Q894" s="14" t="str">
        <f>VLOOKUP(H894,клиенты!$A$2:$M$435,7,FALSE)</f>
        <v>Таджикистан</v>
      </c>
    </row>
    <row r="895" spans="1:17" x14ac:dyDescent="0.2">
      <c r="A895" s="12">
        <v>280</v>
      </c>
      <c r="B895" s="13">
        <v>272</v>
      </c>
      <c r="C895" s="13">
        <v>113</v>
      </c>
      <c r="D895" s="13">
        <v>3</v>
      </c>
      <c r="E895" s="13">
        <v>339</v>
      </c>
      <c r="F895" s="33">
        <v>45019</v>
      </c>
      <c r="G895" s="13" t="s">
        <v>23</v>
      </c>
      <c r="H895" s="13">
        <v>21</v>
      </c>
      <c r="I895" s="13" t="str">
        <f>VLOOKUP(B895,товар!$A$1:$C$433,2,FALSE)</f>
        <v>Крупа</v>
      </c>
      <c r="J895" s="24">
        <f t="shared" si="65"/>
        <v>255.11627906976744</v>
      </c>
      <c r="K895" s="25">
        <f t="shared" si="66"/>
        <v>-0.55706472196900636</v>
      </c>
      <c r="L895" s="13" t="str">
        <f>VLOOKUP(B895,товар!$A$1:$C$433,3,FALSE)</f>
        <v>Ярмарка</v>
      </c>
      <c r="M895" s="50">
        <f t="shared" si="67"/>
        <v>252.09090909090909</v>
      </c>
      <c r="N895" s="13">
        <f t="shared" si="68"/>
        <v>339</v>
      </c>
      <c r="O895" s="33">
        <f>VLOOKUP(H895,клиенты!$A$1:$G$435,5,FALSE)</f>
        <v>44881</v>
      </c>
      <c r="P895" s="13">
        <f t="shared" si="69"/>
        <v>138</v>
      </c>
      <c r="Q895" s="14" t="str">
        <f>VLOOKUP(H895,клиенты!$A$2:$M$435,7,FALSE)</f>
        <v>Казахстан</v>
      </c>
    </row>
    <row r="896" spans="1:17" x14ac:dyDescent="0.2">
      <c r="A896" s="12">
        <v>284</v>
      </c>
      <c r="B896" s="13">
        <v>467</v>
      </c>
      <c r="C896" s="13">
        <v>421</v>
      </c>
      <c r="D896" s="13">
        <v>5</v>
      </c>
      <c r="E896" s="13">
        <v>2105</v>
      </c>
      <c r="F896" s="33">
        <v>45070</v>
      </c>
      <c r="G896" s="13" t="s">
        <v>14</v>
      </c>
      <c r="H896" s="13">
        <v>334</v>
      </c>
      <c r="I896" s="13" t="str">
        <f>VLOOKUP(B896,товар!$A$1:$C$433,2,FALSE)</f>
        <v>Макароны</v>
      </c>
      <c r="J896" s="24">
        <f t="shared" si="65"/>
        <v>265.47674418604652</v>
      </c>
      <c r="K896" s="25">
        <f t="shared" si="66"/>
        <v>0.58582628881783538</v>
      </c>
      <c r="L896" s="13" t="str">
        <f>VLOOKUP(B896,товар!$A$1:$C$433,3,FALSE)</f>
        <v>Борилла</v>
      </c>
      <c r="M896" s="50">
        <f t="shared" si="67"/>
        <v>236.27586206896552</v>
      </c>
      <c r="N896" s="13">
        <f t="shared" si="68"/>
        <v>2105</v>
      </c>
      <c r="O896" s="33">
        <f>VLOOKUP(H896,клиенты!$A$1:$G$435,5,FALSE)</f>
        <v>44881</v>
      </c>
      <c r="P896" s="13">
        <f t="shared" si="69"/>
        <v>189</v>
      </c>
      <c r="Q896" s="14" t="str">
        <f>VLOOKUP(H896,клиенты!$A$2:$M$435,7,FALSE)</f>
        <v>Таджикистан</v>
      </c>
    </row>
    <row r="897" spans="1:17" x14ac:dyDescent="0.2">
      <c r="A897" s="12">
        <v>362</v>
      </c>
      <c r="B897" s="13">
        <v>126</v>
      </c>
      <c r="C897" s="13">
        <v>479</v>
      </c>
      <c r="D897" s="13">
        <v>2</v>
      </c>
      <c r="E897" s="13">
        <v>958</v>
      </c>
      <c r="F897" s="33">
        <v>45045</v>
      </c>
      <c r="G897" s="13" t="s">
        <v>24</v>
      </c>
      <c r="H897" s="13">
        <v>10</v>
      </c>
      <c r="I897" s="13" t="str">
        <f>VLOOKUP(B897,товар!$A$1:$C$433,2,FALSE)</f>
        <v>Сахар</v>
      </c>
      <c r="J897" s="24">
        <f t="shared" si="65"/>
        <v>252.76271186440678</v>
      </c>
      <c r="K897" s="25">
        <f t="shared" si="66"/>
        <v>0.89505800308455719</v>
      </c>
      <c r="L897" s="13" t="str">
        <f>VLOOKUP(B897,товар!$A$1:$C$433,3,FALSE)</f>
        <v>Русский сахар</v>
      </c>
      <c r="M897" s="50">
        <f t="shared" si="67"/>
        <v>293.41176470588238</v>
      </c>
      <c r="N897" s="13">
        <f t="shared" si="68"/>
        <v>958</v>
      </c>
      <c r="O897" s="33">
        <f>VLOOKUP(H897,клиенты!$A$1:$G$435,5,FALSE)</f>
        <v>44881</v>
      </c>
      <c r="P897" s="13">
        <f t="shared" si="69"/>
        <v>164</v>
      </c>
      <c r="Q897" s="14" t="str">
        <f>VLOOKUP(H897,клиенты!$A$2:$M$435,7,FALSE)</f>
        <v>Таджикистан</v>
      </c>
    </row>
    <row r="898" spans="1:17" x14ac:dyDescent="0.2">
      <c r="A898" s="12">
        <v>470</v>
      </c>
      <c r="B898" s="13">
        <v>70</v>
      </c>
      <c r="C898" s="13">
        <v>407</v>
      </c>
      <c r="D898" s="13">
        <v>2</v>
      </c>
      <c r="E898" s="13">
        <v>814</v>
      </c>
      <c r="F898" s="33">
        <v>45197</v>
      </c>
      <c r="G898" s="13" t="s">
        <v>14</v>
      </c>
      <c r="H898" s="13">
        <v>334</v>
      </c>
      <c r="I898" s="13" t="str">
        <f>VLOOKUP(B898,товар!$A$1:$C$433,2,FALSE)</f>
        <v>Рис</v>
      </c>
      <c r="J898" s="24">
        <f t="shared" ref="J898:J961" si="70">AVERAGEIF($I$2:$I$1001,I898,$C$2:$C$1001)</f>
        <v>258.375</v>
      </c>
      <c r="K898" s="25">
        <f t="shared" ref="K898:K961" si="71">C898/J898-1</f>
        <v>0.57522980164489601</v>
      </c>
      <c r="L898" s="13" t="str">
        <f>VLOOKUP(B898,товар!$A$1:$C$433,3,FALSE)</f>
        <v>Мистраль</v>
      </c>
      <c r="M898" s="50">
        <f t="shared" ref="M898:M961" si="72">AVERAGEIFS($C$2:$C$1001,$I$2:$I$1001,I898,$L$2:$L$1001,L898)</f>
        <v>181.57142857142858</v>
      </c>
      <c r="N898" s="13">
        <f t="shared" ref="N898:N961" si="73">C898*D898</f>
        <v>814</v>
      </c>
      <c r="O898" s="33">
        <f>VLOOKUP(H898,клиенты!$A$1:$G$435,5,FALSE)</f>
        <v>44881</v>
      </c>
      <c r="P898" s="13">
        <f t="shared" ref="P898:P961" si="74">F898-O898</f>
        <v>316</v>
      </c>
      <c r="Q898" s="14" t="str">
        <f>VLOOKUP(H898,клиенты!$A$2:$M$435,7,FALSE)</f>
        <v>Таджикистан</v>
      </c>
    </row>
    <row r="899" spans="1:17" x14ac:dyDescent="0.2">
      <c r="A899" s="12">
        <v>552</v>
      </c>
      <c r="B899" s="13">
        <v>119</v>
      </c>
      <c r="C899" s="13">
        <v>369</v>
      </c>
      <c r="D899" s="13">
        <v>2</v>
      </c>
      <c r="E899" s="13">
        <v>738</v>
      </c>
      <c r="F899" s="33">
        <v>45105</v>
      </c>
      <c r="G899" s="13" t="s">
        <v>20</v>
      </c>
      <c r="H899" s="13">
        <v>21</v>
      </c>
      <c r="I899" s="13" t="str">
        <f>VLOOKUP(B899,товар!$A$1:$C$433,2,FALSE)</f>
        <v>Печенье</v>
      </c>
      <c r="J899" s="24">
        <f t="shared" si="70"/>
        <v>283.468085106383</v>
      </c>
      <c r="K899" s="25">
        <f t="shared" si="71"/>
        <v>0.30173384372888989</v>
      </c>
      <c r="L899" s="13" t="str">
        <f>VLOOKUP(B899,товар!$A$1:$C$433,3,FALSE)</f>
        <v>КДВ</v>
      </c>
      <c r="M899" s="50">
        <f t="shared" si="72"/>
        <v>323.07692307692309</v>
      </c>
      <c r="N899" s="13">
        <f t="shared" si="73"/>
        <v>738</v>
      </c>
      <c r="O899" s="33">
        <f>VLOOKUP(H899,клиенты!$A$1:$G$435,5,FALSE)</f>
        <v>44881</v>
      </c>
      <c r="P899" s="13">
        <f t="shared" si="74"/>
        <v>224</v>
      </c>
      <c r="Q899" s="14" t="str">
        <f>VLOOKUP(H899,клиенты!$A$2:$M$435,7,FALSE)</f>
        <v>Казахстан</v>
      </c>
    </row>
    <row r="900" spans="1:17" x14ac:dyDescent="0.2">
      <c r="A900" s="12">
        <v>570</v>
      </c>
      <c r="B900" s="13">
        <v>346</v>
      </c>
      <c r="C900" s="13">
        <v>390</v>
      </c>
      <c r="D900" s="13">
        <v>5</v>
      </c>
      <c r="E900" s="13">
        <v>1950</v>
      </c>
      <c r="F900" s="33">
        <v>45402</v>
      </c>
      <c r="G900" s="13" t="s">
        <v>20</v>
      </c>
      <c r="H900" s="13">
        <v>10</v>
      </c>
      <c r="I900" s="13" t="str">
        <f>VLOOKUP(B900,товар!$A$1:$C$433,2,FALSE)</f>
        <v>Чай</v>
      </c>
      <c r="J900" s="24">
        <f t="shared" si="70"/>
        <v>271.18181818181819</v>
      </c>
      <c r="K900" s="25">
        <f t="shared" si="71"/>
        <v>0.43814951391216894</v>
      </c>
      <c r="L900" s="13" t="str">
        <f>VLOOKUP(B900,товар!$A$1:$C$433,3,FALSE)</f>
        <v>Greenfield</v>
      </c>
      <c r="M900" s="50">
        <f t="shared" si="72"/>
        <v>291.45454545454544</v>
      </c>
      <c r="N900" s="13">
        <f t="shared" si="73"/>
        <v>1950</v>
      </c>
      <c r="O900" s="33">
        <f>VLOOKUP(H900,клиенты!$A$1:$G$435,5,FALSE)</f>
        <v>44881</v>
      </c>
      <c r="P900" s="13">
        <f t="shared" si="74"/>
        <v>521</v>
      </c>
      <c r="Q900" s="14" t="str">
        <f>VLOOKUP(H900,клиенты!$A$2:$M$435,7,FALSE)</f>
        <v>Таджикистан</v>
      </c>
    </row>
    <row r="901" spans="1:17" x14ac:dyDescent="0.2">
      <c r="A901" s="12">
        <v>66</v>
      </c>
      <c r="B901" s="13">
        <v>408</v>
      </c>
      <c r="C901" s="13">
        <v>438</v>
      </c>
      <c r="D901" s="13">
        <v>3</v>
      </c>
      <c r="E901" s="13">
        <v>1314</v>
      </c>
      <c r="F901" s="33">
        <v>44973</v>
      </c>
      <c r="G901" s="13" t="s">
        <v>19</v>
      </c>
      <c r="H901" s="13">
        <v>68</v>
      </c>
      <c r="I901" s="13" t="str">
        <f>VLOOKUP(B901,товар!$A$1:$C$433,2,FALSE)</f>
        <v>Йогурт</v>
      </c>
      <c r="J901" s="24">
        <f t="shared" si="70"/>
        <v>263.25423728813558</v>
      </c>
      <c r="K901" s="25">
        <f t="shared" si="71"/>
        <v>0.66379088333762559</v>
      </c>
      <c r="L901" s="13" t="str">
        <f>VLOOKUP(B901,товар!$A$1:$C$433,3,FALSE)</f>
        <v>Эрманн</v>
      </c>
      <c r="M901" s="50">
        <f t="shared" si="72"/>
        <v>248.5</v>
      </c>
      <c r="N901" s="13">
        <f t="shared" si="73"/>
        <v>1314</v>
      </c>
      <c r="O901" s="33">
        <f>VLOOKUP(H901,клиенты!$A$1:$G$435,5,FALSE)</f>
        <v>44882</v>
      </c>
      <c r="P901" s="13">
        <f t="shared" si="74"/>
        <v>91</v>
      </c>
      <c r="Q901" s="14" t="str">
        <f>VLOOKUP(H901,клиенты!$A$2:$M$435,7,FALSE)</f>
        <v>Беларусь</v>
      </c>
    </row>
    <row r="902" spans="1:17" x14ac:dyDescent="0.2">
      <c r="A902" s="12">
        <v>121</v>
      </c>
      <c r="B902" s="13">
        <v>244</v>
      </c>
      <c r="C902" s="13">
        <v>245</v>
      </c>
      <c r="D902" s="13">
        <v>4</v>
      </c>
      <c r="E902" s="13">
        <v>980</v>
      </c>
      <c r="F902" s="33">
        <v>44960</v>
      </c>
      <c r="G902" s="13" t="s">
        <v>25</v>
      </c>
      <c r="H902" s="13">
        <v>149</v>
      </c>
      <c r="I902" s="13" t="str">
        <f>VLOOKUP(B902,товар!$A$1:$C$433,2,FALSE)</f>
        <v>Мясо</v>
      </c>
      <c r="J902" s="24">
        <f t="shared" si="70"/>
        <v>271.74545454545455</v>
      </c>
      <c r="K902" s="25">
        <f t="shared" si="71"/>
        <v>-9.8420982202595986E-2</v>
      </c>
      <c r="L902" s="13" t="str">
        <f>VLOOKUP(B902,товар!$A$1:$C$433,3,FALSE)</f>
        <v>Сава</v>
      </c>
      <c r="M902" s="50">
        <f t="shared" si="72"/>
        <v>212.8125</v>
      </c>
      <c r="N902" s="13">
        <f t="shared" si="73"/>
        <v>980</v>
      </c>
      <c r="O902" s="33">
        <f>VLOOKUP(H902,клиенты!$A$1:$G$435,5,FALSE)</f>
        <v>44882</v>
      </c>
      <c r="P902" s="13">
        <f t="shared" si="74"/>
        <v>78</v>
      </c>
      <c r="Q902" s="14" t="str">
        <f>VLOOKUP(H902,клиенты!$A$2:$M$435,7,FALSE)</f>
        <v>Узбекистан</v>
      </c>
    </row>
    <row r="903" spans="1:17" x14ac:dyDescent="0.2">
      <c r="A903" s="12">
        <v>386</v>
      </c>
      <c r="B903" s="13">
        <v>129</v>
      </c>
      <c r="C903" s="13">
        <v>235</v>
      </c>
      <c r="D903" s="13">
        <v>2</v>
      </c>
      <c r="E903" s="13">
        <v>470</v>
      </c>
      <c r="F903" s="33">
        <v>45207</v>
      </c>
      <c r="G903" s="13" t="s">
        <v>10</v>
      </c>
      <c r="H903" s="13">
        <v>149</v>
      </c>
      <c r="I903" s="13" t="str">
        <f>VLOOKUP(B903,товар!$A$1:$C$433,2,FALSE)</f>
        <v>Мясо</v>
      </c>
      <c r="J903" s="24">
        <f t="shared" si="70"/>
        <v>271.74545454545455</v>
      </c>
      <c r="K903" s="25">
        <f t="shared" si="71"/>
        <v>-0.13522012578616349</v>
      </c>
      <c r="L903" s="13" t="str">
        <f>VLOOKUP(B903,товар!$A$1:$C$433,3,FALSE)</f>
        <v>Агрокомплекс</v>
      </c>
      <c r="M903" s="50">
        <f t="shared" si="72"/>
        <v>311.2</v>
      </c>
      <c r="N903" s="13">
        <f t="shared" si="73"/>
        <v>470</v>
      </c>
      <c r="O903" s="33">
        <f>VLOOKUP(H903,клиенты!$A$1:$G$435,5,FALSE)</f>
        <v>44882</v>
      </c>
      <c r="P903" s="13">
        <f t="shared" si="74"/>
        <v>325</v>
      </c>
      <c r="Q903" s="14" t="str">
        <f>VLOOKUP(H903,клиенты!$A$2:$M$435,7,FALSE)</f>
        <v>Узбекистан</v>
      </c>
    </row>
    <row r="904" spans="1:17" x14ac:dyDescent="0.2">
      <c r="A904" s="12">
        <v>834</v>
      </c>
      <c r="B904" s="13">
        <v>230</v>
      </c>
      <c r="C904" s="13">
        <v>179</v>
      </c>
      <c r="D904" s="13">
        <v>4</v>
      </c>
      <c r="E904" s="13">
        <v>716</v>
      </c>
      <c r="F904" s="33">
        <v>45395</v>
      </c>
      <c r="G904" s="13" t="s">
        <v>27</v>
      </c>
      <c r="H904" s="13">
        <v>68</v>
      </c>
      <c r="I904" s="13" t="str">
        <f>VLOOKUP(B904,товар!$A$1:$C$433,2,FALSE)</f>
        <v>Сок</v>
      </c>
      <c r="J904" s="24">
        <f t="shared" si="70"/>
        <v>268.60344827586209</v>
      </c>
      <c r="K904" s="25">
        <f t="shared" si="71"/>
        <v>-0.33359008922267164</v>
      </c>
      <c r="L904" s="13" t="str">
        <f>VLOOKUP(B904,товар!$A$1:$C$433,3,FALSE)</f>
        <v>Фруктовый сад</v>
      </c>
      <c r="M904" s="50">
        <f t="shared" si="72"/>
        <v>281.96875</v>
      </c>
      <c r="N904" s="13">
        <f t="shared" si="73"/>
        <v>716</v>
      </c>
      <c r="O904" s="33">
        <f>VLOOKUP(H904,клиенты!$A$1:$G$435,5,FALSE)</f>
        <v>44882</v>
      </c>
      <c r="P904" s="13">
        <f t="shared" si="74"/>
        <v>513</v>
      </c>
      <c r="Q904" s="14" t="str">
        <f>VLOOKUP(H904,клиенты!$A$2:$M$435,7,FALSE)</f>
        <v>Беларусь</v>
      </c>
    </row>
    <row r="905" spans="1:17" x14ac:dyDescent="0.2">
      <c r="A905" s="12">
        <v>860</v>
      </c>
      <c r="B905" s="13">
        <v>354</v>
      </c>
      <c r="C905" s="13">
        <v>493</v>
      </c>
      <c r="D905" s="13">
        <v>2</v>
      </c>
      <c r="E905" s="13">
        <v>986</v>
      </c>
      <c r="F905" s="33">
        <v>45320</v>
      </c>
      <c r="G905" s="13" t="s">
        <v>24</v>
      </c>
      <c r="H905" s="13">
        <v>68</v>
      </c>
      <c r="I905" s="13" t="str">
        <f>VLOOKUP(B905,товар!$A$1:$C$433,2,FALSE)</f>
        <v>Чай</v>
      </c>
      <c r="J905" s="24">
        <f t="shared" si="70"/>
        <v>271.18181818181819</v>
      </c>
      <c r="K905" s="25">
        <f t="shared" si="71"/>
        <v>0.81796848809922884</v>
      </c>
      <c r="L905" s="13" t="str">
        <f>VLOOKUP(B905,товар!$A$1:$C$433,3,FALSE)</f>
        <v>Lipton</v>
      </c>
      <c r="M905" s="50">
        <f t="shared" si="72"/>
        <v>260.15789473684208</v>
      </c>
      <c r="N905" s="13">
        <f t="shared" si="73"/>
        <v>986</v>
      </c>
      <c r="O905" s="33">
        <f>VLOOKUP(H905,клиенты!$A$1:$G$435,5,FALSE)</f>
        <v>44882</v>
      </c>
      <c r="P905" s="13">
        <f t="shared" si="74"/>
        <v>438</v>
      </c>
      <c r="Q905" s="14" t="str">
        <f>VLOOKUP(H905,клиенты!$A$2:$M$435,7,FALSE)</f>
        <v>Беларусь</v>
      </c>
    </row>
    <row r="906" spans="1:17" x14ac:dyDescent="0.2">
      <c r="A906" s="12">
        <v>139</v>
      </c>
      <c r="B906" s="13">
        <v>380</v>
      </c>
      <c r="C906" s="13">
        <v>344</v>
      </c>
      <c r="D906" s="13">
        <v>5</v>
      </c>
      <c r="E906" s="13">
        <v>1720</v>
      </c>
      <c r="F906" s="33">
        <v>45189</v>
      </c>
      <c r="G906" s="13" t="s">
        <v>12</v>
      </c>
      <c r="H906" s="13">
        <v>364</v>
      </c>
      <c r="I906" s="13" t="str">
        <f>VLOOKUP(B906,товар!$A$1:$C$433,2,FALSE)</f>
        <v>Конфеты</v>
      </c>
      <c r="J906" s="24">
        <f t="shared" si="70"/>
        <v>267.85483870967744</v>
      </c>
      <c r="K906" s="25">
        <f t="shared" si="71"/>
        <v>0.2842777142168964</v>
      </c>
      <c r="L906" s="13" t="str">
        <f>VLOOKUP(B906,товар!$A$1:$C$433,3,FALSE)</f>
        <v>Бабаевский</v>
      </c>
      <c r="M906" s="50">
        <f t="shared" si="72"/>
        <v>250.25925925925927</v>
      </c>
      <c r="N906" s="13">
        <f t="shared" si="73"/>
        <v>1720</v>
      </c>
      <c r="O906" s="33">
        <f>VLOOKUP(H906,клиенты!$A$1:$G$435,5,FALSE)</f>
        <v>44883</v>
      </c>
      <c r="P906" s="13">
        <f t="shared" si="74"/>
        <v>306</v>
      </c>
      <c r="Q906" s="14" t="str">
        <f>VLOOKUP(H906,клиенты!$A$2:$M$435,7,FALSE)</f>
        <v>Россия</v>
      </c>
    </row>
    <row r="907" spans="1:17" x14ac:dyDescent="0.2">
      <c r="A907" s="12">
        <v>502</v>
      </c>
      <c r="B907" s="13">
        <v>348</v>
      </c>
      <c r="C907" s="13">
        <v>461</v>
      </c>
      <c r="D907" s="13">
        <v>3</v>
      </c>
      <c r="E907" s="13">
        <v>1383</v>
      </c>
      <c r="F907" s="33">
        <v>45344</v>
      </c>
      <c r="G907" s="13" t="s">
        <v>18</v>
      </c>
      <c r="H907" s="13">
        <v>364</v>
      </c>
      <c r="I907" s="13" t="str">
        <f>VLOOKUP(B907,товар!$A$1:$C$433,2,FALSE)</f>
        <v>Чипсы</v>
      </c>
      <c r="J907" s="24">
        <f t="shared" si="70"/>
        <v>273.72549019607845</v>
      </c>
      <c r="K907" s="25">
        <f t="shared" si="71"/>
        <v>0.68416905444126064</v>
      </c>
      <c r="L907" s="13" t="str">
        <f>VLOOKUP(B907,товар!$A$1:$C$433,3,FALSE)</f>
        <v>Estrella</v>
      </c>
      <c r="M907" s="50">
        <f t="shared" si="72"/>
        <v>266.27272727272725</v>
      </c>
      <c r="N907" s="13">
        <f t="shared" si="73"/>
        <v>1383</v>
      </c>
      <c r="O907" s="33">
        <f>VLOOKUP(H907,клиенты!$A$1:$G$435,5,FALSE)</f>
        <v>44883</v>
      </c>
      <c r="P907" s="13">
        <f t="shared" si="74"/>
        <v>461</v>
      </c>
      <c r="Q907" s="14" t="str">
        <f>VLOOKUP(H907,клиенты!$A$2:$M$435,7,FALSE)</f>
        <v>Россия</v>
      </c>
    </row>
    <row r="908" spans="1:17" x14ac:dyDescent="0.2">
      <c r="A908" s="12">
        <v>571</v>
      </c>
      <c r="B908" s="13">
        <v>132</v>
      </c>
      <c r="C908" s="13">
        <v>497</v>
      </c>
      <c r="D908" s="13">
        <v>4</v>
      </c>
      <c r="E908" s="13">
        <v>1988</v>
      </c>
      <c r="F908" s="33">
        <v>44987</v>
      </c>
      <c r="G908" s="13" t="s">
        <v>27</v>
      </c>
      <c r="H908" s="13">
        <v>364</v>
      </c>
      <c r="I908" s="13" t="str">
        <f>VLOOKUP(B908,товар!$A$1:$C$433,2,FALSE)</f>
        <v>Рыба</v>
      </c>
      <c r="J908" s="24">
        <f t="shared" si="70"/>
        <v>258.5128205128205</v>
      </c>
      <c r="K908" s="25">
        <f t="shared" si="71"/>
        <v>0.92253521126760574</v>
      </c>
      <c r="L908" s="13" t="str">
        <f>VLOOKUP(B908,товар!$A$1:$C$433,3,FALSE)</f>
        <v>Меридиан</v>
      </c>
      <c r="M908" s="50">
        <f t="shared" si="72"/>
        <v>260.64705882352939</v>
      </c>
      <c r="N908" s="13">
        <f t="shared" si="73"/>
        <v>1988</v>
      </c>
      <c r="O908" s="33">
        <f>VLOOKUP(H908,клиенты!$A$1:$G$435,5,FALSE)</f>
        <v>44883</v>
      </c>
      <c r="P908" s="13">
        <f t="shared" si="74"/>
        <v>104</v>
      </c>
      <c r="Q908" s="14" t="str">
        <f>VLOOKUP(H908,клиенты!$A$2:$M$435,7,FALSE)</f>
        <v>Россия</v>
      </c>
    </row>
    <row r="909" spans="1:17" x14ac:dyDescent="0.2">
      <c r="A909" s="12">
        <v>611</v>
      </c>
      <c r="B909" s="13">
        <v>25</v>
      </c>
      <c r="C909" s="13">
        <v>222</v>
      </c>
      <c r="D909" s="13">
        <v>1</v>
      </c>
      <c r="E909" s="13">
        <v>222</v>
      </c>
      <c r="F909" s="33">
        <v>45245</v>
      </c>
      <c r="G909" s="13" t="s">
        <v>11</v>
      </c>
      <c r="H909" s="13">
        <v>364</v>
      </c>
      <c r="I909" s="13" t="str">
        <f>VLOOKUP(B909,товар!$A$1:$C$433,2,FALSE)</f>
        <v>Чипсы</v>
      </c>
      <c r="J909" s="24">
        <f t="shared" si="70"/>
        <v>273.72549019607845</v>
      </c>
      <c r="K909" s="25">
        <f t="shared" si="71"/>
        <v>-0.18896848137535827</v>
      </c>
      <c r="L909" s="13" t="str">
        <f>VLOOKUP(B909,товар!$A$1:$C$433,3,FALSE)</f>
        <v>Русская картошка</v>
      </c>
      <c r="M909" s="50">
        <f t="shared" si="72"/>
        <v>241.83333333333334</v>
      </c>
      <c r="N909" s="13">
        <f t="shared" si="73"/>
        <v>222</v>
      </c>
      <c r="O909" s="33">
        <f>VLOOKUP(H909,клиенты!$A$1:$G$435,5,FALSE)</f>
        <v>44883</v>
      </c>
      <c r="P909" s="13">
        <f t="shared" si="74"/>
        <v>362</v>
      </c>
      <c r="Q909" s="14" t="str">
        <f>VLOOKUP(H909,клиенты!$A$2:$M$435,7,FALSE)</f>
        <v>Россия</v>
      </c>
    </row>
    <row r="910" spans="1:17" x14ac:dyDescent="0.2">
      <c r="A910" s="12">
        <v>683</v>
      </c>
      <c r="B910" s="13">
        <v>196</v>
      </c>
      <c r="C910" s="13">
        <v>196</v>
      </c>
      <c r="D910" s="13">
        <v>4</v>
      </c>
      <c r="E910" s="13">
        <v>784</v>
      </c>
      <c r="F910" s="33">
        <v>44944</v>
      </c>
      <c r="G910" s="13" t="s">
        <v>21</v>
      </c>
      <c r="H910" s="13">
        <v>8</v>
      </c>
      <c r="I910" s="13" t="str">
        <f>VLOOKUP(B910,товар!$A$1:$C$433,2,FALSE)</f>
        <v>Конфеты</v>
      </c>
      <c r="J910" s="24">
        <f t="shared" si="70"/>
        <v>267.85483870967744</v>
      </c>
      <c r="K910" s="25">
        <f t="shared" si="71"/>
        <v>-0.26826037213223342</v>
      </c>
      <c r="L910" s="13" t="str">
        <f>VLOOKUP(B910,товар!$A$1:$C$433,3,FALSE)</f>
        <v>Рот Фронт</v>
      </c>
      <c r="M910" s="50">
        <f t="shared" si="72"/>
        <v>288.23809523809524</v>
      </c>
      <c r="N910" s="13">
        <f t="shared" si="73"/>
        <v>784</v>
      </c>
      <c r="O910" s="33">
        <f>VLOOKUP(H910,клиенты!$A$1:$G$435,5,FALSE)</f>
        <v>44883</v>
      </c>
      <c r="P910" s="13">
        <f t="shared" si="74"/>
        <v>61</v>
      </c>
      <c r="Q910" s="14" t="str">
        <f>VLOOKUP(H910,клиенты!$A$2:$M$435,7,FALSE)</f>
        <v>Казахстан</v>
      </c>
    </row>
    <row r="911" spans="1:17" x14ac:dyDescent="0.2">
      <c r="A911" s="12">
        <v>799</v>
      </c>
      <c r="B911" s="13">
        <v>357</v>
      </c>
      <c r="C911" s="13">
        <v>55</v>
      </c>
      <c r="D911" s="13">
        <v>5</v>
      </c>
      <c r="E911" s="13">
        <v>275</v>
      </c>
      <c r="F911" s="33">
        <v>45302</v>
      </c>
      <c r="G911" s="13" t="s">
        <v>24</v>
      </c>
      <c r="H911" s="13">
        <v>8</v>
      </c>
      <c r="I911" s="13" t="str">
        <f>VLOOKUP(B911,товар!$A$1:$C$433,2,FALSE)</f>
        <v>Мясо</v>
      </c>
      <c r="J911" s="24">
        <f t="shared" si="70"/>
        <v>271.74545454545455</v>
      </c>
      <c r="K911" s="25">
        <f t="shared" si="71"/>
        <v>-0.79760471029037872</v>
      </c>
      <c r="L911" s="13" t="str">
        <f>VLOOKUP(B911,товар!$A$1:$C$433,3,FALSE)</f>
        <v>Снежана</v>
      </c>
      <c r="M911" s="50">
        <f t="shared" si="72"/>
        <v>272.35294117647061</v>
      </c>
      <c r="N911" s="13">
        <f t="shared" si="73"/>
        <v>275</v>
      </c>
      <c r="O911" s="33">
        <f>VLOOKUP(H911,клиенты!$A$1:$G$435,5,FALSE)</f>
        <v>44883</v>
      </c>
      <c r="P911" s="13">
        <f t="shared" si="74"/>
        <v>419</v>
      </c>
      <c r="Q911" s="14" t="str">
        <f>VLOOKUP(H911,клиенты!$A$2:$M$435,7,FALSE)</f>
        <v>Казахстан</v>
      </c>
    </row>
    <row r="912" spans="1:17" x14ac:dyDescent="0.2">
      <c r="A912" s="12">
        <v>974</v>
      </c>
      <c r="B912" s="13">
        <v>294</v>
      </c>
      <c r="C912" s="13">
        <v>485</v>
      </c>
      <c r="D912" s="13">
        <v>3</v>
      </c>
      <c r="E912" s="13">
        <v>1455</v>
      </c>
      <c r="F912" s="33">
        <v>45330</v>
      </c>
      <c r="G912" s="13" t="s">
        <v>26</v>
      </c>
      <c r="H912" s="13">
        <v>8</v>
      </c>
      <c r="I912" s="13" t="str">
        <f>VLOOKUP(B912,товар!$A$1:$C$433,2,FALSE)</f>
        <v>Сок</v>
      </c>
      <c r="J912" s="24">
        <f t="shared" si="70"/>
        <v>268.60344827586209</v>
      </c>
      <c r="K912" s="25">
        <f t="shared" si="71"/>
        <v>0.80563579177097355</v>
      </c>
      <c r="L912" s="13" t="str">
        <f>VLOOKUP(B912,товар!$A$1:$C$433,3,FALSE)</f>
        <v>Фруктовый сад</v>
      </c>
      <c r="M912" s="50">
        <f t="shared" si="72"/>
        <v>281.96875</v>
      </c>
      <c r="N912" s="13">
        <f t="shared" si="73"/>
        <v>1455</v>
      </c>
      <c r="O912" s="33">
        <f>VLOOKUP(H912,клиенты!$A$1:$G$435,5,FALSE)</f>
        <v>44883</v>
      </c>
      <c r="P912" s="13">
        <f t="shared" si="74"/>
        <v>447</v>
      </c>
      <c r="Q912" s="14" t="str">
        <f>VLOOKUP(H912,клиенты!$A$2:$M$435,7,FALSE)</f>
        <v>Казахстан</v>
      </c>
    </row>
    <row r="913" spans="1:17" x14ac:dyDescent="0.2">
      <c r="A913" s="12">
        <v>217</v>
      </c>
      <c r="B913" s="13">
        <v>25</v>
      </c>
      <c r="C913" s="13">
        <v>356</v>
      </c>
      <c r="D913" s="13">
        <v>3</v>
      </c>
      <c r="E913" s="13">
        <v>1068</v>
      </c>
      <c r="F913" s="33">
        <v>45018</v>
      </c>
      <c r="G913" s="13" t="s">
        <v>15</v>
      </c>
      <c r="H913" s="13">
        <v>322</v>
      </c>
      <c r="I913" s="13" t="str">
        <f>VLOOKUP(B913,товар!$A$1:$C$433,2,FALSE)</f>
        <v>Чипсы</v>
      </c>
      <c r="J913" s="24">
        <f t="shared" si="70"/>
        <v>273.72549019607845</v>
      </c>
      <c r="K913" s="25">
        <f t="shared" si="71"/>
        <v>0.30057306590257871</v>
      </c>
      <c r="L913" s="13" t="str">
        <f>VLOOKUP(B913,товар!$A$1:$C$433,3,FALSE)</f>
        <v>Русская картошка</v>
      </c>
      <c r="M913" s="50">
        <f t="shared" si="72"/>
        <v>241.83333333333334</v>
      </c>
      <c r="N913" s="13">
        <f t="shared" si="73"/>
        <v>1068</v>
      </c>
      <c r="O913" s="33">
        <f>VLOOKUP(H913,клиенты!$A$1:$G$435,5,FALSE)</f>
        <v>44886</v>
      </c>
      <c r="P913" s="13">
        <f t="shared" si="74"/>
        <v>132</v>
      </c>
      <c r="Q913" s="14" t="str">
        <f>VLOOKUP(H913,клиенты!$A$2:$M$435,7,FALSE)</f>
        <v>Таджикистан</v>
      </c>
    </row>
    <row r="914" spans="1:17" x14ac:dyDescent="0.2">
      <c r="A914" s="12">
        <v>241</v>
      </c>
      <c r="B914" s="13">
        <v>40</v>
      </c>
      <c r="C914" s="13">
        <v>82</v>
      </c>
      <c r="D914" s="13">
        <v>1</v>
      </c>
      <c r="E914" s="13">
        <v>82</v>
      </c>
      <c r="F914" s="33">
        <v>45011</v>
      </c>
      <c r="G914" s="13" t="s">
        <v>12</v>
      </c>
      <c r="H914" s="13">
        <v>312</v>
      </c>
      <c r="I914" s="13" t="str">
        <f>VLOOKUP(B914,товар!$A$1:$C$433,2,FALSE)</f>
        <v>Колбаса</v>
      </c>
      <c r="J914" s="24">
        <f t="shared" si="70"/>
        <v>286.92307692307691</v>
      </c>
      <c r="K914" s="25">
        <f t="shared" si="71"/>
        <v>-0.71420911528150133</v>
      </c>
      <c r="L914" s="13" t="str">
        <f>VLOOKUP(B914,товар!$A$1:$C$433,3,FALSE)</f>
        <v>Микоян</v>
      </c>
      <c r="M914" s="50">
        <f t="shared" si="72"/>
        <v>82</v>
      </c>
      <c r="N914" s="13">
        <f t="shared" si="73"/>
        <v>82</v>
      </c>
      <c r="O914" s="33">
        <f>VLOOKUP(H914,клиенты!$A$1:$G$435,5,FALSE)</f>
        <v>44886</v>
      </c>
      <c r="P914" s="13">
        <f t="shared" si="74"/>
        <v>125</v>
      </c>
      <c r="Q914" s="14" t="str">
        <f>VLOOKUP(H914,клиенты!$A$2:$M$435,7,FALSE)</f>
        <v>Россия</v>
      </c>
    </row>
    <row r="915" spans="1:17" x14ac:dyDescent="0.2">
      <c r="A915" s="12">
        <v>316</v>
      </c>
      <c r="B915" s="13">
        <v>67</v>
      </c>
      <c r="C915" s="13">
        <v>317</v>
      </c>
      <c r="D915" s="13">
        <v>4</v>
      </c>
      <c r="E915" s="13">
        <v>1268</v>
      </c>
      <c r="F915" s="33">
        <v>45222</v>
      </c>
      <c r="G915" s="13" t="s">
        <v>12</v>
      </c>
      <c r="H915" s="13">
        <v>322</v>
      </c>
      <c r="I915" s="13" t="str">
        <f>VLOOKUP(B915,товар!$A$1:$C$433,2,FALSE)</f>
        <v>Йогурт</v>
      </c>
      <c r="J915" s="24">
        <f t="shared" si="70"/>
        <v>263.25423728813558</v>
      </c>
      <c r="K915" s="25">
        <f t="shared" si="71"/>
        <v>0.20415915529229989</v>
      </c>
      <c r="L915" s="13" t="str">
        <f>VLOOKUP(B915,товар!$A$1:$C$433,3,FALSE)</f>
        <v>Чудо</v>
      </c>
      <c r="M915" s="50">
        <f t="shared" si="72"/>
        <v>287.10000000000002</v>
      </c>
      <c r="N915" s="13">
        <f t="shared" si="73"/>
        <v>1268</v>
      </c>
      <c r="O915" s="33">
        <f>VLOOKUP(H915,клиенты!$A$1:$G$435,5,FALSE)</f>
        <v>44886</v>
      </c>
      <c r="P915" s="13">
        <f t="shared" si="74"/>
        <v>336</v>
      </c>
      <c r="Q915" s="14" t="str">
        <f>VLOOKUP(H915,клиенты!$A$2:$M$435,7,FALSE)</f>
        <v>Таджикистан</v>
      </c>
    </row>
    <row r="916" spans="1:17" x14ac:dyDescent="0.2">
      <c r="A916" s="12">
        <v>382</v>
      </c>
      <c r="B916" s="13">
        <v>451</v>
      </c>
      <c r="C916" s="13">
        <v>227</v>
      </c>
      <c r="D916" s="13">
        <v>3</v>
      </c>
      <c r="E916" s="13">
        <v>681</v>
      </c>
      <c r="F916" s="33">
        <v>45098</v>
      </c>
      <c r="G916" s="13" t="s">
        <v>18</v>
      </c>
      <c r="H916" s="13">
        <v>304</v>
      </c>
      <c r="I916" s="13" t="str">
        <f>VLOOKUP(B916,товар!$A$1:$C$433,2,FALSE)</f>
        <v>Рис</v>
      </c>
      <c r="J916" s="24">
        <f t="shared" si="70"/>
        <v>258.375</v>
      </c>
      <c r="K916" s="25">
        <f t="shared" si="71"/>
        <v>-0.12143202709240442</v>
      </c>
      <c r="L916" s="13" t="str">
        <f>VLOOKUP(B916,товар!$A$1:$C$433,3,FALSE)</f>
        <v>Белый Злат</v>
      </c>
      <c r="M916" s="50">
        <f t="shared" si="72"/>
        <v>269.70588235294116</v>
      </c>
      <c r="N916" s="13">
        <f t="shared" si="73"/>
        <v>681</v>
      </c>
      <c r="O916" s="33">
        <f>VLOOKUP(H916,клиенты!$A$1:$G$435,5,FALSE)</f>
        <v>44886</v>
      </c>
      <c r="P916" s="13">
        <f t="shared" si="74"/>
        <v>212</v>
      </c>
      <c r="Q916" s="14" t="str">
        <f>VLOOKUP(H916,клиенты!$A$2:$M$435,7,FALSE)</f>
        <v>Россия</v>
      </c>
    </row>
    <row r="917" spans="1:17" x14ac:dyDescent="0.2">
      <c r="A917" s="12">
        <v>622</v>
      </c>
      <c r="B917" s="13">
        <v>191</v>
      </c>
      <c r="C917" s="13">
        <v>58</v>
      </c>
      <c r="D917" s="13">
        <v>1</v>
      </c>
      <c r="E917" s="13">
        <v>58</v>
      </c>
      <c r="F917" s="33">
        <v>44981</v>
      </c>
      <c r="G917" s="13" t="s">
        <v>19</v>
      </c>
      <c r="H917" s="13">
        <v>237</v>
      </c>
      <c r="I917" s="13" t="str">
        <f>VLOOKUP(B917,товар!$A$1:$C$433,2,FALSE)</f>
        <v>Колбаса</v>
      </c>
      <c r="J917" s="24">
        <f t="shared" si="70"/>
        <v>286.92307692307691</v>
      </c>
      <c r="K917" s="25">
        <f t="shared" si="71"/>
        <v>-0.79785522788203755</v>
      </c>
      <c r="L917" s="13" t="str">
        <f>VLOOKUP(B917,товар!$A$1:$C$433,3,FALSE)</f>
        <v>Окраина</v>
      </c>
      <c r="M917" s="50">
        <f t="shared" si="72"/>
        <v>273.58333333333331</v>
      </c>
      <c r="N917" s="13">
        <f t="shared" si="73"/>
        <v>58</v>
      </c>
      <c r="O917" s="33">
        <f>VLOOKUP(H917,клиенты!$A$1:$G$435,5,FALSE)</f>
        <v>44886</v>
      </c>
      <c r="P917" s="13">
        <f t="shared" si="74"/>
        <v>95</v>
      </c>
      <c r="Q917" s="14" t="str">
        <f>VLOOKUP(H917,клиенты!$A$2:$M$435,7,FALSE)</f>
        <v>Россия</v>
      </c>
    </row>
    <row r="918" spans="1:17" x14ac:dyDescent="0.2">
      <c r="A918" s="12">
        <v>765</v>
      </c>
      <c r="B918" s="13">
        <v>158</v>
      </c>
      <c r="C918" s="13">
        <v>318</v>
      </c>
      <c r="D918" s="13">
        <v>5</v>
      </c>
      <c r="E918" s="13">
        <v>1590</v>
      </c>
      <c r="F918" s="33">
        <v>44958</v>
      </c>
      <c r="G918" s="13" t="s">
        <v>15</v>
      </c>
      <c r="H918" s="13">
        <v>99</v>
      </c>
      <c r="I918" s="13" t="str">
        <f>VLOOKUP(B918,товар!$A$1:$C$433,2,FALSE)</f>
        <v>Сахар</v>
      </c>
      <c r="J918" s="24">
        <f t="shared" si="70"/>
        <v>252.76271186440678</v>
      </c>
      <c r="K918" s="25">
        <f t="shared" si="71"/>
        <v>0.25809696238181457</v>
      </c>
      <c r="L918" s="13" t="str">
        <f>VLOOKUP(B918,товар!$A$1:$C$433,3,FALSE)</f>
        <v>Сладов</v>
      </c>
      <c r="M918" s="50">
        <f t="shared" si="72"/>
        <v>240.26666666666668</v>
      </c>
      <c r="N918" s="13">
        <f t="shared" si="73"/>
        <v>1590</v>
      </c>
      <c r="O918" s="33">
        <f>VLOOKUP(H918,клиенты!$A$1:$G$435,5,FALSE)</f>
        <v>44886</v>
      </c>
      <c r="P918" s="13">
        <f t="shared" si="74"/>
        <v>72</v>
      </c>
      <c r="Q918" s="14" t="str">
        <f>VLOOKUP(H918,клиенты!$A$2:$M$435,7,FALSE)</f>
        <v>Россия</v>
      </c>
    </row>
    <row r="919" spans="1:17" x14ac:dyDescent="0.2">
      <c r="A919" s="12">
        <v>996</v>
      </c>
      <c r="B919" s="13">
        <v>242</v>
      </c>
      <c r="C919" s="13">
        <v>441</v>
      </c>
      <c r="D919" s="13">
        <v>1</v>
      </c>
      <c r="E919" s="13">
        <v>441</v>
      </c>
      <c r="F919" s="33">
        <v>44934</v>
      </c>
      <c r="G919" s="13" t="s">
        <v>25</v>
      </c>
      <c r="H919" s="13">
        <v>312</v>
      </c>
      <c r="I919" s="13" t="str">
        <f>VLOOKUP(B919,товар!$A$1:$C$433,2,FALSE)</f>
        <v>Овощи</v>
      </c>
      <c r="J919" s="24">
        <f t="shared" si="70"/>
        <v>250.48780487804879</v>
      </c>
      <c r="K919" s="25">
        <f t="shared" si="71"/>
        <v>0.76056475170399218</v>
      </c>
      <c r="L919" s="13" t="str">
        <f>VLOOKUP(B919,товар!$A$1:$C$433,3,FALSE)</f>
        <v>Овощной ряд</v>
      </c>
      <c r="M919" s="50">
        <f t="shared" si="72"/>
        <v>303.8235294117647</v>
      </c>
      <c r="N919" s="13">
        <f t="shared" si="73"/>
        <v>441</v>
      </c>
      <c r="O919" s="33">
        <f>VLOOKUP(H919,клиенты!$A$1:$G$435,5,FALSE)</f>
        <v>44886</v>
      </c>
      <c r="P919" s="13">
        <f t="shared" si="74"/>
        <v>48</v>
      </c>
      <c r="Q919" s="14" t="str">
        <f>VLOOKUP(H919,клиенты!$A$2:$M$435,7,FALSE)</f>
        <v>Россия</v>
      </c>
    </row>
    <row r="920" spans="1:17" x14ac:dyDescent="0.2">
      <c r="A920" s="12">
        <v>126</v>
      </c>
      <c r="B920" s="13">
        <v>242</v>
      </c>
      <c r="C920" s="13">
        <v>221</v>
      </c>
      <c r="D920" s="13">
        <v>5</v>
      </c>
      <c r="E920" s="13">
        <v>1105</v>
      </c>
      <c r="F920" s="33">
        <v>45025</v>
      </c>
      <c r="G920" s="13" t="s">
        <v>20</v>
      </c>
      <c r="H920" s="13">
        <v>114</v>
      </c>
      <c r="I920" s="13" t="str">
        <f>VLOOKUP(B920,товар!$A$1:$C$433,2,FALSE)</f>
        <v>Овощи</v>
      </c>
      <c r="J920" s="24">
        <f t="shared" si="70"/>
        <v>250.48780487804879</v>
      </c>
      <c r="K920" s="25">
        <f t="shared" si="71"/>
        <v>-0.11772151898734184</v>
      </c>
      <c r="L920" s="13" t="str">
        <f>VLOOKUP(B920,товар!$A$1:$C$433,3,FALSE)</f>
        <v>Овощной ряд</v>
      </c>
      <c r="M920" s="50">
        <f t="shared" si="72"/>
        <v>303.8235294117647</v>
      </c>
      <c r="N920" s="13">
        <f t="shared" si="73"/>
        <v>1105</v>
      </c>
      <c r="O920" s="33">
        <f>VLOOKUP(H920,клиенты!$A$1:$G$435,5,FALSE)</f>
        <v>44889</v>
      </c>
      <c r="P920" s="13">
        <f t="shared" si="74"/>
        <v>136</v>
      </c>
      <c r="Q920" s="14" t="str">
        <f>VLOOKUP(H920,клиенты!$A$2:$M$435,7,FALSE)</f>
        <v>Россия</v>
      </c>
    </row>
    <row r="921" spans="1:17" x14ac:dyDescent="0.2">
      <c r="A921" s="12">
        <v>133</v>
      </c>
      <c r="B921" s="13">
        <v>452</v>
      </c>
      <c r="C921" s="13">
        <v>349</v>
      </c>
      <c r="D921" s="13">
        <v>1</v>
      </c>
      <c r="E921" s="13">
        <v>349</v>
      </c>
      <c r="F921" s="33">
        <v>45000</v>
      </c>
      <c r="G921" s="13" t="s">
        <v>11</v>
      </c>
      <c r="H921" s="13">
        <v>283</v>
      </c>
      <c r="I921" s="13" t="str">
        <f>VLOOKUP(B921,товар!$A$1:$C$433,2,FALSE)</f>
        <v>Фрукты</v>
      </c>
      <c r="J921" s="24">
        <f t="shared" si="70"/>
        <v>274.16279069767444</v>
      </c>
      <c r="K921" s="25">
        <f t="shared" si="71"/>
        <v>0.27296632453982528</v>
      </c>
      <c r="L921" s="13" t="str">
        <f>VLOOKUP(B921,товар!$A$1:$C$433,3,FALSE)</f>
        <v>Экзотик</v>
      </c>
      <c r="M921" s="50">
        <f t="shared" si="72"/>
        <v>253.6875</v>
      </c>
      <c r="N921" s="13">
        <f t="shared" si="73"/>
        <v>349</v>
      </c>
      <c r="O921" s="33">
        <f>VLOOKUP(H921,клиенты!$A$1:$G$435,5,FALSE)</f>
        <v>44889</v>
      </c>
      <c r="P921" s="13">
        <f t="shared" si="74"/>
        <v>111</v>
      </c>
      <c r="Q921" s="14" t="str">
        <f>VLOOKUP(H921,клиенты!$A$2:$M$435,7,FALSE)</f>
        <v>Узбекистан</v>
      </c>
    </row>
    <row r="922" spans="1:17" x14ac:dyDescent="0.2">
      <c r="A922" s="12">
        <v>333</v>
      </c>
      <c r="B922" s="13">
        <v>23</v>
      </c>
      <c r="C922" s="13">
        <v>476</v>
      </c>
      <c r="D922" s="13">
        <v>3</v>
      </c>
      <c r="E922" s="13">
        <v>1428</v>
      </c>
      <c r="F922" s="33">
        <v>45102</v>
      </c>
      <c r="G922" s="13" t="s">
        <v>10</v>
      </c>
      <c r="H922" s="13">
        <v>283</v>
      </c>
      <c r="I922" s="13" t="str">
        <f>VLOOKUP(B922,товар!$A$1:$C$433,2,FALSE)</f>
        <v>Рыба</v>
      </c>
      <c r="J922" s="24">
        <f t="shared" si="70"/>
        <v>258.5128205128205</v>
      </c>
      <c r="K922" s="25">
        <f t="shared" si="71"/>
        <v>0.8413013291013689</v>
      </c>
      <c r="L922" s="13" t="str">
        <f>VLOOKUP(B922,товар!$A$1:$C$433,3,FALSE)</f>
        <v>Санта Бремор</v>
      </c>
      <c r="M922" s="50">
        <f t="shared" si="72"/>
        <v>216.4</v>
      </c>
      <c r="N922" s="13">
        <f t="shared" si="73"/>
        <v>1428</v>
      </c>
      <c r="O922" s="33">
        <f>VLOOKUP(H922,клиенты!$A$1:$G$435,5,FALSE)</f>
        <v>44889</v>
      </c>
      <c r="P922" s="13">
        <f t="shared" si="74"/>
        <v>213</v>
      </c>
      <c r="Q922" s="14" t="str">
        <f>VLOOKUP(H922,клиенты!$A$2:$M$435,7,FALSE)</f>
        <v>Узбекистан</v>
      </c>
    </row>
    <row r="923" spans="1:17" x14ac:dyDescent="0.2">
      <c r="A923" s="12">
        <v>407</v>
      </c>
      <c r="B923" s="13">
        <v>427</v>
      </c>
      <c r="C923" s="13">
        <v>499</v>
      </c>
      <c r="D923" s="13">
        <v>4</v>
      </c>
      <c r="E923" s="13">
        <v>1996</v>
      </c>
      <c r="F923" s="33">
        <v>45368</v>
      </c>
      <c r="G923" s="13" t="s">
        <v>23</v>
      </c>
      <c r="H923" s="13">
        <v>283</v>
      </c>
      <c r="I923" s="13" t="str">
        <f>VLOOKUP(B923,товар!$A$1:$C$433,2,FALSE)</f>
        <v>Хлеб</v>
      </c>
      <c r="J923" s="24">
        <f t="shared" si="70"/>
        <v>300.31818181818181</v>
      </c>
      <c r="K923" s="25">
        <f t="shared" si="71"/>
        <v>0.66157106099591356</v>
      </c>
      <c r="L923" s="13" t="str">
        <f>VLOOKUP(B923,товар!$A$1:$C$433,3,FALSE)</f>
        <v>Русский Хлеб</v>
      </c>
      <c r="M923" s="50">
        <f t="shared" si="72"/>
        <v>316.60000000000002</v>
      </c>
      <c r="N923" s="13">
        <f t="shared" si="73"/>
        <v>1996</v>
      </c>
      <c r="O923" s="33">
        <f>VLOOKUP(H923,клиенты!$A$1:$G$435,5,FALSE)</f>
        <v>44889</v>
      </c>
      <c r="P923" s="13">
        <f t="shared" si="74"/>
        <v>479</v>
      </c>
      <c r="Q923" s="14" t="str">
        <f>VLOOKUP(H923,клиенты!$A$2:$M$435,7,FALSE)</f>
        <v>Узбекистан</v>
      </c>
    </row>
    <row r="924" spans="1:17" x14ac:dyDescent="0.2">
      <c r="A924" s="12">
        <v>694</v>
      </c>
      <c r="B924" s="13">
        <v>36</v>
      </c>
      <c r="C924" s="13">
        <v>150</v>
      </c>
      <c r="D924" s="13">
        <v>2</v>
      </c>
      <c r="E924" s="13">
        <v>300</v>
      </c>
      <c r="F924" s="33">
        <v>45157</v>
      </c>
      <c r="G924" s="13" t="s">
        <v>20</v>
      </c>
      <c r="H924" s="13">
        <v>283</v>
      </c>
      <c r="I924" s="13" t="str">
        <f>VLOOKUP(B924,товар!$A$1:$C$433,2,FALSE)</f>
        <v>Макароны</v>
      </c>
      <c r="J924" s="24">
        <f t="shared" si="70"/>
        <v>265.47674418604652</v>
      </c>
      <c r="K924" s="25">
        <f t="shared" si="71"/>
        <v>-0.43497875695326527</v>
      </c>
      <c r="L924" s="13" t="str">
        <f>VLOOKUP(B924,товар!$A$1:$C$433,3,FALSE)</f>
        <v>Роллтон</v>
      </c>
      <c r="M924" s="50">
        <f t="shared" si="72"/>
        <v>235.55555555555554</v>
      </c>
      <c r="N924" s="13">
        <f t="shared" si="73"/>
        <v>300</v>
      </c>
      <c r="O924" s="33">
        <f>VLOOKUP(H924,клиенты!$A$1:$G$435,5,FALSE)</f>
        <v>44889</v>
      </c>
      <c r="P924" s="13">
        <f t="shared" si="74"/>
        <v>268</v>
      </c>
      <c r="Q924" s="14" t="str">
        <f>VLOOKUP(H924,клиенты!$A$2:$M$435,7,FALSE)</f>
        <v>Узбекистан</v>
      </c>
    </row>
    <row r="925" spans="1:17" x14ac:dyDescent="0.2">
      <c r="A925" s="12">
        <v>963</v>
      </c>
      <c r="B925" s="13">
        <v>316</v>
      </c>
      <c r="C925" s="13">
        <v>97</v>
      </c>
      <c r="D925" s="13">
        <v>4</v>
      </c>
      <c r="E925" s="13">
        <v>388</v>
      </c>
      <c r="F925" s="33">
        <v>44932</v>
      </c>
      <c r="G925" s="13" t="s">
        <v>17</v>
      </c>
      <c r="H925" s="13">
        <v>283</v>
      </c>
      <c r="I925" s="13" t="str">
        <f>VLOOKUP(B925,товар!$A$1:$C$433,2,FALSE)</f>
        <v>Макароны</v>
      </c>
      <c r="J925" s="24">
        <f t="shared" si="70"/>
        <v>265.47674418604652</v>
      </c>
      <c r="K925" s="25">
        <f t="shared" si="71"/>
        <v>-0.63461959616311159</v>
      </c>
      <c r="L925" s="13" t="str">
        <f>VLOOKUP(B925,товар!$A$1:$C$433,3,FALSE)</f>
        <v>Борилла</v>
      </c>
      <c r="M925" s="50">
        <f t="shared" si="72"/>
        <v>236.27586206896552</v>
      </c>
      <c r="N925" s="13">
        <f t="shared" si="73"/>
        <v>388</v>
      </c>
      <c r="O925" s="33">
        <f>VLOOKUP(H925,клиенты!$A$1:$G$435,5,FALSE)</f>
        <v>44889</v>
      </c>
      <c r="P925" s="13">
        <f t="shared" si="74"/>
        <v>43</v>
      </c>
      <c r="Q925" s="14" t="str">
        <f>VLOOKUP(H925,клиенты!$A$2:$M$435,7,FALSE)</f>
        <v>Узбекистан</v>
      </c>
    </row>
    <row r="926" spans="1:17" x14ac:dyDescent="0.2">
      <c r="A926" s="12">
        <v>173</v>
      </c>
      <c r="B926" s="13">
        <v>406</v>
      </c>
      <c r="C926" s="13">
        <v>426</v>
      </c>
      <c r="D926" s="13">
        <v>1</v>
      </c>
      <c r="E926" s="13">
        <v>426</v>
      </c>
      <c r="F926" s="33">
        <v>45289</v>
      </c>
      <c r="G926" s="13" t="s">
        <v>12</v>
      </c>
      <c r="H926" s="13">
        <v>395</v>
      </c>
      <c r="I926" s="13" t="str">
        <f>VLOOKUP(B926,товар!$A$1:$C$433,2,FALSE)</f>
        <v>Сок</v>
      </c>
      <c r="J926" s="24">
        <f t="shared" si="70"/>
        <v>268.60344827586209</v>
      </c>
      <c r="K926" s="25">
        <f t="shared" si="71"/>
        <v>0.58598112844213346</v>
      </c>
      <c r="L926" s="13" t="str">
        <f>VLOOKUP(B926,товар!$A$1:$C$433,3,FALSE)</f>
        <v>Фруктовый сад</v>
      </c>
      <c r="M926" s="50">
        <f t="shared" si="72"/>
        <v>281.96875</v>
      </c>
      <c r="N926" s="13">
        <f t="shared" si="73"/>
        <v>426</v>
      </c>
      <c r="O926" s="33">
        <f>VLOOKUP(H926,клиенты!$A$1:$G$435,5,FALSE)</f>
        <v>44890</v>
      </c>
      <c r="P926" s="13">
        <f t="shared" si="74"/>
        <v>399</v>
      </c>
      <c r="Q926" s="14" t="str">
        <f>VLOOKUP(H926,клиенты!$A$2:$M$435,7,FALSE)</f>
        <v>Беларусь</v>
      </c>
    </row>
    <row r="927" spans="1:17" x14ac:dyDescent="0.2">
      <c r="A927" s="12">
        <v>336</v>
      </c>
      <c r="B927" s="13">
        <v>415</v>
      </c>
      <c r="C927" s="13">
        <v>222</v>
      </c>
      <c r="D927" s="13">
        <v>3</v>
      </c>
      <c r="E927" s="13">
        <v>666</v>
      </c>
      <c r="F927" s="33">
        <v>45161</v>
      </c>
      <c r="G927" s="13" t="s">
        <v>25</v>
      </c>
      <c r="H927" s="13">
        <v>395</v>
      </c>
      <c r="I927" s="13" t="str">
        <f>VLOOKUP(B927,товар!$A$1:$C$433,2,FALSE)</f>
        <v>Чипсы</v>
      </c>
      <c r="J927" s="24">
        <f t="shared" si="70"/>
        <v>273.72549019607845</v>
      </c>
      <c r="K927" s="25">
        <f t="shared" si="71"/>
        <v>-0.18896848137535827</v>
      </c>
      <c r="L927" s="13" t="str">
        <f>VLOOKUP(B927,товар!$A$1:$C$433,3,FALSE)</f>
        <v>Pringles</v>
      </c>
      <c r="M927" s="50">
        <f t="shared" si="72"/>
        <v>280.23809523809524</v>
      </c>
      <c r="N927" s="13">
        <f t="shared" si="73"/>
        <v>666</v>
      </c>
      <c r="O927" s="33">
        <f>VLOOKUP(H927,клиенты!$A$1:$G$435,5,FALSE)</f>
        <v>44890</v>
      </c>
      <c r="P927" s="13">
        <f t="shared" si="74"/>
        <v>271</v>
      </c>
      <c r="Q927" s="14" t="str">
        <f>VLOOKUP(H927,клиенты!$A$2:$M$435,7,FALSE)</f>
        <v>Беларусь</v>
      </c>
    </row>
    <row r="928" spans="1:17" x14ac:dyDescent="0.2">
      <c r="A928" s="12">
        <v>428</v>
      </c>
      <c r="B928" s="13">
        <v>401</v>
      </c>
      <c r="C928" s="13">
        <v>78</v>
      </c>
      <c r="D928" s="13">
        <v>3</v>
      </c>
      <c r="E928" s="13">
        <v>234</v>
      </c>
      <c r="F928" s="33">
        <v>44986</v>
      </c>
      <c r="G928" s="13" t="s">
        <v>10</v>
      </c>
      <c r="H928" s="13">
        <v>395</v>
      </c>
      <c r="I928" s="13" t="str">
        <f>VLOOKUP(B928,товар!$A$1:$C$433,2,FALSE)</f>
        <v>Чай</v>
      </c>
      <c r="J928" s="24">
        <f t="shared" si="70"/>
        <v>271.18181818181819</v>
      </c>
      <c r="K928" s="25">
        <f t="shared" si="71"/>
        <v>-0.71237009721756617</v>
      </c>
      <c r="L928" s="13" t="str">
        <f>VLOOKUP(B928,товар!$A$1:$C$433,3,FALSE)</f>
        <v>Greenfield</v>
      </c>
      <c r="M928" s="50">
        <f t="shared" si="72"/>
        <v>291.45454545454544</v>
      </c>
      <c r="N928" s="13">
        <f t="shared" si="73"/>
        <v>234</v>
      </c>
      <c r="O928" s="33">
        <f>VLOOKUP(H928,клиенты!$A$1:$G$435,5,FALSE)</f>
        <v>44890</v>
      </c>
      <c r="P928" s="13">
        <f t="shared" si="74"/>
        <v>96</v>
      </c>
      <c r="Q928" s="14" t="str">
        <f>VLOOKUP(H928,клиенты!$A$2:$M$435,7,FALSE)</f>
        <v>Беларусь</v>
      </c>
    </row>
    <row r="929" spans="1:17" x14ac:dyDescent="0.2">
      <c r="A929" s="12">
        <v>37</v>
      </c>
      <c r="B929" s="13">
        <v>8</v>
      </c>
      <c r="C929" s="13">
        <v>480</v>
      </c>
      <c r="D929" s="13">
        <v>4</v>
      </c>
      <c r="E929" s="13">
        <v>1920</v>
      </c>
      <c r="F929" s="33">
        <v>44947</v>
      </c>
      <c r="G929" s="13" t="s">
        <v>22</v>
      </c>
      <c r="H929" s="13">
        <v>318</v>
      </c>
      <c r="I929" s="13" t="str">
        <f>VLOOKUP(B929,товар!$A$1:$C$433,2,FALSE)</f>
        <v>Макароны</v>
      </c>
      <c r="J929" s="24">
        <f t="shared" si="70"/>
        <v>265.47674418604652</v>
      </c>
      <c r="K929" s="25">
        <f t="shared" si="71"/>
        <v>0.80806797774955097</v>
      </c>
      <c r="L929" s="13" t="str">
        <f>VLOOKUP(B929,товар!$A$1:$C$433,3,FALSE)</f>
        <v>Паста Зара</v>
      </c>
      <c r="M929" s="50">
        <f t="shared" si="72"/>
        <v>276.67567567567568</v>
      </c>
      <c r="N929" s="13">
        <f t="shared" si="73"/>
        <v>1920</v>
      </c>
      <c r="O929" s="33">
        <f>VLOOKUP(H929,клиенты!$A$1:$G$435,5,FALSE)</f>
        <v>44892</v>
      </c>
      <c r="P929" s="13">
        <f t="shared" si="74"/>
        <v>55</v>
      </c>
      <c r="Q929" s="14" t="str">
        <f>VLOOKUP(H929,клиенты!$A$2:$M$435,7,FALSE)</f>
        <v>Беларусь</v>
      </c>
    </row>
    <row r="930" spans="1:17" x14ac:dyDescent="0.2">
      <c r="A930" s="12">
        <v>73</v>
      </c>
      <c r="B930" s="13">
        <v>118</v>
      </c>
      <c r="C930" s="13">
        <v>459</v>
      </c>
      <c r="D930" s="13">
        <v>2</v>
      </c>
      <c r="E930" s="13">
        <v>918</v>
      </c>
      <c r="F930" s="33">
        <v>44993</v>
      </c>
      <c r="G930" s="13" t="s">
        <v>17</v>
      </c>
      <c r="H930" s="13">
        <v>318</v>
      </c>
      <c r="I930" s="13" t="str">
        <f>VLOOKUP(B930,товар!$A$1:$C$433,2,FALSE)</f>
        <v>Сахар</v>
      </c>
      <c r="J930" s="24">
        <f t="shared" si="70"/>
        <v>252.76271186440678</v>
      </c>
      <c r="K930" s="25">
        <f t="shared" si="71"/>
        <v>0.81593240796620403</v>
      </c>
      <c r="L930" s="13" t="str">
        <f>VLOOKUP(B930,товар!$A$1:$C$433,3,FALSE)</f>
        <v>Продимекс</v>
      </c>
      <c r="M930" s="50">
        <f t="shared" si="72"/>
        <v>240.5</v>
      </c>
      <c r="N930" s="13">
        <f t="shared" si="73"/>
        <v>918</v>
      </c>
      <c r="O930" s="33">
        <f>VLOOKUP(H930,клиенты!$A$1:$G$435,5,FALSE)</f>
        <v>44892</v>
      </c>
      <c r="P930" s="13">
        <f t="shared" si="74"/>
        <v>101</v>
      </c>
      <c r="Q930" s="14" t="str">
        <f>VLOOKUP(H930,клиенты!$A$2:$M$435,7,FALSE)</f>
        <v>Беларусь</v>
      </c>
    </row>
    <row r="931" spans="1:17" x14ac:dyDescent="0.2">
      <c r="A931" s="12">
        <v>539</v>
      </c>
      <c r="B931" s="13">
        <v>43</v>
      </c>
      <c r="C931" s="13">
        <v>158</v>
      </c>
      <c r="D931" s="13">
        <v>5</v>
      </c>
      <c r="E931" s="13">
        <v>790</v>
      </c>
      <c r="F931" s="33">
        <v>45397</v>
      </c>
      <c r="G931" s="13" t="s">
        <v>16</v>
      </c>
      <c r="H931" s="13">
        <v>271</v>
      </c>
      <c r="I931" s="13" t="str">
        <f>VLOOKUP(B931,товар!$A$1:$C$433,2,FALSE)</f>
        <v>Печенье</v>
      </c>
      <c r="J931" s="24">
        <f t="shared" si="70"/>
        <v>283.468085106383</v>
      </c>
      <c r="K931" s="25">
        <f t="shared" si="71"/>
        <v>-0.44261802897245373</v>
      </c>
      <c r="L931" s="13" t="str">
        <f>VLOOKUP(B931,товар!$A$1:$C$433,3,FALSE)</f>
        <v>КДВ</v>
      </c>
      <c r="M931" s="50">
        <f t="shared" si="72"/>
        <v>323.07692307692309</v>
      </c>
      <c r="N931" s="13">
        <f t="shared" si="73"/>
        <v>790</v>
      </c>
      <c r="O931" s="33">
        <f>VLOOKUP(H931,клиенты!$A$1:$G$435,5,FALSE)</f>
        <v>44892</v>
      </c>
      <c r="P931" s="13">
        <f t="shared" si="74"/>
        <v>505</v>
      </c>
      <c r="Q931" s="14" t="str">
        <f>VLOOKUP(H931,клиенты!$A$2:$M$435,7,FALSE)</f>
        <v>Казахстан</v>
      </c>
    </row>
    <row r="932" spans="1:17" x14ac:dyDescent="0.2">
      <c r="A932" s="12">
        <v>693</v>
      </c>
      <c r="B932" s="13">
        <v>215</v>
      </c>
      <c r="C932" s="13">
        <v>485</v>
      </c>
      <c r="D932" s="13">
        <v>4</v>
      </c>
      <c r="E932" s="13">
        <v>1940</v>
      </c>
      <c r="F932" s="33">
        <v>44959</v>
      </c>
      <c r="G932" s="13" t="s">
        <v>9</v>
      </c>
      <c r="H932" s="13">
        <v>318</v>
      </c>
      <c r="I932" s="13" t="str">
        <f>VLOOKUP(B932,товар!$A$1:$C$433,2,FALSE)</f>
        <v>Сок</v>
      </c>
      <c r="J932" s="24">
        <f t="shared" si="70"/>
        <v>268.60344827586209</v>
      </c>
      <c r="K932" s="25">
        <f t="shared" si="71"/>
        <v>0.80563579177097355</v>
      </c>
      <c r="L932" s="13" t="str">
        <f>VLOOKUP(B932,товар!$A$1:$C$433,3,FALSE)</f>
        <v>Фруктовый сад</v>
      </c>
      <c r="M932" s="50">
        <f t="shared" si="72"/>
        <v>281.96875</v>
      </c>
      <c r="N932" s="13">
        <f t="shared" si="73"/>
        <v>1940</v>
      </c>
      <c r="O932" s="33">
        <f>VLOOKUP(H932,клиенты!$A$1:$G$435,5,FALSE)</f>
        <v>44892</v>
      </c>
      <c r="P932" s="13">
        <f t="shared" si="74"/>
        <v>67</v>
      </c>
      <c r="Q932" s="14" t="str">
        <f>VLOOKUP(H932,клиенты!$A$2:$M$435,7,FALSE)</f>
        <v>Беларусь</v>
      </c>
    </row>
    <row r="933" spans="1:17" x14ac:dyDescent="0.2">
      <c r="A933" s="12">
        <v>896</v>
      </c>
      <c r="B933" s="13">
        <v>194</v>
      </c>
      <c r="C933" s="13">
        <v>278</v>
      </c>
      <c r="D933" s="13">
        <v>4</v>
      </c>
      <c r="E933" s="13">
        <v>1112</v>
      </c>
      <c r="F933" s="33">
        <v>45286</v>
      </c>
      <c r="G933" s="13" t="s">
        <v>17</v>
      </c>
      <c r="H933" s="13">
        <v>271</v>
      </c>
      <c r="I933" s="13" t="str">
        <f>VLOOKUP(B933,товар!$A$1:$C$433,2,FALSE)</f>
        <v>Соль</v>
      </c>
      <c r="J933" s="24">
        <f t="shared" si="70"/>
        <v>264.8679245283019</v>
      </c>
      <c r="K933" s="25">
        <f t="shared" si="71"/>
        <v>4.9579712209716353E-2</v>
      </c>
      <c r="L933" s="13" t="str">
        <f>VLOOKUP(B933,товар!$A$1:$C$433,3,FALSE)</f>
        <v>Салта</v>
      </c>
      <c r="M933" s="50">
        <f t="shared" si="72"/>
        <v>273.7</v>
      </c>
      <c r="N933" s="13">
        <f t="shared" si="73"/>
        <v>1112</v>
      </c>
      <c r="O933" s="33">
        <f>VLOOKUP(H933,клиенты!$A$1:$G$435,5,FALSE)</f>
        <v>44892</v>
      </c>
      <c r="P933" s="13">
        <f t="shared" si="74"/>
        <v>394</v>
      </c>
      <c r="Q933" s="14" t="str">
        <f>VLOOKUP(H933,клиенты!$A$2:$M$435,7,FALSE)</f>
        <v>Казахстан</v>
      </c>
    </row>
    <row r="934" spans="1:17" x14ac:dyDescent="0.2">
      <c r="A934" s="12">
        <v>980</v>
      </c>
      <c r="B934" s="13">
        <v>364</v>
      </c>
      <c r="C934" s="13">
        <v>401</v>
      </c>
      <c r="D934" s="13">
        <v>2</v>
      </c>
      <c r="E934" s="13">
        <v>802</v>
      </c>
      <c r="F934" s="33">
        <v>45081</v>
      </c>
      <c r="G934" s="13" t="s">
        <v>25</v>
      </c>
      <c r="H934" s="13">
        <v>271</v>
      </c>
      <c r="I934" s="13" t="str">
        <f>VLOOKUP(B934,товар!$A$1:$C$433,2,FALSE)</f>
        <v>Сахар</v>
      </c>
      <c r="J934" s="24">
        <f t="shared" si="70"/>
        <v>252.76271186440678</v>
      </c>
      <c r="K934" s="25">
        <f t="shared" si="71"/>
        <v>0.58646818212298002</v>
      </c>
      <c r="L934" s="13" t="str">
        <f>VLOOKUP(B934,товар!$A$1:$C$433,3,FALSE)</f>
        <v>Русский сахар</v>
      </c>
      <c r="M934" s="50">
        <f t="shared" si="72"/>
        <v>293.41176470588238</v>
      </c>
      <c r="N934" s="13">
        <f t="shared" si="73"/>
        <v>802</v>
      </c>
      <c r="O934" s="33">
        <f>VLOOKUP(H934,клиенты!$A$1:$G$435,5,FALSE)</f>
        <v>44892</v>
      </c>
      <c r="P934" s="13">
        <f t="shared" si="74"/>
        <v>189</v>
      </c>
      <c r="Q934" s="14" t="str">
        <f>VLOOKUP(H934,клиенты!$A$2:$M$435,7,FALSE)</f>
        <v>Казахстан</v>
      </c>
    </row>
    <row r="935" spans="1:17" x14ac:dyDescent="0.2">
      <c r="A935" s="12">
        <v>18</v>
      </c>
      <c r="B935" s="13">
        <v>337</v>
      </c>
      <c r="C935" s="13">
        <v>419</v>
      </c>
      <c r="D935" s="13">
        <v>2</v>
      </c>
      <c r="E935" s="13">
        <v>838</v>
      </c>
      <c r="F935" s="33">
        <v>45116</v>
      </c>
      <c r="G935" s="13" t="s">
        <v>10</v>
      </c>
      <c r="H935" s="13">
        <v>223</v>
      </c>
      <c r="I935" s="13" t="str">
        <f>VLOOKUP(B935,товар!$A$1:$C$433,2,FALSE)</f>
        <v>Макароны</v>
      </c>
      <c r="J935" s="24">
        <f t="shared" si="70"/>
        <v>265.47674418604652</v>
      </c>
      <c r="K935" s="25">
        <f t="shared" si="71"/>
        <v>0.57829267224387881</v>
      </c>
      <c r="L935" s="13" t="str">
        <f>VLOOKUP(B935,товар!$A$1:$C$433,3,FALSE)</f>
        <v>Паста Зара</v>
      </c>
      <c r="M935" s="50">
        <f t="shared" si="72"/>
        <v>276.67567567567568</v>
      </c>
      <c r="N935" s="13">
        <f t="shared" si="73"/>
        <v>838</v>
      </c>
      <c r="O935" s="33">
        <f>VLOOKUP(H935,клиенты!$A$1:$G$435,5,FALSE)</f>
        <v>44893</v>
      </c>
      <c r="P935" s="13">
        <f t="shared" si="74"/>
        <v>223</v>
      </c>
      <c r="Q935" s="14" t="str">
        <f>VLOOKUP(H935,клиенты!$A$2:$M$435,7,FALSE)</f>
        <v>Таджикистан</v>
      </c>
    </row>
    <row r="936" spans="1:17" x14ac:dyDescent="0.2">
      <c r="A936" s="12">
        <v>180</v>
      </c>
      <c r="B936" s="13">
        <v>110</v>
      </c>
      <c r="C936" s="13">
        <v>261</v>
      </c>
      <c r="D936" s="13">
        <v>1</v>
      </c>
      <c r="E936" s="13">
        <v>261</v>
      </c>
      <c r="F936" s="33">
        <v>45325</v>
      </c>
      <c r="G936" s="13" t="s">
        <v>21</v>
      </c>
      <c r="H936" s="13">
        <v>223</v>
      </c>
      <c r="I936" s="13" t="str">
        <f>VLOOKUP(B936,товар!$A$1:$C$433,2,FALSE)</f>
        <v>Макароны</v>
      </c>
      <c r="J936" s="24">
        <f t="shared" si="70"/>
        <v>265.47674418604652</v>
      </c>
      <c r="K936" s="25">
        <f t="shared" si="71"/>
        <v>-1.6863037098681644E-2</v>
      </c>
      <c r="L936" s="13" t="str">
        <f>VLOOKUP(B936,товар!$A$1:$C$433,3,FALSE)</f>
        <v>Паста Зара</v>
      </c>
      <c r="M936" s="50">
        <f t="shared" si="72"/>
        <v>276.67567567567568</v>
      </c>
      <c r="N936" s="13">
        <f t="shared" si="73"/>
        <v>261</v>
      </c>
      <c r="O936" s="33">
        <f>VLOOKUP(H936,клиенты!$A$1:$G$435,5,FALSE)</f>
        <v>44893</v>
      </c>
      <c r="P936" s="13">
        <f t="shared" si="74"/>
        <v>432</v>
      </c>
      <c r="Q936" s="14" t="str">
        <f>VLOOKUP(H936,клиенты!$A$2:$M$435,7,FALSE)</f>
        <v>Таджикистан</v>
      </c>
    </row>
    <row r="937" spans="1:17" x14ac:dyDescent="0.2">
      <c r="A937" s="12">
        <v>666</v>
      </c>
      <c r="B937" s="13">
        <v>37</v>
      </c>
      <c r="C937" s="13">
        <v>411</v>
      </c>
      <c r="D937" s="13">
        <v>5</v>
      </c>
      <c r="E937" s="13">
        <v>2055</v>
      </c>
      <c r="F937" s="33">
        <v>45140</v>
      </c>
      <c r="G937" s="13" t="s">
        <v>21</v>
      </c>
      <c r="H937" s="13">
        <v>7</v>
      </c>
      <c r="I937" s="13" t="str">
        <f>VLOOKUP(B937,товар!$A$1:$C$433,2,FALSE)</f>
        <v>Соль</v>
      </c>
      <c r="J937" s="24">
        <f t="shared" si="70"/>
        <v>264.8679245283019</v>
      </c>
      <c r="K937" s="25">
        <f t="shared" si="71"/>
        <v>0.55171676877048004</v>
      </c>
      <c r="L937" s="13" t="str">
        <f>VLOOKUP(B937,товар!$A$1:$C$433,3,FALSE)</f>
        <v>Илецкая</v>
      </c>
      <c r="M937" s="50">
        <f t="shared" si="72"/>
        <v>238.16666666666666</v>
      </c>
      <c r="N937" s="13">
        <f t="shared" si="73"/>
        <v>2055</v>
      </c>
      <c r="O937" s="33">
        <f>VLOOKUP(H937,клиенты!$A$1:$G$435,5,FALSE)</f>
        <v>44893</v>
      </c>
      <c r="P937" s="13">
        <f t="shared" si="74"/>
        <v>247</v>
      </c>
      <c r="Q937" s="14" t="str">
        <f>VLOOKUP(H937,клиенты!$A$2:$M$435,7,FALSE)</f>
        <v>Россия</v>
      </c>
    </row>
    <row r="938" spans="1:17" x14ac:dyDescent="0.2">
      <c r="A938" s="12">
        <v>763</v>
      </c>
      <c r="B938" s="13">
        <v>483</v>
      </c>
      <c r="C938" s="13">
        <v>140</v>
      </c>
      <c r="D938" s="13">
        <v>5</v>
      </c>
      <c r="E938" s="13">
        <v>700</v>
      </c>
      <c r="F938" s="33">
        <v>45244</v>
      </c>
      <c r="G938" s="13" t="s">
        <v>11</v>
      </c>
      <c r="H938" s="13">
        <v>7</v>
      </c>
      <c r="I938" s="13" t="str">
        <f>VLOOKUP(B938,товар!$A$1:$C$433,2,FALSE)</f>
        <v>Колбаса</v>
      </c>
      <c r="J938" s="24">
        <f t="shared" si="70"/>
        <v>286.92307692307691</v>
      </c>
      <c r="K938" s="25">
        <f t="shared" si="71"/>
        <v>-0.51206434316353877</v>
      </c>
      <c r="L938" s="13" t="str">
        <f>VLOOKUP(B938,товар!$A$1:$C$433,3,FALSE)</f>
        <v>Дымов</v>
      </c>
      <c r="M938" s="50">
        <f t="shared" si="72"/>
        <v>312.66666666666669</v>
      </c>
      <c r="N938" s="13">
        <f t="shared" si="73"/>
        <v>700</v>
      </c>
      <c r="O938" s="33">
        <f>VLOOKUP(H938,клиенты!$A$1:$G$435,5,FALSE)</f>
        <v>44893</v>
      </c>
      <c r="P938" s="13">
        <f t="shared" si="74"/>
        <v>351</v>
      </c>
      <c r="Q938" s="14" t="str">
        <f>VLOOKUP(H938,клиенты!$A$2:$M$435,7,FALSE)</f>
        <v>Россия</v>
      </c>
    </row>
    <row r="939" spans="1:17" x14ac:dyDescent="0.2">
      <c r="A939" s="12">
        <v>359</v>
      </c>
      <c r="B939" s="13">
        <v>386</v>
      </c>
      <c r="C939" s="13">
        <v>424</v>
      </c>
      <c r="D939" s="13">
        <v>3</v>
      </c>
      <c r="E939" s="13">
        <v>1272</v>
      </c>
      <c r="F939" s="33">
        <v>45166</v>
      </c>
      <c r="G939" s="13" t="s">
        <v>27</v>
      </c>
      <c r="H939" s="13">
        <v>406</v>
      </c>
      <c r="I939" s="13" t="str">
        <f>VLOOKUP(B939,товар!$A$1:$C$433,2,FALSE)</f>
        <v>Крупа</v>
      </c>
      <c r="J939" s="24">
        <f t="shared" si="70"/>
        <v>255.11627906976744</v>
      </c>
      <c r="K939" s="25">
        <f t="shared" si="71"/>
        <v>0.6619872379216043</v>
      </c>
      <c r="L939" s="13" t="str">
        <f>VLOOKUP(B939,товар!$A$1:$C$433,3,FALSE)</f>
        <v>Увелка</v>
      </c>
      <c r="M939" s="50">
        <f t="shared" si="72"/>
        <v>251.91666666666666</v>
      </c>
      <c r="N939" s="13">
        <f t="shared" si="73"/>
        <v>1272</v>
      </c>
      <c r="O939" s="33">
        <f>VLOOKUP(H939,клиенты!$A$1:$G$435,5,FALSE)</f>
        <v>44895</v>
      </c>
      <c r="P939" s="13">
        <f t="shared" si="74"/>
        <v>271</v>
      </c>
      <c r="Q939" s="14" t="str">
        <f>VLOOKUP(H939,клиенты!$A$2:$M$435,7,FALSE)</f>
        <v>Таджикистан</v>
      </c>
    </row>
    <row r="940" spans="1:17" x14ac:dyDescent="0.2">
      <c r="A940" s="12">
        <v>994</v>
      </c>
      <c r="B940" s="13">
        <v>235</v>
      </c>
      <c r="C940" s="13">
        <v>345</v>
      </c>
      <c r="D940" s="13">
        <v>3</v>
      </c>
      <c r="E940" s="13">
        <v>1035</v>
      </c>
      <c r="F940" s="33">
        <v>45301</v>
      </c>
      <c r="G940" s="13" t="s">
        <v>8</v>
      </c>
      <c r="H940" s="13">
        <v>406</v>
      </c>
      <c r="I940" s="13" t="str">
        <f>VLOOKUP(B940,товар!$A$1:$C$433,2,FALSE)</f>
        <v>Хлеб</v>
      </c>
      <c r="J940" s="24">
        <f t="shared" si="70"/>
        <v>300.31818181818181</v>
      </c>
      <c r="K940" s="25">
        <f t="shared" si="71"/>
        <v>0.14878159527773582</v>
      </c>
      <c r="L940" s="13" t="str">
        <f>VLOOKUP(B940,товар!$A$1:$C$433,3,FALSE)</f>
        <v>Русский Хлеб</v>
      </c>
      <c r="M940" s="50">
        <f t="shared" si="72"/>
        <v>316.60000000000002</v>
      </c>
      <c r="N940" s="13">
        <f t="shared" si="73"/>
        <v>1035</v>
      </c>
      <c r="O940" s="33">
        <f>VLOOKUP(H940,клиенты!$A$1:$G$435,5,FALSE)</f>
        <v>44895</v>
      </c>
      <c r="P940" s="13">
        <f t="shared" si="74"/>
        <v>406</v>
      </c>
      <c r="Q940" s="14" t="str">
        <f>VLOOKUP(H940,клиенты!$A$2:$M$435,7,FALSE)</f>
        <v>Таджикистан</v>
      </c>
    </row>
    <row r="941" spans="1:17" x14ac:dyDescent="0.2">
      <c r="A941" s="12">
        <v>97</v>
      </c>
      <c r="B941" s="13">
        <v>364</v>
      </c>
      <c r="C941" s="13">
        <v>323</v>
      </c>
      <c r="D941" s="13">
        <v>2</v>
      </c>
      <c r="E941" s="13">
        <v>646</v>
      </c>
      <c r="F941" s="33">
        <v>45197</v>
      </c>
      <c r="G941" s="13" t="s">
        <v>25</v>
      </c>
      <c r="H941" s="13">
        <v>313</v>
      </c>
      <c r="I941" s="13" t="str">
        <f>VLOOKUP(B941,товар!$A$1:$C$433,2,FALSE)</f>
        <v>Сахар</v>
      </c>
      <c r="J941" s="24">
        <f t="shared" si="70"/>
        <v>252.76271186440678</v>
      </c>
      <c r="K941" s="25">
        <f t="shared" si="71"/>
        <v>0.27787836116140285</v>
      </c>
      <c r="L941" s="13" t="str">
        <f>VLOOKUP(B941,товар!$A$1:$C$433,3,FALSE)</f>
        <v>Русский сахар</v>
      </c>
      <c r="M941" s="50">
        <f t="shared" si="72"/>
        <v>293.41176470588238</v>
      </c>
      <c r="N941" s="13">
        <f t="shared" si="73"/>
        <v>646</v>
      </c>
      <c r="O941" s="33">
        <f>VLOOKUP(H941,клиенты!$A$1:$G$435,5,FALSE)</f>
        <v>44896</v>
      </c>
      <c r="P941" s="13">
        <f t="shared" si="74"/>
        <v>301</v>
      </c>
      <c r="Q941" s="14" t="str">
        <f>VLOOKUP(H941,клиенты!$A$2:$M$435,7,FALSE)</f>
        <v>Беларусь</v>
      </c>
    </row>
    <row r="942" spans="1:17" x14ac:dyDescent="0.2">
      <c r="A942" s="12">
        <v>559</v>
      </c>
      <c r="B942" s="13">
        <v>309</v>
      </c>
      <c r="C942" s="13">
        <v>368</v>
      </c>
      <c r="D942" s="13">
        <v>3</v>
      </c>
      <c r="E942" s="13">
        <v>1104</v>
      </c>
      <c r="F942" s="33">
        <v>44960</v>
      </c>
      <c r="G942" s="13" t="s">
        <v>15</v>
      </c>
      <c r="H942" s="13">
        <v>340</v>
      </c>
      <c r="I942" s="13" t="str">
        <f>VLOOKUP(B942,товар!$A$1:$C$433,2,FALSE)</f>
        <v>Конфеты</v>
      </c>
      <c r="J942" s="24">
        <f t="shared" si="70"/>
        <v>267.85483870967744</v>
      </c>
      <c r="K942" s="25">
        <f t="shared" si="71"/>
        <v>0.37387848497621468</v>
      </c>
      <c r="L942" s="13" t="str">
        <f>VLOOKUP(B942,товар!$A$1:$C$433,3,FALSE)</f>
        <v>Рот Фронт</v>
      </c>
      <c r="M942" s="50">
        <f t="shared" si="72"/>
        <v>288.23809523809524</v>
      </c>
      <c r="N942" s="13">
        <f t="shared" si="73"/>
        <v>1104</v>
      </c>
      <c r="O942" s="33">
        <f>VLOOKUP(H942,клиенты!$A$1:$G$435,5,FALSE)</f>
        <v>44896</v>
      </c>
      <c r="P942" s="13">
        <f t="shared" si="74"/>
        <v>64</v>
      </c>
      <c r="Q942" s="14" t="str">
        <f>VLOOKUP(H942,клиенты!$A$2:$M$435,7,FALSE)</f>
        <v>Россия</v>
      </c>
    </row>
    <row r="943" spans="1:17" x14ac:dyDescent="0.2">
      <c r="A943" s="12">
        <v>865</v>
      </c>
      <c r="B943" s="13">
        <v>176</v>
      </c>
      <c r="C943" s="13">
        <v>217</v>
      </c>
      <c r="D943" s="13">
        <v>4</v>
      </c>
      <c r="E943" s="13">
        <v>868</v>
      </c>
      <c r="F943" s="33">
        <v>45135</v>
      </c>
      <c r="G943" s="13" t="s">
        <v>12</v>
      </c>
      <c r="H943" s="13">
        <v>313</v>
      </c>
      <c r="I943" s="13" t="str">
        <f>VLOOKUP(B943,товар!$A$1:$C$433,2,FALSE)</f>
        <v>Сахар</v>
      </c>
      <c r="J943" s="24">
        <f t="shared" si="70"/>
        <v>252.76271186440678</v>
      </c>
      <c r="K943" s="25">
        <f t="shared" si="71"/>
        <v>-0.14148729296586871</v>
      </c>
      <c r="L943" s="13" t="str">
        <f>VLOOKUP(B943,товар!$A$1:$C$433,3,FALSE)</f>
        <v>Продимекс</v>
      </c>
      <c r="M943" s="50">
        <f t="shared" si="72"/>
        <v>240.5</v>
      </c>
      <c r="N943" s="13">
        <f t="shared" si="73"/>
        <v>868</v>
      </c>
      <c r="O943" s="33">
        <f>VLOOKUP(H943,клиенты!$A$1:$G$435,5,FALSE)</f>
        <v>44896</v>
      </c>
      <c r="P943" s="13">
        <f t="shared" si="74"/>
        <v>239</v>
      </c>
      <c r="Q943" s="14" t="str">
        <f>VLOOKUP(H943,клиенты!$A$2:$M$435,7,FALSE)</f>
        <v>Беларусь</v>
      </c>
    </row>
    <row r="944" spans="1:17" x14ac:dyDescent="0.2">
      <c r="A944" s="12">
        <v>951</v>
      </c>
      <c r="B944" s="13">
        <v>199</v>
      </c>
      <c r="C944" s="13">
        <v>494</v>
      </c>
      <c r="D944" s="13">
        <v>1</v>
      </c>
      <c r="E944" s="13">
        <v>494</v>
      </c>
      <c r="F944" s="33">
        <v>45252</v>
      </c>
      <c r="G944" s="13" t="s">
        <v>10</v>
      </c>
      <c r="H944" s="13">
        <v>340</v>
      </c>
      <c r="I944" s="13" t="str">
        <f>VLOOKUP(B944,товар!$A$1:$C$433,2,FALSE)</f>
        <v>Макароны</v>
      </c>
      <c r="J944" s="24">
        <f t="shared" si="70"/>
        <v>265.47674418604652</v>
      </c>
      <c r="K944" s="25">
        <f t="shared" si="71"/>
        <v>0.86080329376724629</v>
      </c>
      <c r="L944" s="13" t="str">
        <f>VLOOKUP(B944,товар!$A$1:$C$433,3,FALSE)</f>
        <v>Борилла</v>
      </c>
      <c r="M944" s="50">
        <f t="shared" si="72"/>
        <v>236.27586206896552</v>
      </c>
      <c r="N944" s="13">
        <f t="shared" si="73"/>
        <v>494</v>
      </c>
      <c r="O944" s="33">
        <f>VLOOKUP(H944,клиенты!$A$1:$G$435,5,FALSE)</f>
        <v>44896</v>
      </c>
      <c r="P944" s="13">
        <f t="shared" si="74"/>
        <v>356</v>
      </c>
      <c r="Q944" s="14" t="str">
        <f>VLOOKUP(H944,клиенты!$A$2:$M$435,7,FALSE)</f>
        <v>Россия</v>
      </c>
    </row>
    <row r="945" spans="1:17" x14ac:dyDescent="0.2">
      <c r="A945" s="12">
        <v>605</v>
      </c>
      <c r="B945" s="13">
        <v>285</v>
      </c>
      <c r="C945" s="13">
        <v>122</v>
      </c>
      <c r="D945" s="13">
        <v>5</v>
      </c>
      <c r="E945" s="13">
        <v>610</v>
      </c>
      <c r="F945" s="33">
        <v>44959</v>
      </c>
      <c r="G945" s="13" t="s">
        <v>17</v>
      </c>
      <c r="H945" s="13">
        <v>447</v>
      </c>
      <c r="I945" s="13" t="str">
        <f>VLOOKUP(B945,товар!$A$1:$C$433,2,FALSE)</f>
        <v>Макароны</v>
      </c>
      <c r="J945" s="24">
        <f t="shared" si="70"/>
        <v>265.47674418604652</v>
      </c>
      <c r="K945" s="25">
        <f t="shared" si="71"/>
        <v>-0.5404493889886558</v>
      </c>
      <c r="L945" s="13" t="str">
        <f>VLOOKUP(B945,товар!$A$1:$C$433,3,FALSE)</f>
        <v>Паста Зара</v>
      </c>
      <c r="M945" s="50">
        <f t="shared" si="72"/>
        <v>276.67567567567568</v>
      </c>
      <c r="N945" s="13">
        <f t="shared" si="73"/>
        <v>610</v>
      </c>
      <c r="O945" s="33">
        <f>VLOOKUP(H945,клиенты!$A$1:$G$435,5,FALSE)</f>
        <v>44898</v>
      </c>
      <c r="P945" s="13">
        <f t="shared" si="74"/>
        <v>61</v>
      </c>
      <c r="Q945" s="14" t="str">
        <f>VLOOKUP(H945,клиенты!$A$2:$M$435,7,FALSE)</f>
        <v>Узбекистан</v>
      </c>
    </row>
    <row r="946" spans="1:17" x14ac:dyDescent="0.2">
      <c r="A946" s="12">
        <v>398</v>
      </c>
      <c r="B946" s="13">
        <v>258</v>
      </c>
      <c r="C946" s="13">
        <v>113</v>
      </c>
      <c r="D946" s="13">
        <v>1</v>
      </c>
      <c r="E946" s="13">
        <v>113</v>
      </c>
      <c r="F946" s="33">
        <v>45289</v>
      </c>
      <c r="G946" s="13" t="s">
        <v>24</v>
      </c>
      <c r="H946" s="13">
        <v>314</v>
      </c>
      <c r="I946" s="13" t="str">
        <f>VLOOKUP(B946,товар!$A$1:$C$433,2,FALSE)</f>
        <v>Рыба</v>
      </c>
      <c r="J946" s="24">
        <f t="shared" si="70"/>
        <v>258.5128205128205</v>
      </c>
      <c r="K946" s="25">
        <f t="shared" si="71"/>
        <v>-0.56288434834358259</v>
      </c>
      <c r="L946" s="13" t="str">
        <f>VLOOKUP(B946,товар!$A$1:$C$433,3,FALSE)</f>
        <v>Санта Бремор</v>
      </c>
      <c r="M946" s="50">
        <f t="shared" si="72"/>
        <v>216.4</v>
      </c>
      <c r="N946" s="13">
        <f t="shared" si="73"/>
        <v>113</v>
      </c>
      <c r="O946" s="33">
        <f>VLOOKUP(H946,клиенты!$A$1:$G$435,5,FALSE)</f>
        <v>44899</v>
      </c>
      <c r="P946" s="13">
        <f t="shared" si="74"/>
        <v>390</v>
      </c>
      <c r="Q946" s="14" t="str">
        <f>VLOOKUP(H946,клиенты!$A$2:$M$435,7,FALSE)</f>
        <v>Россия</v>
      </c>
    </row>
    <row r="947" spans="1:17" x14ac:dyDescent="0.2">
      <c r="A947" s="12">
        <v>462</v>
      </c>
      <c r="B947" s="13">
        <v>461</v>
      </c>
      <c r="C947" s="13">
        <v>443</v>
      </c>
      <c r="D947" s="13">
        <v>3</v>
      </c>
      <c r="E947" s="13">
        <v>1329</v>
      </c>
      <c r="F947" s="33">
        <v>45076</v>
      </c>
      <c r="G947" s="13" t="s">
        <v>27</v>
      </c>
      <c r="H947" s="13">
        <v>314</v>
      </c>
      <c r="I947" s="13" t="str">
        <f>VLOOKUP(B947,товар!$A$1:$C$433,2,FALSE)</f>
        <v>Фрукты</v>
      </c>
      <c r="J947" s="24">
        <f t="shared" si="70"/>
        <v>274.16279069767444</v>
      </c>
      <c r="K947" s="25">
        <f t="shared" si="71"/>
        <v>0.61582831453049436</v>
      </c>
      <c r="L947" s="13" t="str">
        <f>VLOOKUP(B947,товар!$A$1:$C$433,3,FALSE)</f>
        <v>Green Garden</v>
      </c>
      <c r="M947" s="50">
        <f t="shared" si="72"/>
        <v>369.2</v>
      </c>
      <c r="N947" s="13">
        <f t="shared" si="73"/>
        <v>1329</v>
      </c>
      <c r="O947" s="33">
        <f>VLOOKUP(H947,клиенты!$A$1:$G$435,5,FALSE)</f>
        <v>44899</v>
      </c>
      <c r="P947" s="13">
        <f t="shared" si="74"/>
        <v>177</v>
      </c>
      <c r="Q947" s="14" t="str">
        <f>VLOOKUP(H947,клиенты!$A$2:$M$435,7,FALSE)</f>
        <v>Россия</v>
      </c>
    </row>
    <row r="948" spans="1:17" x14ac:dyDescent="0.2">
      <c r="A948" s="12">
        <v>625</v>
      </c>
      <c r="B948" s="13">
        <v>245</v>
      </c>
      <c r="C948" s="13">
        <v>144</v>
      </c>
      <c r="D948" s="13">
        <v>4</v>
      </c>
      <c r="E948" s="13">
        <v>576</v>
      </c>
      <c r="F948" s="33">
        <v>45206</v>
      </c>
      <c r="G948" s="13" t="s">
        <v>23</v>
      </c>
      <c r="H948" s="13">
        <v>314</v>
      </c>
      <c r="I948" s="13" t="str">
        <f>VLOOKUP(B948,товар!$A$1:$C$433,2,FALSE)</f>
        <v>Сахар</v>
      </c>
      <c r="J948" s="24">
        <f t="shared" si="70"/>
        <v>252.76271186440678</v>
      </c>
      <c r="K948" s="25">
        <f t="shared" si="71"/>
        <v>-0.43029571514785758</v>
      </c>
      <c r="L948" s="13" t="str">
        <f>VLOOKUP(B948,товар!$A$1:$C$433,3,FALSE)</f>
        <v>Продимекс</v>
      </c>
      <c r="M948" s="50">
        <f t="shared" si="72"/>
        <v>240.5</v>
      </c>
      <c r="N948" s="13">
        <f t="shared" si="73"/>
        <v>576</v>
      </c>
      <c r="O948" s="33">
        <f>VLOOKUP(H948,клиенты!$A$1:$G$435,5,FALSE)</f>
        <v>44899</v>
      </c>
      <c r="P948" s="13">
        <f t="shared" si="74"/>
        <v>307</v>
      </c>
      <c r="Q948" s="14" t="str">
        <f>VLOOKUP(H948,клиенты!$A$2:$M$435,7,FALSE)</f>
        <v>Россия</v>
      </c>
    </row>
    <row r="949" spans="1:17" x14ac:dyDescent="0.2">
      <c r="A949" s="12">
        <v>47</v>
      </c>
      <c r="B949" s="13">
        <v>57</v>
      </c>
      <c r="C949" s="13">
        <v>343</v>
      </c>
      <c r="D949" s="13">
        <v>5</v>
      </c>
      <c r="E949" s="13">
        <v>1715</v>
      </c>
      <c r="F949" s="33">
        <v>45063</v>
      </c>
      <c r="G949" s="13" t="s">
        <v>9</v>
      </c>
      <c r="H949" s="13">
        <v>183</v>
      </c>
      <c r="I949" s="13" t="str">
        <f>VLOOKUP(B949,товар!$A$1:$C$433,2,FALSE)</f>
        <v>Печенье</v>
      </c>
      <c r="J949" s="24">
        <f t="shared" si="70"/>
        <v>283.468085106383</v>
      </c>
      <c r="K949" s="25">
        <f t="shared" si="71"/>
        <v>0.21001275988891388</v>
      </c>
      <c r="L949" s="13" t="str">
        <f>VLOOKUP(B949,товар!$A$1:$C$433,3,FALSE)</f>
        <v>Юбилейное</v>
      </c>
      <c r="M949" s="50">
        <f t="shared" si="72"/>
        <v>232.44444444444446</v>
      </c>
      <c r="N949" s="13">
        <f t="shared" si="73"/>
        <v>1715</v>
      </c>
      <c r="O949" s="33">
        <f>VLOOKUP(H949,клиенты!$A$1:$G$435,5,FALSE)</f>
        <v>44900</v>
      </c>
      <c r="P949" s="13">
        <f t="shared" si="74"/>
        <v>163</v>
      </c>
      <c r="Q949" s="14" t="str">
        <f>VLOOKUP(H949,клиенты!$A$2:$M$435,7,FALSE)</f>
        <v>Узбекистан</v>
      </c>
    </row>
    <row r="950" spans="1:17" x14ac:dyDescent="0.2">
      <c r="A950" s="12">
        <v>264</v>
      </c>
      <c r="B950" s="13">
        <v>222</v>
      </c>
      <c r="C950" s="13">
        <v>500</v>
      </c>
      <c r="D950" s="13">
        <v>2</v>
      </c>
      <c r="E950" s="13">
        <v>1000</v>
      </c>
      <c r="F950" s="33">
        <v>45157</v>
      </c>
      <c r="G950" s="13" t="s">
        <v>26</v>
      </c>
      <c r="H950" s="13">
        <v>9</v>
      </c>
      <c r="I950" s="13" t="str">
        <f>VLOOKUP(B950,товар!$A$1:$C$433,2,FALSE)</f>
        <v>Молоко</v>
      </c>
      <c r="J950" s="24">
        <f t="shared" si="70"/>
        <v>294.95238095238096</v>
      </c>
      <c r="K950" s="25">
        <f t="shared" si="71"/>
        <v>0.6951888924765901</v>
      </c>
      <c r="L950" s="13" t="str">
        <f>VLOOKUP(B950,товар!$A$1:$C$433,3,FALSE)</f>
        <v>Простоквашино</v>
      </c>
      <c r="M950" s="50">
        <f t="shared" si="72"/>
        <v>318.81818181818181</v>
      </c>
      <c r="N950" s="13">
        <f t="shared" si="73"/>
        <v>1000</v>
      </c>
      <c r="O950" s="33">
        <f>VLOOKUP(H950,клиенты!$A$1:$G$435,5,FALSE)</f>
        <v>44900</v>
      </c>
      <c r="P950" s="13">
        <f t="shared" si="74"/>
        <v>257</v>
      </c>
      <c r="Q950" s="14" t="str">
        <f>VLOOKUP(H950,клиенты!$A$2:$M$435,7,FALSE)</f>
        <v>Узбекистан</v>
      </c>
    </row>
    <row r="951" spans="1:17" x14ac:dyDescent="0.2">
      <c r="A951" s="12">
        <v>479</v>
      </c>
      <c r="B951" s="13">
        <v>494</v>
      </c>
      <c r="C951" s="13">
        <v>216</v>
      </c>
      <c r="D951" s="13">
        <v>3</v>
      </c>
      <c r="E951" s="13">
        <v>648</v>
      </c>
      <c r="F951" s="33">
        <v>45009</v>
      </c>
      <c r="G951" s="13" t="s">
        <v>25</v>
      </c>
      <c r="H951" s="13">
        <v>9</v>
      </c>
      <c r="I951" s="13" t="str">
        <f>VLOOKUP(B951,товар!$A$1:$C$433,2,FALSE)</f>
        <v>Сыр</v>
      </c>
      <c r="J951" s="24">
        <f t="shared" si="70"/>
        <v>262.63492063492066</v>
      </c>
      <c r="K951" s="25">
        <f t="shared" si="71"/>
        <v>-0.17756557476127166</v>
      </c>
      <c r="L951" s="13" t="str">
        <f>VLOOKUP(B951,товар!$A$1:$C$433,3,FALSE)</f>
        <v>Сырная долина</v>
      </c>
      <c r="M951" s="50">
        <f t="shared" si="72"/>
        <v>271</v>
      </c>
      <c r="N951" s="13">
        <f t="shared" si="73"/>
        <v>648</v>
      </c>
      <c r="O951" s="33">
        <f>VLOOKUP(H951,клиенты!$A$1:$G$435,5,FALSE)</f>
        <v>44900</v>
      </c>
      <c r="P951" s="13">
        <f t="shared" si="74"/>
        <v>109</v>
      </c>
      <c r="Q951" s="14" t="str">
        <f>VLOOKUP(H951,клиенты!$A$2:$M$435,7,FALSE)</f>
        <v>Узбекистан</v>
      </c>
    </row>
    <row r="952" spans="1:17" x14ac:dyDescent="0.2">
      <c r="A952" s="12">
        <v>616</v>
      </c>
      <c r="B952" s="13">
        <v>26</v>
      </c>
      <c r="C952" s="13">
        <v>143</v>
      </c>
      <c r="D952" s="13">
        <v>2</v>
      </c>
      <c r="E952" s="13">
        <v>286</v>
      </c>
      <c r="F952" s="33">
        <v>45397</v>
      </c>
      <c r="G952" s="13" t="s">
        <v>22</v>
      </c>
      <c r="H952" s="13">
        <v>183</v>
      </c>
      <c r="I952" s="13" t="str">
        <f>VLOOKUP(B952,товар!$A$1:$C$433,2,FALSE)</f>
        <v>Мясо</v>
      </c>
      <c r="J952" s="24">
        <f t="shared" si="70"/>
        <v>271.74545454545455</v>
      </c>
      <c r="K952" s="25">
        <f t="shared" si="71"/>
        <v>-0.47377224675498464</v>
      </c>
      <c r="L952" s="13" t="str">
        <f>VLOOKUP(B952,товар!$A$1:$C$433,3,FALSE)</f>
        <v>Сава</v>
      </c>
      <c r="M952" s="50">
        <f t="shared" si="72"/>
        <v>212.8125</v>
      </c>
      <c r="N952" s="13">
        <f t="shared" si="73"/>
        <v>286</v>
      </c>
      <c r="O952" s="33">
        <f>VLOOKUP(H952,клиенты!$A$1:$G$435,5,FALSE)</f>
        <v>44900</v>
      </c>
      <c r="P952" s="13">
        <f t="shared" si="74"/>
        <v>497</v>
      </c>
      <c r="Q952" s="14" t="str">
        <f>VLOOKUP(H952,клиенты!$A$2:$M$435,7,FALSE)</f>
        <v>Узбекистан</v>
      </c>
    </row>
    <row r="953" spans="1:17" x14ac:dyDescent="0.2">
      <c r="A953" s="12">
        <v>724</v>
      </c>
      <c r="B953" s="13">
        <v>400</v>
      </c>
      <c r="C953" s="13">
        <v>358</v>
      </c>
      <c r="D953" s="13">
        <v>4</v>
      </c>
      <c r="E953" s="13">
        <v>1432</v>
      </c>
      <c r="F953" s="33">
        <v>45103</v>
      </c>
      <c r="G953" s="13" t="s">
        <v>10</v>
      </c>
      <c r="H953" s="13">
        <v>9</v>
      </c>
      <c r="I953" s="13" t="str">
        <f>VLOOKUP(B953,товар!$A$1:$C$433,2,FALSE)</f>
        <v>Молоко</v>
      </c>
      <c r="J953" s="24">
        <f t="shared" si="70"/>
        <v>294.95238095238096</v>
      </c>
      <c r="K953" s="25">
        <f t="shared" si="71"/>
        <v>0.21375524701323867</v>
      </c>
      <c r="L953" s="13" t="str">
        <f>VLOOKUP(B953,товар!$A$1:$C$433,3,FALSE)</f>
        <v>Беллакт</v>
      </c>
      <c r="M953" s="50">
        <f t="shared" si="72"/>
        <v>322.54545454545456</v>
      </c>
      <c r="N953" s="13">
        <f t="shared" si="73"/>
        <v>1432</v>
      </c>
      <c r="O953" s="33">
        <f>VLOOKUP(H953,клиенты!$A$1:$G$435,5,FALSE)</f>
        <v>44900</v>
      </c>
      <c r="P953" s="13">
        <f t="shared" si="74"/>
        <v>203</v>
      </c>
      <c r="Q953" s="14" t="str">
        <f>VLOOKUP(H953,клиенты!$A$2:$M$435,7,FALSE)</f>
        <v>Узбекистан</v>
      </c>
    </row>
    <row r="954" spans="1:17" x14ac:dyDescent="0.2">
      <c r="A954" s="12">
        <v>739</v>
      </c>
      <c r="B954" s="13">
        <v>218</v>
      </c>
      <c r="C954" s="13">
        <v>383</v>
      </c>
      <c r="D954" s="13">
        <v>2</v>
      </c>
      <c r="E954" s="13">
        <v>766</v>
      </c>
      <c r="F954" s="33">
        <v>45338</v>
      </c>
      <c r="G954" s="13" t="s">
        <v>9</v>
      </c>
      <c r="H954" s="13">
        <v>9</v>
      </c>
      <c r="I954" s="13" t="str">
        <f>VLOOKUP(B954,товар!$A$1:$C$433,2,FALSE)</f>
        <v>Колбаса</v>
      </c>
      <c r="J954" s="24">
        <f t="shared" si="70"/>
        <v>286.92307692307691</v>
      </c>
      <c r="K954" s="25">
        <f t="shared" si="71"/>
        <v>0.33485254691689015</v>
      </c>
      <c r="L954" s="13" t="str">
        <f>VLOOKUP(B954,товар!$A$1:$C$433,3,FALSE)</f>
        <v>Дымов</v>
      </c>
      <c r="M954" s="50">
        <f t="shared" si="72"/>
        <v>312.66666666666669</v>
      </c>
      <c r="N954" s="13">
        <f t="shared" si="73"/>
        <v>766</v>
      </c>
      <c r="O954" s="33">
        <f>VLOOKUP(H954,клиенты!$A$1:$G$435,5,FALSE)</f>
        <v>44900</v>
      </c>
      <c r="P954" s="13">
        <f t="shared" si="74"/>
        <v>438</v>
      </c>
      <c r="Q954" s="14" t="str">
        <f>VLOOKUP(H954,клиенты!$A$2:$M$435,7,FALSE)</f>
        <v>Узбекистан</v>
      </c>
    </row>
    <row r="955" spans="1:17" x14ac:dyDescent="0.2">
      <c r="A955" s="12">
        <v>943</v>
      </c>
      <c r="B955" s="13">
        <v>447</v>
      </c>
      <c r="C955" s="13">
        <v>118</v>
      </c>
      <c r="D955" s="13">
        <v>3</v>
      </c>
      <c r="E955" s="13">
        <v>354</v>
      </c>
      <c r="F955" s="33">
        <v>45337</v>
      </c>
      <c r="G955" s="13" t="s">
        <v>16</v>
      </c>
      <c r="H955" s="13">
        <v>9</v>
      </c>
      <c r="I955" s="13" t="str">
        <f>VLOOKUP(B955,товар!$A$1:$C$433,2,FALSE)</f>
        <v>Йогурт</v>
      </c>
      <c r="J955" s="24">
        <f t="shared" si="70"/>
        <v>263.25423728813558</v>
      </c>
      <c r="K955" s="25">
        <f t="shared" si="71"/>
        <v>-0.55176409992274011</v>
      </c>
      <c r="L955" s="13" t="str">
        <f>VLOOKUP(B955,товар!$A$1:$C$433,3,FALSE)</f>
        <v>Эрманн</v>
      </c>
      <c r="M955" s="50">
        <f t="shared" si="72"/>
        <v>248.5</v>
      </c>
      <c r="N955" s="13">
        <f t="shared" si="73"/>
        <v>354</v>
      </c>
      <c r="O955" s="33">
        <f>VLOOKUP(H955,клиенты!$A$1:$G$435,5,FALSE)</f>
        <v>44900</v>
      </c>
      <c r="P955" s="13">
        <f t="shared" si="74"/>
        <v>437</v>
      </c>
      <c r="Q955" s="14" t="str">
        <f>VLOOKUP(H955,клиенты!$A$2:$M$435,7,FALSE)</f>
        <v>Узбекистан</v>
      </c>
    </row>
    <row r="956" spans="1:17" x14ac:dyDescent="0.2">
      <c r="A956" s="12">
        <v>116</v>
      </c>
      <c r="B956" s="13">
        <v>72</v>
      </c>
      <c r="C956" s="13">
        <v>162</v>
      </c>
      <c r="D956" s="13">
        <v>1</v>
      </c>
      <c r="E956" s="13">
        <v>162</v>
      </c>
      <c r="F956" s="33">
        <v>44959</v>
      </c>
      <c r="G956" s="13" t="s">
        <v>17</v>
      </c>
      <c r="H956" s="13">
        <v>472</v>
      </c>
      <c r="I956" s="13" t="str">
        <f>VLOOKUP(B956,товар!$A$1:$C$433,2,FALSE)</f>
        <v>Конфеты</v>
      </c>
      <c r="J956" s="24">
        <f t="shared" si="70"/>
        <v>267.85483870967744</v>
      </c>
      <c r="K956" s="25">
        <f t="shared" si="71"/>
        <v>-0.39519479737460106</v>
      </c>
      <c r="L956" s="13" t="str">
        <f>VLOOKUP(B956,товар!$A$1:$C$433,3,FALSE)</f>
        <v>Бабаевский</v>
      </c>
      <c r="M956" s="50">
        <f t="shared" si="72"/>
        <v>250.25925925925927</v>
      </c>
      <c r="N956" s="13">
        <f t="shared" si="73"/>
        <v>162</v>
      </c>
      <c r="O956" s="33">
        <f>VLOOKUP(H956,клиенты!$A$1:$G$435,5,FALSE)</f>
        <v>44901</v>
      </c>
      <c r="P956" s="13">
        <f t="shared" si="74"/>
        <v>58</v>
      </c>
      <c r="Q956" s="14" t="str">
        <f>VLOOKUP(H956,клиенты!$A$2:$M$435,7,FALSE)</f>
        <v>Таджикистан</v>
      </c>
    </row>
    <row r="957" spans="1:17" x14ac:dyDescent="0.2">
      <c r="A957" s="12">
        <v>381</v>
      </c>
      <c r="B957" s="13">
        <v>71</v>
      </c>
      <c r="C957" s="13">
        <v>125</v>
      </c>
      <c r="D957" s="13">
        <v>4</v>
      </c>
      <c r="E957" s="13">
        <v>500</v>
      </c>
      <c r="F957" s="33">
        <v>45182</v>
      </c>
      <c r="G957" s="13" t="s">
        <v>17</v>
      </c>
      <c r="H957" s="13">
        <v>19</v>
      </c>
      <c r="I957" s="13" t="str">
        <f>VLOOKUP(B957,товар!$A$1:$C$433,2,FALSE)</f>
        <v>Печенье</v>
      </c>
      <c r="J957" s="24">
        <f t="shared" si="70"/>
        <v>283.468085106383</v>
      </c>
      <c r="K957" s="25">
        <f t="shared" si="71"/>
        <v>-0.55903325076934629</v>
      </c>
      <c r="L957" s="13" t="str">
        <f>VLOOKUP(B957,товар!$A$1:$C$433,3,FALSE)</f>
        <v>Белогорье</v>
      </c>
      <c r="M957" s="50">
        <f t="shared" si="72"/>
        <v>249.5</v>
      </c>
      <c r="N957" s="13">
        <f t="shared" si="73"/>
        <v>500</v>
      </c>
      <c r="O957" s="33">
        <f>VLOOKUP(H957,клиенты!$A$1:$G$435,5,FALSE)</f>
        <v>44902</v>
      </c>
      <c r="P957" s="13">
        <f t="shared" si="74"/>
        <v>280</v>
      </c>
      <c r="Q957" s="14" t="str">
        <f>VLOOKUP(H957,клиенты!$A$2:$M$435,7,FALSE)</f>
        <v>Россия</v>
      </c>
    </row>
    <row r="958" spans="1:17" x14ac:dyDescent="0.2">
      <c r="A958" s="12">
        <v>503</v>
      </c>
      <c r="B958" s="13">
        <v>111</v>
      </c>
      <c r="C958" s="13">
        <v>321</v>
      </c>
      <c r="D958" s="13">
        <v>5</v>
      </c>
      <c r="E958" s="13">
        <v>1605</v>
      </c>
      <c r="F958" s="33">
        <v>45131</v>
      </c>
      <c r="G958" s="13" t="s">
        <v>17</v>
      </c>
      <c r="H958" s="13">
        <v>19</v>
      </c>
      <c r="I958" s="13" t="str">
        <f>VLOOKUP(B958,товар!$A$1:$C$433,2,FALSE)</f>
        <v>Сахар</v>
      </c>
      <c r="J958" s="24">
        <f t="shared" si="70"/>
        <v>252.76271186440678</v>
      </c>
      <c r="K958" s="25">
        <f t="shared" si="71"/>
        <v>0.26996580164956741</v>
      </c>
      <c r="L958" s="13" t="str">
        <f>VLOOKUP(B958,товар!$A$1:$C$433,3,FALSE)</f>
        <v>Сладов</v>
      </c>
      <c r="M958" s="50">
        <f t="shared" si="72"/>
        <v>240.26666666666668</v>
      </c>
      <c r="N958" s="13">
        <f t="shared" si="73"/>
        <v>1605</v>
      </c>
      <c r="O958" s="33">
        <f>VLOOKUP(H958,клиенты!$A$1:$G$435,5,FALSE)</f>
        <v>44902</v>
      </c>
      <c r="P958" s="13">
        <f t="shared" si="74"/>
        <v>229</v>
      </c>
      <c r="Q958" s="14" t="str">
        <f>VLOOKUP(H958,клиенты!$A$2:$M$435,7,FALSE)</f>
        <v>Россия</v>
      </c>
    </row>
    <row r="959" spans="1:17" x14ac:dyDescent="0.2">
      <c r="A959" s="12">
        <v>558</v>
      </c>
      <c r="B959" s="13">
        <v>280</v>
      </c>
      <c r="C959" s="13">
        <v>234</v>
      </c>
      <c r="D959" s="13">
        <v>2</v>
      </c>
      <c r="E959" s="13">
        <v>468</v>
      </c>
      <c r="F959" s="33">
        <v>45088</v>
      </c>
      <c r="G959" s="13" t="s">
        <v>12</v>
      </c>
      <c r="H959" s="13">
        <v>19</v>
      </c>
      <c r="I959" s="13" t="str">
        <f>VLOOKUP(B959,товар!$A$1:$C$433,2,FALSE)</f>
        <v>Сыр</v>
      </c>
      <c r="J959" s="24">
        <f t="shared" si="70"/>
        <v>262.63492063492066</v>
      </c>
      <c r="K959" s="25">
        <f t="shared" si="71"/>
        <v>-0.10902937265804435</v>
      </c>
      <c r="L959" s="13" t="str">
        <f>VLOOKUP(B959,товар!$A$1:$C$433,3,FALSE)</f>
        <v>President</v>
      </c>
      <c r="M959" s="50">
        <f t="shared" si="72"/>
        <v>238.72222222222223</v>
      </c>
      <c r="N959" s="13">
        <f t="shared" si="73"/>
        <v>468</v>
      </c>
      <c r="O959" s="33">
        <f>VLOOKUP(H959,клиенты!$A$1:$G$435,5,FALSE)</f>
        <v>44902</v>
      </c>
      <c r="P959" s="13">
        <f t="shared" si="74"/>
        <v>186</v>
      </c>
      <c r="Q959" s="14" t="str">
        <f>VLOOKUP(H959,клиенты!$A$2:$M$435,7,FALSE)</f>
        <v>Россия</v>
      </c>
    </row>
    <row r="960" spans="1:17" x14ac:dyDescent="0.2">
      <c r="A960" s="12">
        <v>589</v>
      </c>
      <c r="B960" s="13">
        <v>113</v>
      </c>
      <c r="C960" s="13">
        <v>378</v>
      </c>
      <c r="D960" s="13">
        <v>1</v>
      </c>
      <c r="E960" s="13">
        <v>378</v>
      </c>
      <c r="F960" s="33">
        <v>45277</v>
      </c>
      <c r="G960" s="13" t="s">
        <v>10</v>
      </c>
      <c r="H960" s="13">
        <v>19</v>
      </c>
      <c r="I960" s="13" t="str">
        <f>VLOOKUP(B960,товар!$A$1:$C$433,2,FALSE)</f>
        <v>Сок</v>
      </c>
      <c r="J960" s="24">
        <f t="shared" si="70"/>
        <v>268.60344827586209</v>
      </c>
      <c r="K960" s="25">
        <f t="shared" si="71"/>
        <v>0.4072790294627382</v>
      </c>
      <c r="L960" s="13" t="str">
        <f>VLOOKUP(B960,товар!$A$1:$C$433,3,FALSE)</f>
        <v>Добрый</v>
      </c>
      <c r="M960" s="50">
        <f t="shared" si="72"/>
        <v>242.81818181818181</v>
      </c>
      <c r="N960" s="13">
        <f t="shared" si="73"/>
        <v>378</v>
      </c>
      <c r="O960" s="33">
        <f>VLOOKUP(H960,клиенты!$A$1:$G$435,5,FALSE)</f>
        <v>44902</v>
      </c>
      <c r="P960" s="13">
        <f t="shared" si="74"/>
        <v>375</v>
      </c>
      <c r="Q960" s="14" t="str">
        <f>VLOOKUP(H960,клиенты!$A$2:$M$435,7,FALSE)</f>
        <v>Россия</v>
      </c>
    </row>
    <row r="961" spans="1:17" x14ac:dyDescent="0.2">
      <c r="A961" s="12">
        <v>225</v>
      </c>
      <c r="B961" s="13">
        <v>4</v>
      </c>
      <c r="C961" s="13">
        <v>198</v>
      </c>
      <c r="D961" s="13">
        <v>5</v>
      </c>
      <c r="E961" s="13">
        <v>990</v>
      </c>
      <c r="F961" s="33">
        <v>45351</v>
      </c>
      <c r="G961" s="13" t="s">
        <v>8</v>
      </c>
      <c r="H961" s="13">
        <v>156</v>
      </c>
      <c r="I961" s="13" t="str">
        <f>VLOOKUP(B961,товар!$A$1:$C$433,2,FALSE)</f>
        <v>Рис</v>
      </c>
      <c r="J961" s="24">
        <f t="shared" si="70"/>
        <v>258.375</v>
      </c>
      <c r="K961" s="25">
        <f t="shared" si="71"/>
        <v>-0.23367198838896952</v>
      </c>
      <c r="L961" s="13" t="str">
        <f>VLOOKUP(B961,товар!$A$1:$C$433,3,FALSE)</f>
        <v>Белый Злат</v>
      </c>
      <c r="M961" s="50">
        <f t="shared" si="72"/>
        <v>269.70588235294116</v>
      </c>
      <c r="N961" s="13">
        <f t="shared" si="73"/>
        <v>990</v>
      </c>
      <c r="O961" s="33">
        <f>VLOOKUP(H961,клиенты!$A$1:$G$435,5,FALSE)</f>
        <v>44905</v>
      </c>
      <c r="P961" s="13">
        <f t="shared" si="74"/>
        <v>446</v>
      </c>
      <c r="Q961" s="14" t="str">
        <f>VLOOKUP(H961,клиенты!$A$2:$M$435,7,FALSE)</f>
        <v>Таджикистан</v>
      </c>
    </row>
    <row r="962" spans="1:17" x14ac:dyDescent="0.2">
      <c r="A962" s="12">
        <v>452</v>
      </c>
      <c r="B962" s="13">
        <v>93</v>
      </c>
      <c r="C962" s="13">
        <v>387</v>
      </c>
      <c r="D962" s="13">
        <v>2</v>
      </c>
      <c r="E962" s="13">
        <v>774</v>
      </c>
      <c r="F962" s="33">
        <v>45219</v>
      </c>
      <c r="G962" s="13" t="s">
        <v>16</v>
      </c>
      <c r="H962" s="13">
        <v>156</v>
      </c>
      <c r="I962" s="13" t="str">
        <f>VLOOKUP(B962,товар!$A$1:$C$433,2,FALSE)</f>
        <v>Чай</v>
      </c>
      <c r="J962" s="24">
        <f t="shared" ref="J962:J1001" si="75">AVERAGEIF($I$2:$I$1001,I962,$C$2:$C$1001)</f>
        <v>271.18181818181819</v>
      </c>
      <c r="K962" s="25">
        <f t="shared" ref="K962:K1001" si="76">C962/J962-1</f>
        <v>0.42708682534361375</v>
      </c>
      <c r="L962" s="13" t="str">
        <f>VLOOKUP(B962,товар!$A$1:$C$433,3,FALSE)</f>
        <v>Greenfield</v>
      </c>
      <c r="M962" s="50">
        <f t="shared" ref="M962:M1001" si="77">AVERAGEIFS($C$2:$C$1001,$I$2:$I$1001,I962,$L$2:$L$1001,L962)</f>
        <v>291.45454545454544</v>
      </c>
      <c r="N962" s="13">
        <f t="shared" ref="N962:N1001" si="78">C962*D962</f>
        <v>774</v>
      </c>
      <c r="O962" s="33">
        <f>VLOOKUP(H962,клиенты!$A$1:$G$435,5,FALSE)</f>
        <v>44905</v>
      </c>
      <c r="P962" s="13">
        <f t="shared" ref="P962:P1001" si="79">F962-O962</f>
        <v>314</v>
      </c>
      <c r="Q962" s="14" t="str">
        <f>VLOOKUP(H962,клиенты!$A$2:$M$435,7,FALSE)</f>
        <v>Таджикистан</v>
      </c>
    </row>
    <row r="963" spans="1:17" x14ac:dyDescent="0.2">
      <c r="A963" s="12">
        <v>946</v>
      </c>
      <c r="B963" s="13">
        <v>298</v>
      </c>
      <c r="C963" s="13">
        <v>84</v>
      </c>
      <c r="D963" s="13">
        <v>5</v>
      </c>
      <c r="E963" s="13">
        <v>420</v>
      </c>
      <c r="F963" s="33">
        <v>45335</v>
      </c>
      <c r="G963" s="13" t="s">
        <v>10</v>
      </c>
      <c r="H963" s="13">
        <v>93</v>
      </c>
      <c r="I963" s="13" t="str">
        <f>VLOOKUP(B963,товар!$A$1:$C$433,2,FALSE)</f>
        <v>Крупа</v>
      </c>
      <c r="J963" s="24">
        <f t="shared" si="75"/>
        <v>255.11627906976744</v>
      </c>
      <c r="K963" s="25">
        <f t="shared" si="76"/>
        <v>-0.67073837739288966</v>
      </c>
      <c r="L963" s="13" t="str">
        <f>VLOOKUP(B963,товар!$A$1:$C$433,3,FALSE)</f>
        <v>Увелка</v>
      </c>
      <c r="M963" s="50">
        <f t="shared" si="77"/>
        <v>251.91666666666666</v>
      </c>
      <c r="N963" s="13">
        <f t="shared" si="78"/>
        <v>420</v>
      </c>
      <c r="O963" s="33">
        <f>VLOOKUP(H963,клиенты!$A$1:$G$435,5,FALSE)</f>
        <v>44905</v>
      </c>
      <c r="P963" s="13">
        <f t="shared" si="79"/>
        <v>430</v>
      </c>
      <c r="Q963" s="14" t="str">
        <f>VLOOKUP(H963,клиенты!$A$2:$M$435,7,FALSE)</f>
        <v>Таджикистан</v>
      </c>
    </row>
    <row r="964" spans="1:17" x14ac:dyDescent="0.2">
      <c r="A964" s="12">
        <v>365</v>
      </c>
      <c r="B964" s="13">
        <v>320</v>
      </c>
      <c r="C964" s="13">
        <v>254</v>
      </c>
      <c r="D964" s="13">
        <v>1</v>
      </c>
      <c r="E964" s="13">
        <v>254</v>
      </c>
      <c r="F964" s="33">
        <v>45316</v>
      </c>
      <c r="G964" s="13" t="s">
        <v>19</v>
      </c>
      <c r="H964" s="13">
        <v>72</v>
      </c>
      <c r="I964" s="13" t="str">
        <f>VLOOKUP(B964,товар!$A$1:$C$433,2,FALSE)</f>
        <v>Конфеты</v>
      </c>
      <c r="J964" s="24">
        <f t="shared" si="75"/>
        <v>267.85483870967744</v>
      </c>
      <c r="K964" s="25">
        <f t="shared" si="76"/>
        <v>-5.172517613054739E-2</v>
      </c>
      <c r="L964" s="13" t="str">
        <f>VLOOKUP(B964,товар!$A$1:$C$433,3,FALSE)</f>
        <v>Бабаевский</v>
      </c>
      <c r="M964" s="50">
        <f t="shared" si="77"/>
        <v>250.25925925925927</v>
      </c>
      <c r="N964" s="13">
        <f t="shared" si="78"/>
        <v>254</v>
      </c>
      <c r="O964" s="33">
        <f>VLOOKUP(H964,клиенты!$A$1:$G$435,5,FALSE)</f>
        <v>44906</v>
      </c>
      <c r="P964" s="13">
        <f t="shared" si="79"/>
        <v>410</v>
      </c>
      <c r="Q964" s="14" t="str">
        <f>VLOOKUP(H964,клиенты!$A$2:$M$435,7,FALSE)</f>
        <v>Узбекистан</v>
      </c>
    </row>
    <row r="965" spans="1:17" x14ac:dyDescent="0.2">
      <c r="A965" s="12">
        <v>833</v>
      </c>
      <c r="B965" s="13">
        <v>425</v>
      </c>
      <c r="C965" s="13">
        <v>258</v>
      </c>
      <c r="D965" s="13">
        <v>4</v>
      </c>
      <c r="E965" s="13">
        <v>1032</v>
      </c>
      <c r="F965" s="33">
        <v>45128</v>
      </c>
      <c r="G965" s="13" t="s">
        <v>23</v>
      </c>
      <c r="H965" s="13">
        <v>72</v>
      </c>
      <c r="I965" s="13" t="str">
        <f>VLOOKUP(B965,товар!$A$1:$C$433,2,FALSE)</f>
        <v>Соль</v>
      </c>
      <c r="J965" s="24">
        <f t="shared" si="75"/>
        <v>264.8679245283019</v>
      </c>
      <c r="K965" s="25">
        <f t="shared" si="76"/>
        <v>-2.5929619603932252E-2</v>
      </c>
      <c r="L965" s="13" t="str">
        <f>VLOOKUP(B965,товар!$A$1:$C$433,3,FALSE)</f>
        <v>Экстра</v>
      </c>
      <c r="M965" s="50">
        <f t="shared" si="77"/>
        <v>320.84615384615387</v>
      </c>
      <c r="N965" s="13">
        <f t="shared" si="78"/>
        <v>1032</v>
      </c>
      <c r="O965" s="33">
        <f>VLOOKUP(H965,клиенты!$A$1:$G$435,5,FALSE)</f>
        <v>44906</v>
      </c>
      <c r="P965" s="13">
        <f t="shared" si="79"/>
        <v>222</v>
      </c>
      <c r="Q965" s="14" t="str">
        <f>VLOOKUP(H965,клиенты!$A$2:$M$435,7,FALSE)</f>
        <v>Узбекистан</v>
      </c>
    </row>
    <row r="966" spans="1:17" x14ac:dyDescent="0.2">
      <c r="A966" s="12">
        <v>764</v>
      </c>
      <c r="B966" s="13">
        <v>86</v>
      </c>
      <c r="C966" s="13">
        <v>353</v>
      </c>
      <c r="D966" s="13">
        <v>2</v>
      </c>
      <c r="E966" s="13">
        <v>706</v>
      </c>
      <c r="F966" s="33">
        <v>45333</v>
      </c>
      <c r="G966" s="13" t="s">
        <v>27</v>
      </c>
      <c r="H966" s="13">
        <v>264</v>
      </c>
      <c r="I966" s="13" t="str">
        <f>VLOOKUP(B966,товар!$A$1:$C$433,2,FALSE)</f>
        <v>Сахар</v>
      </c>
      <c r="J966" s="24">
        <f t="shared" si="75"/>
        <v>252.76271186440678</v>
      </c>
      <c r="K966" s="25">
        <f t="shared" si="76"/>
        <v>0.39656675383893236</v>
      </c>
      <c r="L966" s="13" t="str">
        <f>VLOOKUP(B966,товар!$A$1:$C$433,3,FALSE)</f>
        <v>Русский сахар</v>
      </c>
      <c r="M966" s="50">
        <f t="shared" si="77"/>
        <v>293.41176470588238</v>
      </c>
      <c r="N966" s="13">
        <f t="shared" si="78"/>
        <v>706</v>
      </c>
      <c r="O966" s="33">
        <f>VLOOKUP(H966,клиенты!$A$1:$G$435,5,FALSE)</f>
        <v>44907</v>
      </c>
      <c r="P966" s="13">
        <f t="shared" si="79"/>
        <v>426</v>
      </c>
      <c r="Q966" s="14" t="str">
        <f>VLOOKUP(H966,клиенты!$A$2:$M$435,7,FALSE)</f>
        <v>Казахстан</v>
      </c>
    </row>
    <row r="967" spans="1:17" x14ac:dyDescent="0.2">
      <c r="A967" s="12">
        <v>821</v>
      </c>
      <c r="B967" s="13">
        <v>434</v>
      </c>
      <c r="C967" s="13">
        <v>257</v>
      </c>
      <c r="D967" s="13">
        <v>2</v>
      </c>
      <c r="E967" s="13">
        <v>514</v>
      </c>
      <c r="F967" s="33">
        <v>45128</v>
      </c>
      <c r="G967" s="13" t="s">
        <v>10</v>
      </c>
      <c r="H967" s="13">
        <v>264</v>
      </c>
      <c r="I967" s="13" t="str">
        <f>VLOOKUP(B967,товар!$A$1:$C$433,2,FALSE)</f>
        <v>Сыр</v>
      </c>
      <c r="J967" s="24">
        <f t="shared" si="75"/>
        <v>262.63492063492066</v>
      </c>
      <c r="K967" s="25">
        <f t="shared" si="76"/>
        <v>-2.1455336637253852E-2</v>
      </c>
      <c r="L967" s="13" t="str">
        <f>VLOOKUP(B967,товар!$A$1:$C$433,3,FALSE)</f>
        <v>Сырная долина</v>
      </c>
      <c r="M967" s="50">
        <f t="shared" si="77"/>
        <v>271</v>
      </c>
      <c r="N967" s="13">
        <f t="shared" si="78"/>
        <v>514</v>
      </c>
      <c r="O967" s="33">
        <f>VLOOKUP(H967,клиенты!$A$1:$G$435,5,FALSE)</f>
        <v>44907</v>
      </c>
      <c r="P967" s="13">
        <f t="shared" si="79"/>
        <v>221</v>
      </c>
      <c r="Q967" s="14" t="str">
        <f>VLOOKUP(H967,клиенты!$A$2:$M$435,7,FALSE)</f>
        <v>Казахстан</v>
      </c>
    </row>
    <row r="968" spans="1:17" x14ac:dyDescent="0.2">
      <c r="A968" s="12">
        <v>843</v>
      </c>
      <c r="B968" s="13">
        <v>347</v>
      </c>
      <c r="C968" s="13">
        <v>265</v>
      </c>
      <c r="D968" s="13">
        <v>1</v>
      </c>
      <c r="E968" s="13">
        <v>265</v>
      </c>
      <c r="F968" s="33">
        <v>45390</v>
      </c>
      <c r="G968" s="13" t="s">
        <v>19</v>
      </c>
      <c r="H968" s="13">
        <v>264</v>
      </c>
      <c r="I968" s="13" t="str">
        <f>VLOOKUP(B968,товар!$A$1:$C$433,2,FALSE)</f>
        <v>Макароны</v>
      </c>
      <c r="J968" s="24">
        <f t="shared" si="75"/>
        <v>265.47674418604652</v>
      </c>
      <c r="K968" s="25">
        <f t="shared" si="76"/>
        <v>-1.7958039507687262E-3</v>
      </c>
      <c r="L968" s="13" t="str">
        <f>VLOOKUP(B968,товар!$A$1:$C$433,3,FALSE)</f>
        <v>Паста Зара</v>
      </c>
      <c r="M968" s="50">
        <f t="shared" si="77"/>
        <v>276.67567567567568</v>
      </c>
      <c r="N968" s="13">
        <f t="shared" si="78"/>
        <v>265</v>
      </c>
      <c r="O968" s="33">
        <f>VLOOKUP(H968,клиенты!$A$1:$G$435,5,FALSE)</f>
        <v>44907</v>
      </c>
      <c r="P968" s="13">
        <f t="shared" si="79"/>
        <v>483</v>
      </c>
      <c r="Q968" s="14" t="str">
        <f>VLOOKUP(H968,клиенты!$A$2:$M$435,7,FALSE)</f>
        <v>Казахстан</v>
      </c>
    </row>
    <row r="969" spans="1:17" x14ac:dyDescent="0.2">
      <c r="A969" s="12">
        <v>721</v>
      </c>
      <c r="B969" s="13">
        <v>378</v>
      </c>
      <c r="C969" s="13">
        <v>203</v>
      </c>
      <c r="D969" s="13">
        <v>4</v>
      </c>
      <c r="E969" s="13">
        <v>812</v>
      </c>
      <c r="F969" s="33">
        <v>45244</v>
      </c>
      <c r="G969" s="13" t="s">
        <v>16</v>
      </c>
      <c r="H969" s="13">
        <v>238</v>
      </c>
      <c r="I969" s="13" t="str">
        <f>VLOOKUP(B969,товар!$A$1:$C$433,2,FALSE)</f>
        <v>Сок</v>
      </c>
      <c r="J969" s="24">
        <f t="shared" si="75"/>
        <v>268.60344827586209</v>
      </c>
      <c r="K969" s="25">
        <f t="shared" si="76"/>
        <v>-0.24423903973297389</v>
      </c>
      <c r="L969" s="13" t="str">
        <f>VLOOKUP(B969,товар!$A$1:$C$433,3,FALSE)</f>
        <v>Фруктовый сад</v>
      </c>
      <c r="M969" s="50">
        <f t="shared" si="77"/>
        <v>281.96875</v>
      </c>
      <c r="N969" s="13">
        <f t="shared" si="78"/>
        <v>812</v>
      </c>
      <c r="O969" s="33">
        <f>VLOOKUP(H969,клиенты!$A$1:$G$435,5,FALSE)</f>
        <v>44909</v>
      </c>
      <c r="P969" s="13">
        <f t="shared" si="79"/>
        <v>335</v>
      </c>
      <c r="Q969" s="14" t="str">
        <f>VLOOKUP(H969,клиенты!$A$2:$M$435,7,FALSE)</f>
        <v>Таджикистан</v>
      </c>
    </row>
    <row r="970" spans="1:17" x14ac:dyDescent="0.2">
      <c r="A970" s="12">
        <v>40</v>
      </c>
      <c r="B970" s="13">
        <v>36</v>
      </c>
      <c r="C970" s="13">
        <v>414</v>
      </c>
      <c r="D970" s="13">
        <v>3</v>
      </c>
      <c r="E970" s="13">
        <v>1242</v>
      </c>
      <c r="F970" s="33">
        <v>45117</v>
      </c>
      <c r="G970" s="13" t="s">
        <v>14</v>
      </c>
      <c r="H970" s="13">
        <v>267</v>
      </c>
      <c r="I970" s="13" t="str">
        <f>VLOOKUP(B970,товар!$A$1:$C$433,2,FALSE)</f>
        <v>Макароны</v>
      </c>
      <c r="J970" s="24">
        <f t="shared" si="75"/>
        <v>265.47674418604652</v>
      </c>
      <c r="K970" s="25">
        <f t="shared" si="76"/>
        <v>0.55945863080898772</v>
      </c>
      <c r="L970" s="13" t="str">
        <f>VLOOKUP(B970,товар!$A$1:$C$433,3,FALSE)</f>
        <v>Роллтон</v>
      </c>
      <c r="M970" s="50">
        <f t="shared" si="77"/>
        <v>235.55555555555554</v>
      </c>
      <c r="N970" s="13">
        <f t="shared" si="78"/>
        <v>1242</v>
      </c>
      <c r="O970" s="33">
        <f>VLOOKUP(H970,клиенты!$A$1:$G$435,5,FALSE)</f>
        <v>44910</v>
      </c>
      <c r="P970" s="13">
        <f t="shared" si="79"/>
        <v>207</v>
      </c>
      <c r="Q970" s="14" t="str">
        <f>VLOOKUP(H970,клиенты!$A$2:$M$435,7,FALSE)</f>
        <v>Россия</v>
      </c>
    </row>
    <row r="971" spans="1:17" x14ac:dyDescent="0.2">
      <c r="A971" s="12">
        <v>903</v>
      </c>
      <c r="B971" s="13">
        <v>369</v>
      </c>
      <c r="C971" s="13">
        <v>379</v>
      </c>
      <c r="D971" s="13">
        <v>5</v>
      </c>
      <c r="E971" s="13">
        <v>1895</v>
      </c>
      <c r="F971" s="33">
        <v>45189</v>
      </c>
      <c r="G971" s="13" t="s">
        <v>24</v>
      </c>
      <c r="H971" s="13">
        <v>267</v>
      </c>
      <c r="I971" s="13" t="str">
        <f>VLOOKUP(B971,товар!$A$1:$C$433,2,FALSE)</f>
        <v>Молоко</v>
      </c>
      <c r="J971" s="24">
        <f t="shared" si="75"/>
        <v>294.95238095238096</v>
      </c>
      <c r="K971" s="25">
        <f t="shared" si="76"/>
        <v>0.28495318049725538</v>
      </c>
      <c r="L971" s="13" t="str">
        <f>VLOOKUP(B971,товар!$A$1:$C$433,3,FALSE)</f>
        <v>Домик в деревне</v>
      </c>
      <c r="M971" s="50">
        <f t="shared" si="77"/>
        <v>274.77777777777777</v>
      </c>
      <c r="N971" s="13">
        <f t="shared" si="78"/>
        <v>1895</v>
      </c>
      <c r="O971" s="33">
        <f>VLOOKUP(H971,клиенты!$A$1:$G$435,5,FALSE)</f>
        <v>44910</v>
      </c>
      <c r="P971" s="13">
        <f t="shared" si="79"/>
        <v>279</v>
      </c>
      <c r="Q971" s="14" t="str">
        <f>VLOOKUP(H971,клиенты!$A$2:$M$435,7,FALSE)</f>
        <v>Россия</v>
      </c>
    </row>
    <row r="972" spans="1:17" x14ac:dyDescent="0.2">
      <c r="A972" s="12">
        <v>446</v>
      </c>
      <c r="B972" s="13">
        <v>47</v>
      </c>
      <c r="C972" s="13">
        <v>476</v>
      </c>
      <c r="D972" s="13">
        <v>4</v>
      </c>
      <c r="E972" s="13">
        <v>1904</v>
      </c>
      <c r="F972" s="33">
        <v>45425</v>
      </c>
      <c r="G972" s="13" t="s">
        <v>13</v>
      </c>
      <c r="H972" s="13">
        <v>43</v>
      </c>
      <c r="I972" s="13" t="str">
        <f>VLOOKUP(B972,товар!$A$1:$C$433,2,FALSE)</f>
        <v>Мясо</v>
      </c>
      <c r="J972" s="24">
        <f t="shared" si="75"/>
        <v>271.74545454545455</v>
      </c>
      <c r="K972" s="25">
        <f t="shared" si="76"/>
        <v>0.75163923457781334</v>
      </c>
      <c r="L972" s="13" t="str">
        <f>VLOOKUP(B972,товар!$A$1:$C$433,3,FALSE)</f>
        <v>Снежана</v>
      </c>
      <c r="M972" s="50">
        <f t="shared" si="77"/>
        <v>272.35294117647061</v>
      </c>
      <c r="N972" s="13">
        <f t="shared" si="78"/>
        <v>1904</v>
      </c>
      <c r="O972" s="33">
        <f>VLOOKUP(H972,клиенты!$A$1:$G$435,5,FALSE)</f>
        <v>44912</v>
      </c>
      <c r="P972" s="13">
        <f t="shared" si="79"/>
        <v>513</v>
      </c>
      <c r="Q972" s="14" t="str">
        <f>VLOOKUP(H972,клиенты!$A$2:$M$435,7,FALSE)</f>
        <v>Россия</v>
      </c>
    </row>
    <row r="973" spans="1:17" x14ac:dyDescent="0.2">
      <c r="A973" s="12">
        <v>562</v>
      </c>
      <c r="B973" s="13">
        <v>448</v>
      </c>
      <c r="C973" s="13">
        <v>170</v>
      </c>
      <c r="D973" s="13">
        <v>1</v>
      </c>
      <c r="E973" s="13">
        <v>170</v>
      </c>
      <c r="F973" s="33">
        <v>45075</v>
      </c>
      <c r="G973" s="13" t="s">
        <v>26</v>
      </c>
      <c r="H973" s="13">
        <v>43</v>
      </c>
      <c r="I973" s="13" t="str">
        <f>VLOOKUP(B973,товар!$A$1:$C$433,2,FALSE)</f>
        <v>Йогурт</v>
      </c>
      <c r="J973" s="24">
        <f t="shared" si="75"/>
        <v>263.25423728813558</v>
      </c>
      <c r="K973" s="25">
        <f t="shared" si="76"/>
        <v>-0.35423641514293069</v>
      </c>
      <c r="L973" s="13" t="str">
        <f>VLOOKUP(B973,товар!$A$1:$C$433,3,FALSE)</f>
        <v>Ростагроэкспорт</v>
      </c>
      <c r="M973" s="50">
        <f t="shared" si="77"/>
        <v>257.78260869565219</v>
      </c>
      <c r="N973" s="13">
        <f t="shared" si="78"/>
        <v>170</v>
      </c>
      <c r="O973" s="33">
        <f>VLOOKUP(H973,клиенты!$A$1:$G$435,5,FALSE)</f>
        <v>44912</v>
      </c>
      <c r="P973" s="13">
        <f t="shared" si="79"/>
        <v>163</v>
      </c>
      <c r="Q973" s="14" t="str">
        <f>VLOOKUP(H973,клиенты!$A$2:$M$435,7,FALSE)</f>
        <v>Россия</v>
      </c>
    </row>
    <row r="974" spans="1:17" x14ac:dyDescent="0.2">
      <c r="A974" s="12">
        <v>759</v>
      </c>
      <c r="B974" s="13">
        <v>301</v>
      </c>
      <c r="C974" s="13">
        <v>189</v>
      </c>
      <c r="D974" s="13">
        <v>3</v>
      </c>
      <c r="E974" s="13">
        <v>567</v>
      </c>
      <c r="F974" s="33">
        <v>45144</v>
      </c>
      <c r="G974" s="13" t="s">
        <v>23</v>
      </c>
      <c r="H974" s="13">
        <v>43</v>
      </c>
      <c r="I974" s="13" t="str">
        <f>VLOOKUP(B974,товар!$A$1:$C$433,2,FALSE)</f>
        <v>Фрукты</v>
      </c>
      <c r="J974" s="24">
        <f t="shared" si="75"/>
        <v>274.16279069767444</v>
      </c>
      <c r="K974" s="25">
        <f t="shared" si="76"/>
        <v>-0.31062855204003736</v>
      </c>
      <c r="L974" s="13" t="str">
        <f>VLOOKUP(B974,товар!$A$1:$C$433,3,FALSE)</f>
        <v>Экзотик</v>
      </c>
      <c r="M974" s="50">
        <f t="shared" si="77"/>
        <v>253.6875</v>
      </c>
      <c r="N974" s="13">
        <f t="shared" si="78"/>
        <v>567</v>
      </c>
      <c r="O974" s="33">
        <f>VLOOKUP(H974,клиенты!$A$1:$G$435,5,FALSE)</f>
        <v>44912</v>
      </c>
      <c r="P974" s="13">
        <f t="shared" si="79"/>
        <v>232</v>
      </c>
      <c r="Q974" s="14" t="str">
        <f>VLOOKUP(H974,клиенты!$A$2:$M$435,7,FALSE)</f>
        <v>Россия</v>
      </c>
    </row>
    <row r="975" spans="1:17" x14ac:dyDescent="0.2">
      <c r="A975" s="12">
        <v>848</v>
      </c>
      <c r="B975" s="13">
        <v>319</v>
      </c>
      <c r="C975" s="13">
        <v>193</v>
      </c>
      <c r="D975" s="13">
        <v>1</v>
      </c>
      <c r="E975" s="13">
        <v>193</v>
      </c>
      <c r="F975" s="33">
        <v>45396</v>
      </c>
      <c r="G975" s="13" t="s">
        <v>15</v>
      </c>
      <c r="H975" s="13">
        <v>43</v>
      </c>
      <c r="I975" s="13" t="str">
        <f>VLOOKUP(B975,товар!$A$1:$C$433,2,FALSE)</f>
        <v>Йогурт</v>
      </c>
      <c r="J975" s="24">
        <f t="shared" si="75"/>
        <v>263.25423728813558</v>
      </c>
      <c r="K975" s="25">
        <f t="shared" si="76"/>
        <v>-0.26686840072109197</v>
      </c>
      <c r="L975" s="13" t="str">
        <f>VLOOKUP(B975,товар!$A$1:$C$433,3,FALSE)</f>
        <v>Эрманн</v>
      </c>
      <c r="M975" s="50">
        <f t="shared" si="77"/>
        <v>248.5</v>
      </c>
      <c r="N975" s="13">
        <f t="shared" si="78"/>
        <v>193</v>
      </c>
      <c r="O975" s="33">
        <f>VLOOKUP(H975,клиенты!$A$1:$G$435,5,FALSE)</f>
        <v>44912</v>
      </c>
      <c r="P975" s="13">
        <f t="shared" si="79"/>
        <v>484</v>
      </c>
      <c r="Q975" s="14" t="str">
        <f>VLOOKUP(H975,клиенты!$A$2:$M$435,7,FALSE)</f>
        <v>Россия</v>
      </c>
    </row>
    <row r="976" spans="1:17" x14ac:dyDescent="0.2">
      <c r="A976" s="12">
        <v>394</v>
      </c>
      <c r="B976" s="13">
        <v>206</v>
      </c>
      <c r="C976" s="13">
        <v>226</v>
      </c>
      <c r="D976" s="13">
        <v>2</v>
      </c>
      <c r="E976" s="13">
        <v>452</v>
      </c>
      <c r="F976" s="33">
        <v>45264</v>
      </c>
      <c r="G976" s="13" t="s">
        <v>15</v>
      </c>
      <c r="H976" s="13">
        <v>357</v>
      </c>
      <c r="I976" s="13" t="str">
        <f>VLOOKUP(B976,товар!$A$1:$C$433,2,FALSE)</f>
        <v>Молоко</v>
      </c>
      <c r="J976" s="24">
        <f t="shared" si="75"/>
        <v>294.95238095238096</v>
      </c>
      <c r="K976" s="25">
        <f t="shared" si="76"/>
        <v>-0.23377462060058118</v>
      </c>
      <c r="L976" s="13" t="str">
        <f>VLOOKUP(B976,товар!$A$1:$C$433,3,FALSE)</f>
        <v>Домик в деревне</v>
      </c>
      <c r="M976" s="50">
        <f t="shared" si="77"/>
        <v>274.77777777777777</v>
      </c>
      <c r="N976" s="13">
        <f t="shared" si="78"/>
        <v>452</v>
      </c>
      <c r="O976" s="33">
        <f>VLOOKUP(H976,клиенты!$A$1:$G$435,5,FALSE)</f>
        <v>44913</v>
      </c>
      <c r="P976" s="13">
        <f t="shared" si="79"/>
        <v>351</v>
      </c>
      <c r="Q976" s="14" t="str">
        <f>VLOOKUP(H976,клиенты!$A$2:$M$435,7,FALSE)</f>
        <v>Беларусь</v>
      </c>
    </row>
    <row r="977" spans="1:17" x14ac:dyDescent="0.2">
      <c r="A977" s="12">
        <v>766</v>
      </c>
      <c r="B977" s="13">
        <v>199</v>
      </c>
      <c r="C977" s="13">
        <v>80</v>
      </c>
      <c r="D977" s="13">
        <v>5</v>
      </c>
      <c r="E977" s="13">
        <v>400</v>
      </c>
      <c r="F977" s="33">
        <v>45408</v>
      </c>
      <c r="G977" s="13" t="s">
        <v>17</v>
      </c>
      <c r="H977" s="13">
        <v>404</v>
      </c>
      <c r="I977" s="13" t="str">
        <f>VLOOKUP(B977,товар!$A$1:$C$433,2,FALSE)</f>
        <v>Макароны</v>
      </c>
      <c r="J977" s="24">
        <f t="shared" si="75"/>
        <v>265.47674418604652</v>
      </c>
      <c r="K977" s="25">
        <f t="shared" si="76"/>
        <v>-0.69865533704174143</v>
      </c>
      <c r="L977" s="13" t="str">
        <f>VLOOKUP(B977,товар!$A$1:$C$433,3,FALSE)</f>
        <v>Борилла</v>
      </c>
      <c r="M977" s="50">
        <f t="shared" si="77"/>
        <v>236.27586206896552</v>
      </c>
      <c r="N977" s="13">
        <f t="shared" si="78"/>
        <v>400</v>
      </c>
      <c r="O977" s="33">
        <f>VLOOKUP(H977,клиенты!$A$1:$G$435,5,FALSE)</f>
        <v>44913</v>
      </c>
      <c r="P977" s="13">
        <f t="shared" si="79"/>
        <v>495</v>
      </c>
      <c r="Q977" s="14" t="str">
        <f>VLOOKUP(H977,клиенты!$A$2:$M$435,7,FALSE)</f>
        <v>Таджикистан</v>
      </c>
    </row>
    <row r="978" spans="1:17" x14ac:dyDescent="0.2">
      <c r="A978" s="12">
        <v>964</v>
      </c>
      <c r="B978" s="13">
        <v>448</v>
      </c>
      <c r="C978" s="13">
        <v>484</v>
      </c>
      <c r="D978" s="13">
        <v>1</v>
      </c>
      <c r="E978" s="13">
        <v>484</v>
      </c>
      <c r="F978" s="33">
        <v>45301</v>
      </c>
      <c r="G978" s="13" t="s">
        <v>10</v>
      </c>
      <c r="H978" s="13">
        <v>404</v>
      </c>
      <c r="I978" s="13" t="str">
        <f>VLOOKUP(B978,товар!$A$1:$C$433,2,FALSE)</f>
        <v>Йогурт</v>
      </c>
      <c r="J978" s="24">
        <f t="shared" si="75"/>
        <v>263.25423728813558</v>
      </c>
      <c r="K978" s="25">
        <f t="shared" si="76"/>
        <v>0.83852691218130326</v>
      </c>
      <c r="L978" s="13" t="str">
        <f>VLOOKUP(B978,товар!$A$1:$C$433,3,FALSE)</f>
        <v>Ростагроэкспорт</v>
      </c>
      <c r="M978" s="50">
        <f t="shared" si="77"/>
        <v>257.78260869565219</v>
      </c>
      <c r="N978" s="13">
        <f t="shared" si="78"/>
        <v>484</v>
      </c>
      <c r="O978" s="33">
        <f>VLOOKUP(H978,клиенты!$A$1:$G$435,5,FALSE)</f>
        <v>44913</v>
      </c>
      <c r="P978" s="13">
        <f t="shared" si="79"/>
        <v>388</v>
      </c>
      <c r="Q978" s="14" t="str">
        <f>VLOOKUP(H978,клиенты!$A$2:$M$435,7,FALSE)</f>
        <v>Таджикистан</v>
      </c>
    </row>
    <row r="979" spans="1:17" x14ac:dyDescent="0.2">
      <c r="A979" s="12">
        <v>210</v>
      </c>
      <c r="B979" s="13">
        <v>344</v>
      </c>
      <c r="C979" s="13">
        <v>172</v>
      </c>
      <c r="D979" s="13">
        <v>5</v>
      </c>
      <c r="E979" s="13">
        <v>860</v>
      </c>
      <c r="F979" s="33">
        <v>45092</v>
      </c>
      <c r="G979" s="13" t="s">
        <v>18</v>
      </c>
      <c r="H979" s="13">
        <v>186</v>
      </c>
      <c r="I979" s="13" t="str">
        <f>VLOOKUP(B979,товар!$A$1:$C$433,2,FALSE)</f>
        <v>Сок</v>
      </c>
      <c r="J979" s="24">
        <f t="shared" si="75"/>
        <v>268.60344827586209</v>
      </c>
      <c r="K979" s="25">
        <f t="shared" si="76"/>
        <v>-0.35965081199050009</v>
      </c>
      <c r="L979" s="13" t="str">
        <f>VLOOKUP(B979,товар!$A$1:$C$433,3,FALSE)</f>
        <v>Сады Придонья</v>
      </c>
      <c r="M979" s="50">
        <f t="shared" si="77"/>
        <v>254.18181818181819</v>
      </c>
      <c r="N979" s="13">
        <f t="shared" si="78"/>
        <v>860</v>
      </c>
      <c r="O979" s="33">
        <f>VLOOKUP(H979,клиенты!$A$1:$G$435,5,FALSE)</f>
        <v>44914</v>
      </c>
      <c r="P979" s="13">
        <f t="shared" si="79"/>
        <v>178</v>
      </c>
      <c r="Q979" s="14" t="str">
        <f>VLOOKUP(H979,клиенты!$A$2:$M$435,7,FALSE)</f>
        <v>Казахстан</v>
      </c>
    </row>
    <row r="980" spans="1:17" x14ac:dyDescent="0.2">
      <c r="A980" s="12">
        <v>487</v>
      </c>
      <c r="B980" s="13">
        <v>129</v>
      </c>
      <c r="C980" s="13">
        <v>328</v>
      </c>
      <c r="D980" s="13">
        <v>4</v>
      </c>
      <c r="E980" s="13">
        <v>1312</v>
      </c>
      <c r="F980" s="33">
        <v>45304</v>
      </c>
      <c r="G980" s="13" t="s">
        <v>11</v>
      </c>
      <c r="H980" s="13">
        <v>127</v>
      </c>
      <c r="I980" s="13" t="str">
        <f>VLOOKUP(B980,товар!$A$1:$C$433,2,FALSE)</f>
        <v>Мясо</v>
      </c>
      <c r="J980" s="24">
        <f t="shared" si="75"/>
        <v>271.74545454545455</v>
      </c>
      <c r="K980" s="25">
        <f t="shared" si="76"/>
        <v>0.20701190954101434</v>
      </c>
      <c r="L980" s="13" t="str">
        <f>VLOOKUP(B980,товар!$A$1:$C$433,3,FALSE)</f>
        <v>Агрокомплекс</v>
      </c>
      <c r="M980" s="50">
        <f t="shared" si="77"/>
        <v>311.2</v>
      </c>
      <c r="N980" s="13">
        <f t="shared" si="78"/>
        <v>1312</v>
      </c>
      <c r="O980" s="33">
        <f>VLOOKUP(H980,клиенты!$A$1:$G$435,5,FALSE)</f>
        <v>44914</v>
      </c>
      <c r="P980" s="13">
        <f t="shared" si="79"/>
        <v>390</v>
      </c>
      <c r="Q980" s="14" t="str">
        <f>VLOOKUP(H980,клиенты!$A$2:$M$435,7,FALSE)</f>
        <v>Таджикистан</v>
      </c>
    </row>
    <row r="981" spans="1:17" x14ac:dyDescent="0.2">
      <c r="A981" s="12">
        <v>624</v>
      </c>
      <c r="B981" s="13">
        <v>313</v>
      </c>
      <c r="C981" s="13">
        <v>152</v>
      </c>
      <c r="D981" s="13">
        <v>1</v>
      </c>
      <c r="E981" s="13">
        <v>152</v>
      </c>
      <c r="F981" s="33">
        <v>45014</v>
      </c>
      <c r="G981" s="13" t="s">
        <v>16</v>
      </c>
      <c r="H981" s="13">
        <v>127</v>
      </c>
      <c r="I981" s="13" t="str">
        <f>VLOOKUP(B981,товар!$A$1:$C$433,2,FALSE)</f>
        <v>Конфеты</v>
      </c>
      <c r="J981" s="24">
        <f t="shared" si="75"/>
        <v>267.85483870967744</v>
      </c>
      <c r="K981" s="25">
        <f t="shared" si="76"/>
        <v>-0.43252845185765043</v>
      </c>
      <c r="L981" s="13" t="str">
        <f>VLOOKUP(B981,товар!$A$1:$C$433,3,FALSE)</f>
        <v>Бабаевский</v>
      </c>
      <c r="M981" s="50">
        <f t="shared" si="77"/>
        <v>250.25925925925927</v>
      </c>
      <c r="N981" s="13">
        <f t="shared" si="78"/>
        <v>152</v>
      </c>
      <c r="O981" s="33">
        <f>VLOOKUP(H981,клиенты!$A$1:$G$435,5,FALSE)</f>
        <v>44914</v>
      </c>
      <c r="P981" s="13">
        <f t="shared" si="79"/>
        <v>100</v>
      </c>
      <c r="Q981" s="14" t="str">
        <f>VLOOKUP(H981,клиенты!$A$2:$M$435,7,FALSE)</f>
        <v>Таджикистан</v>
      </c>
    </row>
    <row r="982" spans="1:17" x14ac:dyDescent="0.2">
      <c r="A982" s="12">
        <v>132</v>
      </c>
      <c r="B982" s="13">
        <v>237</v>
      </c>
      <c r="C982" s="13">
        <v>348</v>
      </c>
      <c r="D982" s="13">
        <v>2</v>
      </c>
      <c r="E982" s="13">
        <v>696</v>
      </c>
      <c r="F982" s="33">
        <v>45384</v>
      </c>
      <c r="G982" s="13" t="s">
        <v>9</v>
      </c>
      <c r="H982" s="13">
        <v>362</v>
      </c>
      <c r="I982" s="13" t="str">
        <f>VLOOKUP(B982,товар!$A$1:$C$433,2,FALSE)</f>
        <v>Конфеты</v>
      </c>
      <c r="J982" s="24">
        <f t="shared" si="75"/>
        <v>267.85483870967744</v>
      </c>
      <c r="K982" s="25">
        <f t="shared" si="76"/>
        <v>0.29921117601011615</v>
      </c>
      <c r="L982" s="13" t="str">
        <f>VLOOKUP(B982,товар!$A$1:$C$433,3,FALSE)</f>
        <v>Рот Фронт</v>
      </c>
      <c r="M982" s="50">
        <f t="shared" si="77"/>
        <v>288.23809523809524</v>
      </c>
      <c r="N982" s="13">
        <f t="shared" si="78"/>
        <v>696</v>
      </c>
      <c r="O982" s="33">
        <f>VLOOKUP(H982,клиенты!$A$1:$G$435,5,FALSE)</f>
        <v>44916</v>
      </c>
      <c r="P982" s="13">
        <f t="shared" si="79"/>
        <v>468</v>
      </c>
      <c r="Q982" s="14" t="str">
        <f>VLOOKUP(H982,клиенты!$A$2:$M$435,7,FALSE)</f>
        <v>Россия</v>
      </c>
    </row>
    <row r="983" spans="1:17" x14ac:dyDescent="0.2">
      <c r="A983" s="12">
        <v>499</v>
      </c>
      <c r="B983" s="13">
        <v>396</v>
      </c>
      <c r="C983" s="13">
        <v>482</v>
      </c>
      <c r="D983" s="13">
        <v>2</v>
      </c>
      <c r="E983" s="13">
        <v>964</v>
      </c>
      <c r="F983" s="33">
        <v>45408</v>
      </c>
      <c r="G983" s="13" t="s">
        <v>20</v>
      </c>
      <c r="H983" s="13">
        <v>362</v>
      </c>
      <c r="I983" s="13" t="str">
        <f>VLOOKUP(B983,товар!$A$1:$C$433,2,FALSE)</f>
        <v>Молоко</v>
      </c>
      <c r="J983" s="24">
        <f t="shared" si="75"/>
        <v>294.95238095238096</v>
      </c>
      <c r="K983" s="25">
        <f t="shared" si="76"/>
        <v>0.63416209234743293</v>
      </c>
      <c r="L983" s="13" t="str">
        <f>VLOOKUP(B983,товар!$A$1:$C$433,3,FALSE)</f>
        <v>Домик в деревне</v>
      </c>
      <c r="M983" s="50">
        <f t="shared" si="77"/>
        <v>274.77777777777777</v>
      </c>
      <c r="N983" s="13">
        <f t="shared" si="78"/>
        <v>964</v>
      </c>
      <c r="O983" s="33">
        <f>VLOOKUP(H983,клиенты!$A$1:$G$435,5,FALSE)</f>
        <v>44916</v>
      </c>
      <c r="P983" s="13">
        <f t="shared" si="79"/>
        <v>492</v>
      </c>
      <c r="Q983" s="14" t="str">
        <f>VLOOKUP(H983,клиенты!$A$2:$M$435,7,FALSE)</f>
        <v>Россия</v>
      </c>
    </row>
    <row r="984" spans="1:17" x14ac:dyDescent="0.2">
      <c r="A984" s="12">
        <v>823</v>
      </c>
      <c r="B984" s="13">
        <v>326</v>
      </c>
      <c r="C984" s="13">
        <v>198</v>
      </c>
      <c r="D984" s="13">
        <v>2</v>
      </c>
      <c r="E984" s="13">
        <v>396</v>
      </c>
      <c r="F984" s="33">
        <v>45396</v>
      </c>
      <c r="G984" s="13" t="s">
        <v>10</v>
      </c>
      <c r="H984" s="13">
        <v>362</v>
      </c>
      <c r="I984" s="13" t="str">
        <f>VLOOKUP(B984,товар!$A$1:$C$433,2,FALSE)</f>
        <v>Крупа</v>
      </c>
      <c r="J984" s="24">
        <f t="shared" si="75"/>
        <v>255.11627906976744</v>
      </c>
      <c r="K984" s="25">
        <f t="shared" si="76"/>
        <v>-0.22388331814038287</v>
      </c>
      <c r="L984" s="13" t="str">
        <f>VLOOKUP(B984,товар!$A$1:$C$433,3,FALSE)</f>
        <v>Увелка</v>
      </c>
      <c r="M984" s="50">
        <f t="shared" si="77"/>
        <v>251.91666666666666</v>
      </c>
      <c r="N984" s="13">
        <f t="shared" si="78"/>
        <v>396</v>
      </c>
      <c r="O984" s="33">
        <f>VLOOKUP(H984,клиенты!$A$1:$G$435,5,FALSE)</f>
        <v>44916</v>
      </c>
      <c r="P984" s="13">
        <f t="shared" si="79"/>
        <v>480</v>
      </c>
      <c r="Q984" s="14" t="str">
        <f>VLOOKUP(H984,клиенты!$A$2:$M$435,7,FALSE)</f>
        <v>Россия</v>
      </c>
    </row>
    <row r="985" spans="1:17" x14ac:dyDescent="0.2">
      <c r="A985" s="12">
        <v>172</v>
      </c>
      <c r="B985" s="13">
        <v>447</v>
      </c>
      <c r="C985" s="13">
        <v>65</v>
      </c>
      <c r="D985" s="13">
        <v>1</v>
      </c>
      <c r="E985" s="13">
        <v>65</v>
      </c>
      <c r="F985" s="33">
        <v>45341</v>
      </c>
      <c r="G985" s="13" t="s">
        <v>11</v>
      </c>
      <c r="H985" s="13">
        <v>52</v>
      </c>
      <c r="I985" s="13" t="str">
        <f>VLOOKUP(B985,товар!$A$1:$C$433,2,FALSE)</f>
        <v>Йогурт</v>
      </c>
      <c r="J985" s="24">
        <f t="shared" si="75"/>
        <v>263.25423728813558</v>
      </c>
      <c r="K985" s="25">
        <f t="shared" si="76"/>
        <v>-0.75309039402523825</v>
      </c>
      <c r="L985" s="13" t="str">
        <f>VLOOKUP(B985,товар!$A$1:$C$433,3,FALSE)</f>
        <v>Эрманн</v>
      </c>
      <c r="M985" s="50">
        <f t="shared" si="77"/>
        <v>248.5</v>
      </c>
      <c r="N985" s="13">
        <f t="shared" si="78"/>
        <v>65</v>
      </c>
      <c r="O985" s="33">
        <f>VLOOKUP(H985,клиенты!$A$1:$G$435,5,FALSE)</f>
        <v>44917</v>
      </c>
      <c r="P985" s="13">
        <f t="shared" si="79"/>
        <v>424</v>
      </c>
      <c r="Q985" s="14" t="str">
        <f>VLOOKUP(H985,клиенты!$A$2:$M$435,7,FALSE)</f>
        <v>Россия</v>
      </c>
    </row>
    <row r="986" spans="1:17" x14ac:dyDescent="0.2">
      <c r="A986" s="12">
        <v>601</v>
      </c>
      <c r="B986" s="13">
        <v>197</v>
      </c>
      <c r="C986" s="13">
        <v>309</v>
      </c>
      <c r="D986" s="13">
        <v>4</v>
      </c>
      <c r="E986" s="13">
        <v>1236</v>
      </c>
      <c r="F986" s="33">
        <v>45212</v>
      </c>
      <c r="G986" s="13" t="s">
        <v>15</v>
      </c>
      <c r="H986" s="13">
        <v>52</v>
      </c>
      <c r="I986" s="13" t="str">
        <f>VLOOKUP(B986,товар!$A$1:$C$433,2,FALSE)</f>
        <v>Печенье</v>
      </c>
      <c r="J986" s="24">
        <f t="shared" si="75"/>
        <v>283.468085106383</v>
      </c>
      <c r="K986" s="25">
        <f t="shared" si="76"/>
        <v>9.0069804098175998E-2</v>
      </c>
      <c r="L986" s="13" t="str">
        <f>VLOOKUP(B986,товар!$A$1:$C$433,3,FALSE)</f>
        <v>Юбилейное</v>
      </c>
      <c r="M986" s="50">
        <f t="shared" si="77"/>
        <v>232.44444444444446</v>
      </c>
      <c r="N986" s="13">
        <f t="shared" si="78"/>
        <v>1236</v>
      </c>
      <c r="O986" s="33">
        <f>VLOOKUP(H986,клиенты!$A$1:$G$435,5,FALSE)</f>
        <v>44917</v>
      </c>
      <c r="P986" s="13">
        <f t="shared" si="79"/>
        <v>295</v>
      </c>
      <c r="Q986" s="14" t="str">
        <f>VLOOKUP(H986,клиенты!$A$2:$M$435,7,FALSE)</f>
        <v>Россия</v>
      </c>
    </row>
    <row r="987" spans="1:17" x14ac:dyDescent="0.2">
      <c r="A987" s="12">
        <v>393</v>
      </c>
      <c r="B987" s="13">
        <v>322</v>
      </c>
      <c r="C987" s="13">
        <v>223</v>
      </c>
      <c r="D987" s="13">
        <v>2</v>
      </c>
      <c r="E987" s="13">
        <v>446</v>
      </c>
      <c r="F987" s="33">
        <v>45254</v>
      </c>
      <c r="G987" s="13" t="s">
        <v>15</v>
      </c>
      <c r="H987" s="13">
        <v>205</v>
      </c>
      <c r="I987" s="13" t="str">
        <f>VLOOKUP(B987,товар!$A$1:$C$433,2,FALSE)</f>
        <v>Крупа</v>
      </c>
      <c r="J987" s="24">
        <f t="shared" si="75"/>
        <v>255.11627906976744</v>
      </c>
      <c r="K987" s="25">
        <f t="shared" si="76"/>
        <v>-0.1258887876025524</v>
      </c>
      <c r="L987" s="13" t="str">
        <f>VLOOKUP(B987,товар!$A$1:$C$433,3,FALSE)</f>
        <v>Увелка</v>
      </c>
      <c r="M987" s="50">
        <f t="shared" si="77"/>
        <v>251.91666666666666</v>
      </c>
      <c r="N987" s="13">
        <f t="shared" si="78"/>
        <v>446</v>
      </c>
      <c r="O987" s="33">
        <f>VLOOKUP(H987,клиенты!$A$1:$G$435,5,FALSE)</f>
        <v>44918</v>
      </c>
      <c r="P987" s="13">
        <f t="shared" si="79"/>
        <v>336</v>
      </c>
      <c r="Q987" s="14" t="str">
        <f>VLOOKUP(H987,клиенты!$A$2:$M$435,7,FALSE)</f>
        <v>Россия</v>
      </c>
    </row>
    <row r="988" spans="1:17" x14ac:dyDescent="0.2">
      <c r="A988" s="12">
        <v>726</v>
      </c>
      <c r="B988" s="13">
        <v>195</v>
      </c>
      <c r="C988" s="13">
        <v>497</v>
      </c>
      <c r="D988" s="13">
        <v>5</v>
      </c>
      <c r="E988" s="13">
        <v>2485</v>
      </c>
      <c r="F988" s="33">
        <v>45136</v>
      </c>
      <c r="G988" s="13" t="s">
        <v>24</v>
      </c>
      <c r="H988" s="13">
        <v>105</v>
      </c>
      <c r="I988" s="13" t="str">
        <f>VLOOKUP(B988,товар!$A$1:$C$433,2,FALSE)</f>
        <v>Хлеб</v>
      </c>
      <c r="J988" s="24">
        <f t="shared" si="75"/>
        <v>300.31818181818181</v>
      </c>
      <c r="K988" s="25">
        <f t="shared" si="76"/>
        <v>0.65491145754502811</v>
      </c>
      <c r="L988" s="13" t="str">
        <f>VLOOKUP(B988,товар!$A$1:$C$433,3,FALSE)</f>
        <v>Каравай</v>
      </c>
      <c r="M988" s="50">
        <f t="shared" si="77"/>
        <v>331.16666666666669</v>
      </c>
      <c r="N988" s="13">
        <f t="shared" si="78"/>
        <v>2485</v>
      </c>
      <c r="O988" s="33">
        <f>VLOOKUP(H988,клиенты!$A$1:$G$435,5,FALSE)</f>
        <v>44918</v>
      </c>
      <c r="P988" s="13">
        <f t="shared" si="79"/>
        <v>218</v>
      </c>
      <c r="Q988" s="14" t="str">
        <f>VLOOKUP(H988,клиенты!$A$2:$M$435,7,FALSE)</f>
        <v>Беларусь</v>
      </c>
    </row>
    <row r="989" spans="1:17" x14ac:dyDescent="0.2">
      <c r="A989" s="12">
        <v>880</v>
      </c>
      <c r="B989" s="13">
        <v>193</v>
      </c>
      <c r="C989" s="13">
        <v>201</v>
      </c>
      <c r="D989" s="13">
        <v>4</v>
      </c>
      <c r="E989" s="13">
        <v>804</v>
      </c>
      <c r="F989" s="33">
        <v>45203</v>
      </c>
      <c r="G989" s="13" t="s">
        <v>14</v>
      </c>
      <c r="H989" s="13">
        <v>105</v>
      </c>
      <c r="I989" s="13" t="str">
        <f>VLOOKUP(B989,товар!$A$1:$C$433,2,FALSE)</f>
        <v>Соль</v>
      </c>
      <c r="J989" s="24">
        <f t="shared" si="75"/>
        <v>264.8679245283019</v>
      </c>
      <c r="K989" s="25">
        <f t="shared" si="76"/>
        <v>-0.24113121527283088</v>
      </c>
      <c r="L989" s="13" t="str">
        <f>VLOOKUP(B989,товар!$A$1:$C$433,3,FALSE)</f>
        <v>Салта</v>
      </c>
      <c r="M989" s="50">
        <f t="shared" si="77"/>
        <v>273.7</v>
      </c>
      <c r="N989" s="13">
        <f t="shared" si="78"/>
        <v>804</v>
      </c>
      <c r="O989" s="33">
        <f>VLOOKUP(H989,клиенты!$A$1:$G$435,5,FALSE)</f>
        <v>44918</v>
      </c>
      <c r="P989" s="13">
        <f t="shared" si="79"/>
        <v>285</v>
      </c>
      <c r="Q989" s="14" t="str">
        <f>VLOOKUP(H989,клиенты!$A$2:$M$435,7,FALSE)</f>
        <v>Беларусь</v>
      </c>
    </row>
    <row r="990" spans="1:17" x14ac:dyDescent="0.2">
      <c r="A990" s="12">
        <v>79</v>
      </c>
      <c r="B990" s="13">
        <v>10</v>
      </c>
      <c r="C990" s="13">
        <v>53</v>
      </c>
      <c r="D990" s="13">
        <v>1</v>
      </c>
      <c r="E990" s="13">
        <v>53</v>
      </c>
      <c r="F990" s="33">
        <v>45164</v>
      </c>
      <c r="G990" s="13" t="s">
        <v>25</v>
      </c>
      <c r="H990" s="13">
        <v>392</v>
      </c>
      <c r="I990" s="13" t="str">
        <f>VLOOKUP(B990,товар!$A$1:$C$433,2,FALSE)</f>
        <v>Сок</v>
      </c>
      <c r="J990" s="24">
        <f t="shared" si="75"/>
        <v>268.60344827586209</v>
      </c>
      <c r="K990" s="25">
        <f t="shared" si="76"/>
        <v>-0.80268309904358437</v>
      </c>
      <c r="L990" s="13" t="str">
        <f>VLOOKUP(B990,товар!$A$1:$C$433,3,FALSE)</f>
        <v>Фруктовый сад</v>
      </c>
      <c r="M990" s="50">
        <f t="shared" si="77"/>
        <v>281.96875</v>
      </c>
      <c r="N990" s="13">
        <f t="shared" si="78"/>
        <v>53</v>
      </c>
      <c r="O990" s="33">
        <f>VLOOKUP(H990,клиенты!$A$1:$G$435,5,FALSE)</f>
        <v>44919</v>
      </c>
      <c r="P990" s="13">
        <f t="shared" si="79"/>
        <v>245</v>
      </c>
      <c r="Q990" s="14" t="str">
        <f>VLOOKUP(H990,клиенты!$A$2:$M$435,7,FALSE)</f>
        <v>Россия</v>
      </c>
    </row>
    <row r="991" spans="1:17" x14ac:dyDescent="0.2">
      <c r="A991" s="12">
        <v>221</v>
      </c>
      <c r="B991" s="13">
        <v>304</v>
      </c>
      <c r="C991" s="13">
        <v>163</v>
      </c>
      <c r="D991" s="13">
        <v>3</v>
      </c>
      <c r="E991" s="13">
        <v>489</v>
      </c>
      <c r="F991" s="33">
        <v>45139</v>
      </c>
      <c r="G991" s="13" t="s">
        <v>14</v>
      </c>
      <c r="H991" s="13">
        <v>392</v>
      </c>
      <c r="I991" s="13" t="str">
        <f>VLOOKUP(B991,товар!$A$1:$C$433,2,FALSE)</f>
        <v>Конфеты</v>
      </c>
      <c r="J991" s="24">
        <f t="shared" si="75"/>
        <v>267.85483870967744</v>
      </c>
      <c r="K991" s="25">
        <f t="shared" si="76"/>
        <v>-0.39146143192629623</v>
      </c>
      <c r="L991" s="13" t="str">
        <f>VLOOKUP(B991,товар!$A$1:$C$433,3,FALSE)</f>
        <v>Рот Фронт</v>
      </c>
      <c r="M991" s="50">
        <f t="shared" si="77"/>
        <v>288.23809523809524</v>
      </c>
      <c r="N991" s="13">
        <f t="shared" si="78"/>
        <v>489</v>
      </c>
      <c r="O991" s="33">
        <f>VLOOKUP(H991,клиенты!$A$1:$G$435,5,FALSE)</f>
        <v>44919</v>
      </c>
      <c r="P991" s="13">
        <f t="shared" si="79"/>
        <v>220</v>
      </c>
      <c r="Q991" s="14" t="str">
        <f>VLOOKUP(H991,клиенты!$A$2:$M$435,7,FALSE)</f>
        <v>Россия</v>
      </c>
    </row>
    <row r="992" spans="1:17" x14ac:dyDescent="0.2">
      <c r="A992" s="12">
        <v>390</v>
      </c>
      <c r="B992" s="13">
        <v>229</v>
      </c>
      <c r="C992" s="13">
        <v>269</v>
      </c>
      <c r="D992" s="13">
        <v>5</v>
      </c>
      <c r="E992" s="13">
        <v>1345</v>
      </c>
      <c r="F992" s="33">
        <v>45011</v>
      </c>
      <c r="G992" s="13" t="s">
        <v>14</v>
      </c>
      <c r="H992" s="13">
        <v>278</v>
      </c>
      <c r="I992" s="13" t="str">
        <f>VLOOKUP(B992,товар!$A$1:$C$433,2,FALSE)</f>
        <v>Мясо</v>
      </c>
      <c r="J992" s="24">
        <f t="shared" si="75"/>
        <v>271.74545454545455</v>
      </c>
      <c r="K992" s="25">
        <f t="shared" si="76"/>
        <v>-1.0103037602034015E-2</v>
      </c>
      <c r="L992" s="13" t="str">
        <f>VLOOKUP(B992,товар!$A$1:$C$433,3,FALSE)</f>
        <v>Сава</v>
      </c>
      <c r="M992" s="50">
        <f t="shared" si="77"/>
        <v>212.8125</v>
      </c>
      <c r="N992" s="13">
        <f t="shared" si="78"/>
        <v>1345</v>
      </c>
      <c r="O992" s="33">
        <f>VLOOKUP(H992,клиенты!$A$1:$G$435,5,FALSE)</f>
        <v>44920</v>
      </c>
      <c r="P992" s="13">
        <f t="shared" si="79"/>
        <v>91</v>
      </c>
      <c r="Q992" s="14" t="str">
        <f>VLOOKUP(H992,клиенты!$A$2:$M$435,7,FALSE)</f>
        <v>Беларусь</v>
      </c>
    </row>
    <row r="993" spans="1:17" x14ac:dyDescent="0.2">
      <c r="A993" s="12">
        <v>162</v>
      </c>
      <c r="B993" s="13">
        <v>403</v>
      </c>
      <c r="C993" s="13">
        <v>229</v>
      </c>
      <c r="D993" s="13">
        <v>1</v>
      </c>
      <c r="E993" s="13">
        <v>229</v>
      </c>
      <c r="F993" s="33">
        <v>44991</v>
      </c>
      <c r="G993" s="13" t="s">
        <v>17</v>
      </c>
      <c r="H993" s="13">
        <v>32</v>
      </c>
      <c r="I993" s="13" t="str">
        <f>VLOOKUP(B993,товар!$A$1:$C$433,2,FALSE)</f>
        <v>Чай</v>
      </c>
      <c r="J993" s="24">
        <f t="shared" si="75"/>
        <v>271.18181818181819</v>
      </c>
      <c r="K993" s="25">
        <f t="shared" si="76"/>
        <v>-0.15554810593362389</v>
      </c>
      <c r="L993" s="13" t="str">
        <f>VLOOKUP(B993,товар!$A$1:$C$433,3,FALSE)</f>
        <v>Ахмад</v>
      </c>
      <c r="M993" s="50">
        <f t="shared" si="77"/>
        <v>243.3</v>
      </c>
      <c r="N993" s="13">
        <f t="shared" si="78"/>
        <v>229</v>
      </c>
      <c r="O993" s="33">
        <f>VLOOKUP(H993,клиенты!$A$1:$G$435,5,FALSE)</f>
        <v>44922</v>
      </c>
      <c r="P993" s="13">
        <f t="shared" si="79"/>
        <v>69</v>
      </c>
      <c r="Q993" s="14" t="str">
        <f>VLOOKUP(H993,клиенты!$A$2:$M$435,7,FALSE)</f>
        <v>Беларусь</v>
      </c>
    </row>
    <row r="994" spans="1:17" x14ac:dyDescent="0.2">
      <c r="A994" s="12">
        <v>283</v>
      </c>
      <c r="B994" s="13">
        <v>167</v>
      </c>
      <c r="C994" s="13">
        <v>488</v>
      </c>
      <c r="D994" s="13">
        <v>3</v>
      </c>
      <c r="E994" s="13">
        <v>1464</v>
      </c>
      <c r="F994" s="33">
        <v>45164</v>
      </c>
      <c r="G994" s="13" t="s">
        <v>8</v>
      </c>
      <c r="H994" s="13">
        <v>32</v>
      </c>
      <c r="I994" s="13" t="str">
        <f>VLOOKUP(B994,товар!$A$1:$C$433,2,FALSE)</f>
        <v>Мясо</v>
      </c>
      <c r="J994" s="24">
        <f t="shared" si="75"/>
        <v>271.74545454545455</v>
      </c>
      <c r="K994" s="25">
        <f t="shared" si="76"/>
        <v>0.79579820687809444</v>
      </c>
      <c r="L994" s="13" t="str">
        <f>VLOOKUP(B994,товар!$A$1:$C$433,3,FALSE)</f>
        <v>Сава</v>
      </c>
      <c r="M994" s="50">
        <f t="shared" si="77"/>
        <v>212.8125</v>
      </c>
      <c r="N994" s="13">
        <f t="shared" si="78"/>
        <v>1464</v>
      </c>
      <c r="O994" s="33">
        <f>VLOOKUP(H994,клиенты!$A$1:$G$435,5,FALSE)</f>
        <v>44922</v>
      </c>
      <c r="P994" s="13">
        <f t="shared" si="79"/>
        <v>242</v>
      </c>
      <c r="Q994" s="14" t="str">
        <f>VLOOKUP(H994,клиенты!$A$2:$M$435,7,FALSE)</f>
        <v>Беларусь</v>
      </c>
    </row>
    <row r="995" spans="1:17" x14ac:dyDescent="0.2">
      <c r="A995" s="12">
        <v>329</v>
      </c>
      <c r="B995" s="13">
        <v>490</v>
      </c>
      <c r="C995" s="13">
        <v>176</v>
      </c>
      <c r="D995" s="13">
        <v>3</v>
      </c>
      <c r="E995" s="13">
        <v>528</v>
      </c>
      <c r="F995" s="33">
        <v>45183</v>
      </c>
      <c r="G995" s="13" t="s">
        <v>23</v>
      </c>
      <c r="H995" s="13">
        <v>32</v>
      </c>
      <c r="I995" s="13" t="str">
        <f>VLOOKUP(B995,товар!$A$1:$C$433,2,FALSE)</f>
        <v>Сыр</v>
      </c>
      <c r="J995" s="24">
        <f t="shared" si="75"/>
        <v>262.63492063492066</v>
      </c>
      <c r="K995" s="25">
        <f t="shared" si="76"/>
        <v>-0.3298682461017769</v>
      </c>
      <c r="L995" s="13" t="str">
        <f>VLOOKUP(B995,товар!$A$1:$C$433,3,FALSE)</f>
        <v>Сырная долина</v>
      </c>
      <c r="M995" s="50">
        <f t="shared" si="77"/>
        <v>271</v>
      </c>
      <c r="N995" s="13">
        <f t="shared" si="78"/>
        <v>528</v>
      </c>
      <c r="O995" s="33">
        <f>VLOOKUP(H995,клиенты!$A$1:$G$435,5,FALSE)</f>
        <v>44922</v>
      </c>
      <c r="P995" s="13">
        <f t="shared" si="79"/>
        <v>261</v>
      </c>
      <c r="Q995" s="14" t="str">
        <f>VLOOKUP(H995,клиенты!$A$2:$M$435,7,FALSE)</f>
        <v>Беларусь</v>
      </c>
    </row>
    <row r="996" spans="1:17" x14ac:dyDescent="0.2">
      <c r="A996" s="12">
        <v>383</v>
      </c>
      <c r="B996" s="13">
        <v>116</v>
      </c>
      <c r="C996" s="13">
        <v>426</v>
      </c>
      <c r="D996" s="13">
        <v>5</v>
      </c>
      <c r="E996" s="13">
        <v>2130</v>
      </c>
      <c r="F996" s="33">
        <v>44993</v>
      </c>
      <c r="G996" s="13" t="s">
        <v>25</v>
      </c>
      <c r="H996" s="13">
        <v>285</v>
      </c>
      <c r="I996" s="13" t="str">
        <f>VLOOKUP(B996,товар!$A$1:$C$433,2,FALSE)</f>
        <v>Соль</v>
      </c>
      <c r="J996" s="24">
        <f t="shared" si="75"/>
        <v>264.8679245283019</v>
      </c>
      <c r="K996" s="25">
        <f t="shared" si="76"/>
        <v>0.60834876763071666</v>
      </c>
      <c r="L996" s="13" t="str">
        <f>VLOOKUP(B996,товар!$A$1:$C$433,3,FALSE)</f>
        <v>Экстра</v>
      </c>
      <c r="M996" s="50">
        <f t="shared" si="77"/>
        <v>320.84615384615387</v>
      </c>
      <c r="N996" s="13">
        <f t="shared" si="78"/>
        <v>2130</v>
      </c>
      <c r="O996" s="33">
        <f>VLOOKUP(H996,клиенты!$A$1:$G$435,5,FALSE)</f>
        <v>44922</v>
      </c>
      <c r="P996" s="13">
        <f t="shared" si="79"/>
        <v>71</v>
      </c>
      <c r="Q996" s="14" t="str">
        <f>VLOOKUP(H996,клиенты!$A$2:$M$435,7,FALSE)</f>
        <v>Узбекистан</v>
      </c>
    </row>
    <row r="997" spans="1:17" x14ac:dyDescent="0.2">
      <c r="A997" s="12">
        <v>408</v>
      </c>
      <c r="B997" s="13">
        <v>445</v>
      </c>
      <c r="C997" s="13">
        <v>164</v>
      </c>
      <c r="D997" s="13">
        <v>2</v>
      </c>
      <c r="E997" s="13">
        <v>328</v>
      </c>
      <c r="F997" s="33">
        <v>45258</v>
      </c>
      <c r="G997" s="13" t="s">
        <v>15</v>
      </c>
      <c r="H997" s="13">
        <v>232</v>
      </c>
      <c r="I997" s="13" t="str">
        <f>VLOOKUP(B997,товар!$A$1:$C$433,2,FALSE)</f>
        <v>Сахар</v>
      </c>
      <c r="J997" s="24">
        <f t="shared" si="75"/>
        <v>252.76271186440678</v>
      </c>
      <c r="K997" s="25">
        <f t="shared" si="76"/>
        <v>-0.35117012002950443</v>
      </c>
      <c r="L997" s="13" t="str">
        <f>VLOOKUP(B997,товар!$A$1:$C$433,3,FALSE)</f>
        <v>Сладов</v>
      </c>
      <c r="M997" s="50">
        <f t="shared" si="77"/>
        <v>240.26666666666668</v>
      </c>
      <c r="N997" s="13">
        <f t="shared" si="78"/>
        <v>328</v>
      </c>
      <c r="O997" s="33">
        <f>VLOOKUP(H997,клиенты!$A$1:$G$435,5,FALSE)</f>
        <v>44923</v>
      </c>
      <c r="P997" s="13">
        <f t="shared" si="79"/>
        <v>335</v>
      </c>
      <c r="Q997" s="14" t="str">
        <f>VLOOKUP(H997,клиенты!$A$2:$M$435,7,FALSE)</f>
        <v>Узбекистан</v>
      </c>
    </row>
    <row r="998" spans="1:17" x14ac:dyDescent="0.2">
      <c r="A998" s="12">
        <v>457</v>
      </c>
      <c r="B998" s="13">
        <v>272</v>
      </c>
      <c r="C998" s="13">
        <v>67</v>
      </c>
      <c r="D998" s="13">
        <v>3</v>
      </c>
      <c r="E998" s="13">
        <v>201</v>
      </c>
      <c r="F998" s="33">
        <v>45366</v>
      </c>
      <c r="G998" s="13" t="s">
        <v>13</v>
      </c>
      <c r="H998" s="13">
        <v>151</v>
      </c>
      <c r="I998" s="13" t="str">
        <f>VLOOKUP(B998,товар!$A$1:$C$433,2,FALSE)</f>
        <v>Крупа</v>
      </c>
      <c r="J998" s="24">
        <f t="shared" si="75"/>
        <v>255.11627906976744</v>
      </c>
      <c r="K998" s="25">
        <f t="shared" si="76"/>
        <v>-0.73737465815861447</v>
      </c>
      <c r="L998" s="13" t="str">
        <f>VLOOKUP(B998,товар!$A$1:$C$433,3,FALSE)</f>
        <v>Ярмарка</v>
      </c>
      <c r="M998" s="50">
        <f t="shared" si="77"/>
        <v>252.09090909090909</v>
      </c>
      <c r="N998" s="13">
        <f t="shared" si="78"/>
        <v>201</v>
      </c>
      <c r="O998" s="33">
        <f>VLOOKUP(H998,клиенты!$A$1:$G$435,5,FALSE)</f>
        <v>44923</v>
      </c>
      <c r="P998" s="13">
        <f t="shared" si="79"/>
        <v>443</v>
      </c>
      <c r="Q998" s="14" t="str">
        <f>VLOOKUP(H998,клиенты!$A$2:$M$435,7,FALSE)</f>
        <v>Казахстан</v>
      </c>
    </row>
    <row r="999" spans="1:17" x14ac:dyDescent="0.2">
      <c r="A999" s="12">
        <v>576</v>
      </c>
      <c r="B999" s="13">
        <v>27</v>
      </c>
      <c r="C999" s="13">
        <v>193</v>
      </c>
      <c r="D999" s="13">
        <v>1</v>
      </c>
      <c r="E999" s="13">
        <v>193</v>
      </c>
      <c r="F999" s="33">
        <v>45061</v>
      </c>
      <c r="G999" s="13" t="s">
        <v>15</v>
      </c>
      <c r="H999" s="13">
        <v>151</v>
      </c>
      <c r="I999" s="13" t="str">
        <f>VLOOKUP(B999,товар!$A$1:$C$433,2,FALSE)</f>
        <v>Макароны</v>
      </c>
      <c r="J999" s="24">
        <f t="shared" si="75"/>
        <v>265.47674418604652</v>
      </c>
      <c r="K999" s="25">
        <f t="shared" si="76"/>
        <v>-0.27300600061320135</v>
      </c>
      <c r="L999" s="13" t="str">
        <f>VLOOKUP(B999,товар!$A$1:$C$433,3,FALSE)</f>
        <v>Паста Зара</v>
      </c>
      <c r="M999" s="50">
        <f t="shared" si="77"/>
        <v>276.67567567567568</v>
      </c>
      <c r="N999" s="13">
        <f t="shared" si="78"/>
        <v>193</v>
      </c>
      <c r="O999" s="33">
        <f>VLOOKUP(H999,клиенты!$A$1:$G$435,5,FALSE)</f>
        <v>44923</v>
      </c>
      <c r="P999" s="13">
        <f t="shared" si="79"/>
        <v>138</v>
      </c>
      <c r="Q999" s="14" t="str">
        <f>VLOOKUP(H999,клиенты!$A$2:$M$435,7,FALSE)</f>
        <v>Казахстан</v>
      </c>
    </row>
    <row r="1000" spans="1:17" x14ac:dyDescent="0.2">
      <c r="A1000" s="12">
        <v>39</v>
      </c>
      <c r="B1000" s="13">
        <v>45</v>
      </c>
      <c r="C1000" s="13">
        <v>60</v>
      </c>
      <c r="D1000" s="13">
        <v>2</v>
      </c>
      <c r="E1000" s="13">
        <v>120</v>
      </c>
      <c r="F1000" s="33">
        <v>45406</v>
      </c>
      <c r="G1000" s="13" t="s">
        <v>23</v>
      </c>
      <c r="H1000" s="13">
        <v>194</v>
      </c>
      <c r="I1000" s="13" t="str">
        <f>VLOOKUP(B1000,товар!$A$1:$C$433,2,FALSE)</f>
        <v>Сок</v>
      </c>
      <c r="J1000" s="24">
        <f t="shared" si="75"/>
        <v>268.60344827586209</v>
      </c>
      <c r="K1000" s="25">
        <f t="shared" si="76"/>
        <v>-0.77662237627575581</v>
      </c>
      <c r="L1000" s="13" t="str">
        <f>VLOOKUP(B1000,товар!$A$1:$C$433,3,FALSE)</f>
        <v>Добрый</v>
      </c>
      <c r="M1000" s="50">
        <f t="shared" si="77"/>
        <v>242.81818181818181</v>
      </c>
      <c r="N1000" s="13">
        <f t="shared" si="78"/>
        <v>120</v>
      </c>
      <c r="O1000" s="33">
        <f>VLOOKUP(H1000,клиенты!$A$1:$G$435,5,FALSE)</f>
        <v>44924</v>
      </c>
      <c r="P1000" s="13">
        <f t="shared" si="79"/>
        <v>482</v>
      </c>
      <c r="Q1000" s="14" t="str">
        <f>VLOOKUP(H1000,клиенты!$A$2:$M$435,7,FALSE)</f>
        <v>Россия</v>
      </c>
    </row>
    <row r="1001" spans="1:17" x14ac:dyDescent="0.2">
      <c r="A1001" s="15">
        <v>909</v>
      </c>
      <c r="B1001" s="16">
        <v>364</v>
      </c>
      <c r="C1001" s="16">
        <v>299</v>
      </c>
      <c r="D1001" s="16">
        <v>3</v>
      </c>
      <c r="E1001" s="16">
        <v>897</v>
      </c>
      <c r="F1001" s="34">
        <v>44932</v>
      </c>
      <c r="G1001" s="16" t="s">
        <v>22</v>
      </c>
      <c r="H1001" s="16">
        <v>194</v>
      </c>
      <c r="I1001" s="16" t="str">
        <f>VLOOKUP(B1001,товар!$A$1:$C$433,2,FALSE)</f>
        <v>Сахар</v>
      </c>
      <c r="J1001" s="51">
        <f t="shared" si="75"/>
        <v>252.76271186440678</v>
      </c>
      <c r="K1001" s="52">
        <f t="shared" si="76"/>
        <v>0.18292764701937902</v>
      </c>
      <c r="L1001" s="16" t="str">
        <f>VLOOKUP(B1001,товар!$A$1:$C$433,3,FALSE)</f>
        <v>Русский сахар</v>
      </c>
      <c r="M1001" s="53">
        <f t="shared" si="77"/>
        <v>293.41176470588238</v>
      </c>
      <c r="N1001" s="16">
        <f t="shared" si="78"/>
        <v>897</v>
      </c>
      <c r="O1001" s="34">
        <f>VLOOKUP(H1001,клиенты!$A$1:$G$435,5,FALSE)</f>
        <v>44924</v>
      </c>
      <c r="P1001" s="16">
        <f t="shared" si="79"/>
        <v>8</v>
      </c>
      <c r="Q1001" s="17" t="str">
        <f>VLOOKUP(H1001,клиенты!$A$2:$M$435,7,FALSE)</f>
        <v>Россия</v>
      </c>
    </row>
  </sheetData>
  <conditionalFormatting sqref="K1:K1001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horizontalDpi="0" verticalDpi="0"/>
  <drawing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E9AC6-E54A-794B-8EAF-C357F7C48A6E}">
  <dimension ref="A1:B23"/>
  <sheetViews>
    <sheetView workbookViewId="0">
      <selection sqref="A1:B23"/>
    </sheetView>
  </sheetViews>
  <sheetFormatPr baseColWidth="10" defaultRowHeight="15" x14ac:dyDescent="0.2"/>
  <cols>
    <col min="1" max="1" width="16" bestFit="1" customWidth="1"/>
    <col min="2" max="2" width="23.5" bestFit="1" customWidth="1"/>
    <col min="3" max="3" width="14.5" bestFit="1" customWidth="1"/>
    <col min="4" max="5" width="6.1640625" bestFit="1" customWidth="1"/>
    <col min="6" max="6" width="8.5" bestFit="1" customWidth="1"/>
    <col min="7" max="7" width="7.5" bestFit="1" customWidth="1"/>
    <col min="8" max="8" width="11" bestFit="1" customWidth="1"/>
    <col min="9" max="9" width="20.6640625" bestFit="1" customWidth="1"/>
    <col min="10" max="10" width="6.1640625" bestFit="1" customWidth="1"/>
    <col min="11" max="11" width="8.5" bestFit="1" customWidth="1"/>
    <col min="12" max="12" width="6.1640625" bestFit="1" customWidth="1"/>
    <col min="13" max="13" width="7" bestFit="1" customWidth="1"/>
    <col min="14" max="14" width="6.33203125" bestFit="1" customWidth="1"/>
    <col min="15" max="15" width="9" bestFit="1" customWidth="1"/>
    <col min="16" max="16" width="8.5" bestFit="1" customWidth="1"/>
    <col min="17" max="17" width="6.1640625" bestFit="1" customWidth="1"/>
    <col min="18" max="18" width="11.33203125" bestFit="1" customWidth="1"/>
    <col min="19" max="19" width="9.5" bestFit="1" customWidth="1"/>
    <col min="20" max="20" width="17.33203125" bestFit="1" customWidth="1"/>
    <col min="21" max="21" width="6.1640625" bestFit="1" customWidth="1"/>
    <col min="22" max="22" width="10.6640625" bestFit="1" customWidth="1"/>
  </cols>
  <sheetData>
    <row r="1" spans="1:2" x14ac:dyDescent="0.2">
      <c r="A1" s="21" t="s">
        <v>6</v>
      </c>
      <c r="B1" t="s">
        <v>613</v>
      </c>
    </row>
    <row r="3" spans="1:2" x14ac:dyDescent="0.2">
      <c r="A3" s="21" t="s">
        <v>608</v>
      </c>
      <c r="B3" t="s">
        <v>612</v>
      </c>
    </row>
    <row r="4" spans="1:2" x14ac:dyDescent="0.2">
      <c r="A4" s="22" t="s">
        <v>610</v>
      </c>
      <c r="B4">
        <v>581779</v>
      </c>
    </row>
    <row r="5" spans="1:2" x14ac:dyDescent="0.2">
      <c r="A5" s="23" t="s">
        <v>614</v>
      </c>
      <c r="B5">
        <v>48100</v>
      </c>
    </row>
    <row r="6" spans="1:2" x14ac:dyDescent="0.2">
      <c r="A6" s="23" t="s">
        <v>615</v>
      </c>
      <c r="B6">
        <v>42036</v>
      </c>
    </row>
    <row r="7" spans="1:2" x14ac:dyDescent="0.2">
      <c r="A7" s="23" t="s">
        <v>616</v>
      </c>
      <c r="B7">
        <v>50348</v>
      </c>
    </row>
    <row r="8" spans="1:2" x14ac:dyDescent="0.2">
      <c r="A8" s="23" t="s">
        <v>617</v>
      </c>
      <c r="B8">
        <v>55952</v>
      </c>
    </row>
    <row r="9" spans="1:2" x14ac:dyDescent="0.2">
      <c r="A9" s="23" t="s">
        <v>618</v>
      </c>
      <c r="B9">
        <v>42100</v>
      </c>
    </row>
    <row r="10" spans="1:2" x14ac:dyDescent="0.2">
      <c r="A10" s="23" t="s">
        <v>619</v>
      </c>
      <c r="B10">
        <v>52825</v>
      </c>
    </row>
    <row r="11" spans="1:2" x14ac:dyDescent="0.2">
      <c r="A11" s="23" t="s">
        <v>620</v>
      </c>
      <c r="B11">
        <v>49171</v>
      </c>
    </row>
    <row r="12" spans="1:2" x14ac:dyDescent="0.2">
      <c r="A12" s="23" t="s">
        <v>621</v>
      </c>
      <c r="B12">
        <v>58813</v>
      </c>
    </row>
    <row r="13" spans="1:2" x14ac:dyDescent="0.2">
      <c r="A13" s="23" t="s">
        <v>622</v>
      </c>
      <c r="B13">
        <v>51872</v>
      </c>
    </row>
    <row r="14" spans="1:2" x14ac:dyDescent="0.2">
      <c r="A14" s="23" t="s">
        <v>623</v>
      </c>
      <c r="B14">
        <v>37160</v>
      </c>
    </row>
    <row r="15" spans="1:2" x14ac:dyDescent="0.2">
      <c r="A15" s="23" t="s">
        <v>624</v>
      </c>
      <c r="B15">
        <v>43185</v>
      </c>
    </row>
    <row r="16" spans="1:2" x14ac:dyDescent="0.2">
      <c r="A16" s="23" t="s">
        <v>625</v>
      </c>
      <c r="B16">
        <v>50217</v>
      </c>
    </row>
    <row r="17" spans="1:2" x14ac:dyDescent="0.2">
      <c r="A17" s="22" t="s">
        <v>611</v>
      </c>
      <c r="B17">
        <v>218654</v>
      </c>
    </row>
    <row r="18" spans="1:2" x14ac:dyDescent="0.2">
      <c r="A18" s="23" t="s">
        <v>614</v>
      </c>
      <c r="B18">
        <v>47868</v>
      </c>
    </row>
    <row r="19" spans="1:2" x14ac:dyDescent="0.2">
      <c r="A19" s="23" t="s">
        <v>615</v>
      </c>
      <c r="B19">
        <v>39549</v>
      </c>
    </row>
    <row r="20" spans="1:2" x14ac:dyDescent="0.2">
      <c r="A20" s="23" t="s">
        <v>616</v>
      </c>
      <c r="B20">
        <v>59975</v>
      </c>
    </row>
    <row r="21" spans="1:2" x14ac:dyDescent="0.2">
      <c r="A21" s="23" t="s">
        <v>617</v>
      </c>
      <c r="B21">
        <v>47619</v>
      </c>
    </row>
    <row r="22" spans="1:2" x14ac:dyDescent="0.2">
      <c r="A22" s="23" t="s">
        <v>618</v>
      </c>
      <c r="B22">
        <v>23643</v>
      </c>
    </row>
    <row r="23" spans="1:2" x14ac:dyDescent="0.2">
      <c r="A23" s="22" t="s">
        <v>609</v>
      </c>
      <c r="B23">
        <v>800433</v>
      </c>
    </row>
  </sheetData>
  <pageMargins left="0.7" right="0.7" top="0.75" bottom="0.75" header="0.3" footer="0.3"/>
  <pageSetup paperSize="9" orientation="portrait" horizontalDpi="0" verticalDpi="0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C49A6-45C9-A349-9BAA-5F5557371198}">
  <dimension ref="A3:B23"/>
  <sheetViews>
    <sheetView workbookViewId="0">
      <selection activeCell="B33" sqref="B33"/>
    </sheetView>
  </sheetViews>
  <sheetFormatPr baseColWidth="10" defaultRowHeight="15" x14ac:dyDescent="0.2"/>
  <cols>
    <col min="1" max="1" width="20.1640625" bestFit="1" customWidth="1"/>
    <col min="2" max="2" width="32.33203125" bestFit="1" customWidth="1"/>
  </cols>
  <sheetData>
    <row r="3" spans="1:2" x14ac:dyDescent="0.2">
      <c r="A3" s="21" t="s">
        <v>608</v>
      </c>
      <c r="B3" t="s">
        <v>632</v>
      </c>
    </row>
    <row r="4" spans="1:2" x14ac:dyDescent="0.2">
      <c r="A4" s="22" t="s">
        <v>18</v>
      </c>
      <c r="B4" s="26">
        <v>0.10062698971238111</v>
      </c>
    </row>
    <row r="5" spans="1:2" x14ac:dyDescent="0.2">
      <c r="A5" s="22" t="s">
        <v>25</v>
      </c>
      <c r="B5" s="26">
        <v>8.1840255375316528E-2</v>
      </c>
    </row>
    <row r="6" spans="1:2" x14ac:dyDescent="0.2">
      <c r="A6" s="22" t="s">
        <v>10</v>
      </c>
      <c r="B6" s="26">
        <v>5.8968409942088337E-2</v>
      </c>
    </row>
    <row r="7" spans="1:2" x14ac:dyDescent="0.2">
      <c r="A7" s="22" t="s">
        <v>20</v>
      </c>
      <c r="B7" s="26">
        <v>5.6287665956558285E-2</v>
      </c>
    </row>
    <row r="8" spans="1:2" x14ac:dyDescent="0.2">
      <c r="A8" s="22" t="s">
        <v>19</v>
      </c>
      <c r="B8" s="26">
        <v>4.7135772995875909E-2</v>
      </c>
    </row>
    <row r="9" spans="1:2" x14ac:dyDescent="0.2">
      <c r="A9" s="22" t="s">
        <v>27</v>
      </c>
      <c r="B9" s="26">
        <v>3.613108366981542E-2</v>
      </c>
    </row>
    <row r="10" spans="1:2" x14ac:dyDescent="0.2">
      <c r="A10" s="22" t="s">
        <v>15</v>
      </c>
      <c r="B10" s="26">
        <v>2.3330793858908159E-2</v>
      </c>
    </row>
    <row r="11" spans="1:2" x14ac:dyDescent="0.2">
      <c r="A11" s="22" t="s">
        <v>14</v>
      </c>
      <c r="B11" s="26">
        <v>1.0296276612656799E-2</v>
      </c>
    </row>
    <row r="12" spans="1:2" x14ac:dyDescent="0.2">
      <c r="A12" s="22" t="s">
        <v>13</v>
      </c>
      <c r="B12" s="26">
        <v>7.0069984701864258E-3</v>
      </c>
    </row>
    <row r="13" spans="1:2" x14ac:dyDescent="0.2">
      <c r="A13" s="22" t="s">
        <v>23</v>
      </c>
      <c r="B13" s="26">
        <v>5.2821684960562658E-3</v>
      </c>
    </row>
    <row r="14" spans="1:2" x14ac:dyDescent="0.2">
      <c r="A14" s="22" t="s">
        <v>8</v>
      </c>
      <c r="B14" s="26">
        <v>-8.0940542829085419E-3</v>
      </c>
    </row>
    <row r="15" spans="1:2" x14ac:dyDescent="0.2">
      <c r="A15" s="22" t="s">
        <v>9</v>
      </c>
      <c r="B15" s="26">
        <v>-9.4885770216267418E-3</v>
      </c>
    </row>
    <row r="16" spans="1:2" x14ac:dyDescent="0.2">
      <c r="A16" s="22" t="s">
        <v>26</v>
      </c>
      <c r="B16" s="26">
        <v>-1.1341839275218981E-2</v>
      </c>
    </row>
    <row r="17" spans="1:2" x14ac:dyDescent="0.2">
      <c r="A17" s="22" t="s">
        <v>17</v>
      </c>
      <c r="B17" s="26">
        <v>-2.9594250102575187E-2</v>
      </c>
    </row>
    <row r="18" spans="1:2" x14ac:dyDescent="0.2">
      <c r="A18" s="22" t="s">
        <v>24</v>
      </c>
      <c r="B18" s="26">
        <v>-3.2883513853600728E-2</v>
      </c>
    </row>
    <row r="19" spans="1:2" x14ac:dyDescent="0.2">
      <c r="A19" s="22" t="s">
        <v>22</v>
      </c>
      <c r="B19" s="26">
        <v>-3.9462244779638105E-2</v>
      </c>
    </row>
    <row r="20" spans="1:2" x14ac:dyDescent="0.2">
      <c r="A20" s="22" t="s">
        <v>16</v>
      </c>
      <c r="B20" s="26">
        <v>-4.2441773613568969E-2</v>
      </c>
    </row>
    <row r="21" spans="1:2" x14ac:dyDescent="0.2">
      <c r="A21" s="22" t="s">
        <v>11</v>
      </c>
      <c r="B21" s="26">
        <v>-5.0380082409471665E-2</v>
      </c>
    </row>
    <row r="22" spans="1:2" x14ac:dyDescent="0.2">
      <c r="A22" s="22" t="s">
        <v>12</v>
      </c>
      <c r="B22" s="26">
        <v>-6.328906936421555E-2</v>
      </c>
    </row>
    <row r="23" spans="1:2" x14ac:dyDescent="0.2">
      <c r="A23" s="22" t="s">
        <v>21</v>
      </c>
      <c r="B23" s="26">
        <v>-0.10170732495505037</v>
      </c>
    </row>
  </sheetData>
  <sortState xmlns:xlrd2="http://schemas.microsoft.com/office/spreadsheetml/2017/richdata2" ref="A3:B23">
    <sortCondition ref="A4"/>
  </sortState>
  <pageMargins left="0.7" right="0.7" top="0.75" bottom="0.75" header="0.3" footer="0.3"/>
  <pageSetup paperSize="9" orientation="portrait" horizontalDpi="0" verticalDpi="0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2C685-4E61-E74A-BAC1-F46E604EF608}">
  <dimension ref="A3:B24"/>
  <sheetViews>
    <sheetView workbookViewId="0">
      <selection activeCell="A4" sqref="A4:B23"/>
    </sheetView>
  </sheetViews>
  <sheetFormatPr baseColWidth="10" defaultRowHeight="15" x14ac:dyDescent="0.2"/>
  <cols>
    <col min="1" max="1" width="20.1640625" bestFit="1" customWidth="1"/>
    <col min="2" max="2" width="8.5" bestFit="1" customWidth="1"/>
    <col min="3" max="3" width="14.5" bestFit="1" customWidth="1"/>
    <col min="4" max="5" width="6.1640625" bestFit="1" customWidth="1"/>
    <col min="6" max="6" width="8.5" bestFit="1" customWidth="1"/>
    <col min="7" max="7" width="7.5" bestFit="1" customWidth="1"/>
    <col min="8" max="8" width="11" bestFit="1" customWidth="1"/>
    <col min="9" max="9" width="20.6640625" bestFit="1" customWidth="1"/>
    <col min="10" max="10" width="6.1640625" bestFit="1" customWidth="1"/>
    <col min="11" max="11" width="8.5" bestFit="1" customWidth="1"/>
    <col min="12" max="12" width="6.1640625" bestFit="1" customWidth="1"/>
    <col min="13" max="13" width="7" bestFit="1" customWidth="1"/>
    <col min="14" max="14" width="6.33203125" bestFit="1" customWidth="1"/>
    <col min="15" max="15" width="9" bestFit="1" customWidth="1"/>
    <col min="16" max="16" width="8.5" bestFit="1" customWidth="1"/>
    <col min="17" max="17" width="6.1640625" bestFit="1" customWidth="1"/>
    <col min="18" max="18" width="11.33203125" bestFit="1" customWidth="1"/>
    <col min="19" max="19" width="9.5" bestFit="1" customWidth="1"/>
    <col min="20" max="20" width="17.33203125" bestFit="1" customWidth="1"/>
    <col min="21" max="21" width="6.1640625" bestFit="1" customWidth="1"/>
    <col min="22" max="22" width="10.6640625" bestFit="1" customWidth="1"/>
  </cols>
  <sheetData>
    <row r="3" spans="1:2" x14ac:dyDescent="0.2">
      <c r="A3" s="21" t="s">
        <v>633</v>
      </c>
      <c r="B3" t="s">
        <v>634</v>
      </c>
    </row>
    <row r="4" spans="1:2" x14ac:dyDescent="0.2">
      <c r="A4" s="22" t="s">
        <v>22</v>
      </c>
      <c r="B4" s="29">
        <v>52844</v>
      </c>
    </row>
    <row r="5" spans="1:2" x14ac:dyDescent="0.2">
      <c r="A5" s="22" t="s">
        <v>17</v>
      </c>
      <c r="B5" s="29">
        <v>51789</v>
      </c>
    </row>
    <row r="6" spans="1:2" x14ac:dyDescent="0.2">
      <c r="A6" s="22" t="s">
        <v>15</v>
      </c>
      <c r="B6" s="29">
        <v>49580</v>
      </c>
    </row>
    <row r="7" spans="1:2" x14ac:dyDescent="0.2">
      <c r="A7" s="22" t="s">
        <v>12</v>
      </c>
      <c r="B7" s="29">
        <v>48746</v>
      </c>
    </row>
    <row r="8" spans="1:2" x14ac:dyDescent="0.2">
      <c r="A8" s="22" t="s">
        <v>11</v>
      </c>
      <c r="B8" s="29">
        <v>47028</v>
      </c>
    </row>
    <row r="9" spans="1:2" x14ac:dyDescent="0.2">
      <c r="A9" s="22" t="s">
        <v>10</v>
      </c>
      <c r="B9" s="29">
        <v>43098</v>
      </c>
    </row>
    <row r="10" spans="1:2" x14ac:dyDescent="0.2">
      <c r="A10" s="22" t="s">
        <v>23</v>
      </c>
      <c r="B10" s="29">
        <v>42837</v>
      </c>
    </row>
    <row r="11" spans="1:2" x14ac:dyDescent="0.2">
      <c r="A11" s="22" t="s">
        <v>25</v>
      </c>
      <c r="B11" s="29">
        <v>41106</v>
      </c>
    </row>
    <row r="12" spans="1:2" x14ac:dyDescent="0.2">
      <c r="A12" s="22" t="s">
        <v>8</v>
      </c>
      <c r="B12" s="29">
        <v>41010</v>
      </c>
    </row>
    <row r="13" spans="1:2" x14ac:dyDescent="0.2">
      <c r="A13" s="22" t="s">
        <v>14</v>
      </c>
      <c r="B13" s="29">
        <v>40029</v>
      </c>
    </row>
    <row r="14" spans="1:2" x14ac:dyDescent="0.2">
      <c r="A14" s="22" t="s">
        <v>19</v>
      </c>
      <c r="B14" s="29">
        <v>39168</v>
      </c>
    </row>
    <row r="15" spans="1:2" x14ac:dyDescent="0.2">
      <c r="A15" s="22" t="s">
        <v>18</v>
      </c>
      <c r="B15" s="29">
        <v>38312</v>
      </c>
    </row>
    <row r="16" spans="1:2" x14ac:dyDescent="0.2">
      <c r="A16" s="22" t="s">
        <v>24</v>
      </c>
      <c r="B16" s="29">
        <v>37636</v>
      </c>
    </row>
    <row r="17" spans="1:2" x14ac:dyDescent="0.2">
      <c r="A17" s="22" t="s">
        <v>27</v>
      </c>
      <c r="B17" s="29">
        <v>36448</v>
      </c>
    </row>
    <row r="18" spans="1:2" x14ac:dyDescent="0.2">
      <c r="A18" s="22" t="s">
        <v>16</v>
      </c>
      <c r="B18" s="29">
        <v>36436</v>
      </c>
    </row>
    <row r="19" spans="1:2" x14ac:dyDescent="0.2">
      <c r="A19" s="22" t="s">
        <v>13</v>
      </c>
      <c r="B19" s="29">
        <v>35012</v>
      </c>
    </row>
    <row r="20" spans="1:2" x14ac:dyDescent="0.2">
      <c r="A20" s="22" t="s">
        <v>9</v>
      </c>
      <c r="B20" s="29">
        <v>32463</v>
      </c>
    </row>
    <row r="21" spans="1:2" x14ac:dyDescent="0.2">
      <c r="A21" s="22" t="s">
        <v>26</v>
      </c>
      <c r="B21" s="29">
        <v>31954</v>
      </c>
    </row>
    <row r="22" spans="1:2" x14ac:dyDescent="0.2">
      <c r="A22" s="22" t="s">
        <v>21</v>
      </c>
      <c r="B22" s="29">
        <v>27662</v>
      </c>
    </row>
    <row r="23" spans="1:2" x14ac:dyDescent="0.2">
      <c r="A23" s="22" t="s">
        <v>20</v>
      </c>
      <c r="B23" s="29">
        <v>27275</v>
      </c>
    </row>
    <row r="24" spans="1:2" x14ac:dyDescent="0.2">
      <c r="A24" s="22" t="s">
        <v>609</v>
      </c>
      <c r="B24" s="29">
        <v>800433</v>
      </c>
    </row>
  </sheetData>
  <pageMargins left="0.7" right="0.7" top="0.75" bottom="0.75" header="0.3" footer="0.3"/>
  <pageSetup paperSize="9" orientation="portrait" horizontalDpi="0" verticalDpi="0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D870A-82B0-A24C-9DF7-717963929ACD}">
  <dimension ref="A3:B82"/>
  <sheetViews>
    <sheetView workbookViewId="0">
      <selection activeCell="D39" sqref="D39"/>
    </sheetView>
  </sheetViews>
  <sheetFormatPr baseColWidth="10" defaultRowHeight="15" x14ac:dyDescent="0.2"/>
  <cols>
    <col min="1" max="1" width="15.5" bestFit="1" customWidth="1"/>
    <col min="2" max="2" width="8.5" bestFit="1" customWidth="1"/>
  </cols>
  <sheetData>
    <row r="3" spans="1:2" x14ac:dyDescent="0.2">
      <c r="A3" s="21" t="s">
        <v>628</v>
      </c>
      <c r="B3" t="s">
        <v>636</v>
      </c>
    </row>
    <row r="4" spans="1:2" x14ac:dyDescent="0.2">
      <c r="A4" s="22" t="s">
        <v>39</v>
      </c>
      <c r="B4" s="28">
        <v>29430</v>
      </c>
    </row>
    <row r="5" spans="1:2" x14ac:dyDescent="0.2">
      <c r="A5" s="22" t="s">
        <v>32</v>
      </c>
      <c r="B5" s="28">
        <v>24872</v>
      </c>
    </row>
    <row r="6" spans="1:2" x14ac:dyDescent="0.2">
      <c r="A6" s="22" t="s">
        <v>49</v>
      </c>
      <c r="B6" s="28">
        <v>24200</v>
      </c>
    </row>
    <row r="7" spans="1:2" x14ac:dyDescent="0.2">
      <c r="A7" s="22" t="s">
        <v>107</v>
      </c>
      <c r="B7" s="28">
        <v>21191</v>
      </c>
    </row>
    <row r="8" spans="1:2" x14ac:dyDescent="0.2">
      <c r="A8" s="22" t="s">
        <v>64</v>
      </c>
      <c r="B8" s="28">
        <v>20462</v>
      </c>
    </row>
    <row r="9" spans="1:2" x14ac:dyDescent="0.2">
      <c r="A9" s="22" t="s">
        <v>91</v>
      </c>
      <c r="B9" s="28">
        <v>20345</v>
      </c>
    </row>
    <row r="10" spans="1:2" x14ac:dyDescent="0.2">
      <c r="A10" s="22" t="s">
        <v>43</v>
      </c>
      <c r="B10" s="28">
        <v>18739</v>
      </c>
    </row>
    <row r="11" spans="1:2" x14ac:dyDescent="0.2">
      <c r="A11" s="22" t="s">
        <v>102</v>
      </c>
      <c r="B11" s="28">
        <v>18368</v>
      </c>
    </row>
    <row r="12" spans="1:2" x14ac:dyDescent="0.2">
      <c r="A12" s="22" t="s">
        <v>114</v>
      </c>
      <c r="B12" s="28">
        <v>17471</v>
      </c>
    </row>
    <row r="13" spans="1:2" x14ac:dyDescent="0.2">
      <c r="A13" s="22" t="s">
        <v>80</v>
      </c>
      <c r="B13" s="28">
        <v>16874</v>
      </c>
    </row>
    <row r="14" spans="1:2" x14ac:dyDescent="0.2">
      <c r="A14" s="22" t="s">
        <v>82</v>
      </c>
      <c r="B14" s="28">
        <v>15751</v>
      </c>
    </row>
    <row r="15" spans="1:2" x14ac:dyDescent="0.2">
      <c r="A15" s="22" t="s">
        <v>62</v>
      </c>
      <c r="B15" s="28">
        <v>15581</v>
      </c>
    </row>
    <row r="16" spans="1:2" x14ac:dyDescent="0.2">
      <c r="A16" s="22" t="s">
        <v>54</v>
      </c>
      <c r="B16" s="28">
        <v>15507</v>
      </c>
    </row>
    <row r="17" spans="1:2" x14ac:dyDescent="0.2">
      <c r="A17" s="22" t="s">
        <v>109</v>
      </c>
      <c r="B17" s="28">
        <v>14457</v>
      </c>
    </row>
    <row r="18" spans="1:2" x14ac:dyDescent="0.2">
      <c r="A18" s="22" t="s">
        <v>61</v>
      </c>
      <c r="B18" s="28">
        <v>14154</v>
      </c>
    </row>
    <row r="19" spans="1:2" x14ac:dyDescent="0.2">
      <c r="A19" s="22" t="s">
        <v>73</v>
      </c>
      <c r="B19" s="28">
        <v>13987</v>
      </c>
    </row>
    <row r="20" spans="1:2" x14ac:dyDescent="0.2">
      <c r="A20" s="22" t="s">
        <v>70</v>
      </c>
      <c r="B20" s="28">
        <v>13772</v>
      </c>
    </row>
    <row r="21" spans="1:2" x14ac:dyDescent="0.2">
      <c r="A21" s="22" t="s">
        <v>89</v>
      </c>
      <c r="B21" s="28">
        <v>13106</v>
      </c>
    </row>
    <row r="22" spans="1:2" x14ac:dyDescent="0.2">
      <c r="A22" s="22" t="s">
        <v>87</v>
      </c>
      <c r="B22" s="28">
        <v>13056</v>
      </c>
    </row>
    <row r="23" spans="1:2" x14ac:dyDescent="0.2">
      <c r="A23" s="22" t="s">
        <v>14</v>
      </c>
      <c r="B23" s="28">
        <v>12899</v>
      </c>
    </row>
    <row r="24" spans="1:2" x14ac:dyDescent="0.2">
      <c r="A24" s="22" t="s">
        <v>66</v>
      </c>
      <c r="B24" s="28">
        <v>12851</v>
      </c>
    </row>
    <row r="25" spans="1:2" x14ac:dyDescent="0.2">
      <c r="A25" s="22" t="s">
        <v>75</v>
      </c>
      <c r="B25" s="28">
        <v>12813</v>
      </c>
    </row>
    <row r="26" spans="1:2" x14ac:dyDescent="0.2">
      <c r="A26" s="22" t="s">
        <v>93</v>
      </c>
      <c r="B26" s="28">
        <v>12712</v>
      </c>
    </row>
    <row r="27" spans="1:2" x14ac:dyDescent="0.2">
      <c r="A27" s="22" t="s">
        <v>68</v>
      </c>
      <c r="B27" s="28">
        <v>12474</v>
      </c>
    </row>
    <row r="28" spans="1:2" x14ac:dyDescent="0.2">
      <c r="A28" s="22" t="s">
        <v>104</v>
      </c>
      <c r="B28" s="28">
        <v>12207</v>
      </c>
    </row>
    <row r="29" spans="1:2" x14ac:dyDescent="0.2">
      <c r="A29" s="22" t="s">
        <v>28</v>
      </c>
      <c r="B29" s="28">
        <v>12078</v>
      </c>
    </row>
    <row r="30" spans="1:2" x14ac:dyDescent="0.2">
      <c r="A30" s="22" t="s">
        <v>96</v>
      </c>
      <c r="B30" s="28">
        <v>11937</v>
      </c>
    </row>
    <row r="31" spans="1:2" x14ac:dyDescent="0.2">
      <c r="A31" s="22" t="s">
        <v>65</v>
      </c>
      <c r="B31" s="28">
        <v>11630</v>
      </c>
    </row>
    <row r="32" spans="1:2" x14ac:dyDescent="0.2">
      <c r="A32" s="22" t="s">
        <v>74</v>
      </c>
      <c r="B32" s="28">
        <v>11100</v>
      </c>
    </row>
    <row r="33" spans="1:2" x14ac:dyDescent="0.2">
      <c r="A33" s="22" t="s">
        <v>106</v>
      </c>
      <c r="B33" s="28">
        <v>10813</v>
      </c>
    </row>
    <row r="34" spans="1:2" x14ac:dyDescent="0.2">
      <c r="A34" s="22" t="s">
        <v>99</v>
      </c>
      <c r="B34" s="28">
        <v>10714</v>
      </c>
    </row>
    <row r="35" spans="1:2" x14ac:dyDescent="0.2">
      <c r="A35" s="22" t="s">
        <v>38</v>
      </c>
      <c r="B35" s="28">
        <v>10620</v>
      </c>
    </row>
    <row r="36" spans="1:2" x14ac:dyDescent="0.2">
      <c r="A36" s="22" t="s">
        <v>111</v>
      </c>
      <c r="B36" s="28">
        <v>10451</v>
      </c>
    </row>
    <row r="37" spans="1:2" x14ac:dyDescent="0.2">
      <c r="A37" s="22" t="s">
        <v>63</v>
      </c>
      <c r="B37" s="28">
        <v>10223</v>
      </c>
    </row>
    <row r="38" spans="1:2" x14ac:dyDescent="0.2">
      <c r="A38" s="22" t="s">
        <v>115</v>
      </c>
      <c r="B38" s="28">
        <v>10168</v>
      </c>
    </row>
    <row r="39" spans="1:2" x14ac:dyDescent="0.2">
      <c r="A39" s="22" t="s">
        <v>98</v>
      </c>
      <c r="B39" s="28">
        <v>9900</v>
      </c>
    </row>
    <row r="40" spans="1:2" x14ac:dyDescent="0.2">
      <c r="A40" s="22" t="s">
        <v>110</v>
      </c>
      <c r="B40" s="28">
        <v>9699</v>
      </c>
    </row>
    <row r="41" spans="1:2" x14ac:dyDescent="0.2">
      <c r="A41" s="22" t="s">
        <v>100</v>
      </c>
      <c r="B41" s="28">
        <v>9294</v>
      </c>
    </row>
    <row r="42" spans="1:2" x14ac:dyDescent="0.2">
      <c r="A42" s="22" t="s">
        <v>81</v>
      </c>
      <c r="B42" s="28">
        <v>9286</v>
      </c>
    </row>
    <row r="43" spans="1:2" x14ac:dyDescent="0.2">
      <c r="A43" s="22" t="s">
        <v>101</v>
      </c>
      <c r="B43" s="28">
        <v>9123</v>
      </c>
    </row>
    <row r="44" spans="1:2" x14ac:dyDescent="0.2">
      <c r="A44" s="22" t="s">
        <v>71</v>
      </c>
      <c r="B44" s="28">
        <v>8954</v>
      </c>
    </row>
    <row r="45" spans="1:2" x14ac:dyDescent="0.2">
      <c r="A45" s="22" t="s">
        <v>79</v>
      </c>
      <c r="B45" s="28">
        <v>8905</v>
      </c>
    </row>
    <row r="46" spans="1:2" x14ac:dyDescent="0.2">
      <c r="A46" s="22" t="s">
        <v>51</v>
      </c>
      <c r="B46" s="28">
        <v>8861</v>
      </c>
    </row>
    <row r="47" spans="1:2" x14ac:dyDescent="0.2">
      <c r="A47" s="22" t="s">
        <v>78</v>
      </c>
      <c r="B47" s="28">
        <v>8841</v>
      </c>
    </row>
    <row r="48" spans="1:2" x14ac:dyDescent="0.2">
      <c r="A48" s="22" t="s">
        <v>117</v>
      </c>
      <c r="B48" s="28">
        <v>8649</v>
      </c>
    </row>
    <row r="49" spans="1:2" x14ac:dyDescent="0.2">
      <c r="A49" s="22" t="s">
        <v>122</v>
      </c>
      <c r="B49" s="28">
        <v>8568</v>
      </c>
    </row>
    <row r="50" spans="1:2" x14ac:dyDescent="0.2">
      <c r="A50" s="22" t="s">
        <v>45</v>
      </c>
      <c r="B50" s="28">
        <v>8543</v>
      </c>
    </row>
    <row r="51" spans="1:2" x14ac:dyDescent="0.2">
      <c r="A51" s="22" t="s">
        <v>67</v>
      </c>
      <c r="B51" s="28">
        <v>8502</v>
      </c>
    </row>
    <row r="52" spans="1:2" x14ac:dyDescent="0.2">
      <c r="A52" s="22" t="s">
        <v>121</v>
      </c>
      <c r="B52" s="28">
        <v>8237</v>
      </c>
    </row>
    <row r="53" spans="1:2" x14ac:dyDescent="0.2">
      <c r="A53" s="22" t="s">
        <v>41</v>
      </c>
      <c r="B53" s="28">
        <v>8230</v>
      </c>
    </row>
    <row r="54" spans="1:2" x14ac:dyDescent="0.2">
      <c r="A54" s="22" t="s">
        <v>116</v>
      </c>
      <c r="B54" s="28">
        <v>8047</v>
      </c>
    </row>
    <row r="55" spans="1:2" x14ac:dyDescent="0.2">
      <c r="A55" s="22" t="s">
        <v>124</v>
      </c>
      <c r="B55" s="28">
        <v>7964</v>
      </c>
    </row>
    <row r="56" spans="1:2" x14ac:dyDescent="0.2">
      <c r="A56" s="22" t="s">
        <v>97</v>
      </c>
      <c r="B56" s="28">
        <v>7420</v>
      </c>
    </row>
    <row r="57" spans="1:2" x14ac:dyDescent="0.2">
      <c r="A57" s="22" t="s">
        <v>103</v>
      </c>
      <c r="B57" s="28">
        <v>7239</v>
      </c>
    </row>
    <row r="58" spans="1:2" x14ac:dyDescent="0.2">
      <c r="A58" s="22" t="s">
        <v>84</v>
      </c>
      <c r="B58" s="28">
        <v>7224</v>
      </c>
    </row>
    <row r="59" spans="1:2" x14ac:dyDescent="0.2">
      <c r="A59" s="22" t="s">
        <v>30</v>
      </c>
      <c r="B59" s="28">
        <v>6781</v>
      </c>
    </row>
    <row r="60" spans="1:2" x14ac:dyDescent="0.2">
      <c r="A60" s="22" t="s">
        <v>105</v>
      </c>
      <c r="B60" s="28">
        <v>6367</v>
      </c>
    </row>
    <row r="61" spans="1:2" x14ac:dyDescent="0.2">
      <c r="A61" s="22" t="s">
        <v>77</v>
      </c>
      <c r="B61" s="28">
        <v>6364</v>
      </c>
    </row>
    <row r="62" spans="1:2" x14ac:dyDescent="0.2">
      <c r="A62" s="22" t="s">
        <v>92</v>
      </c>
      <c r="B62" s="28">
        <v>6329</v>
      </c>
    </row>
    <row r="63" spans="1:2" x14ac:dyDescent="0.2">
      <c r="A63" s="22" t="s">
        <v>34</v>
      </c>
      <c r="B63" s="28">
        <v>6186</v>
      </c>
    </row>
    <row r="64" spans="1:2" x14ac:dyDescent="0.2">
      <c r="A64" s="22" t="s">
        <v>83</v>
      </c>
      <c r="B64" s="28">
        <v>6162</v>
      </c>
    </row>
    <row r="65" spans="1:2" x14ac:dyDescent="0.2">
      <c r="A65" s="22" t="s">
        <v>36</v>
      </c>
      <c r="B65" s="28">
        <v>6133</v>
      </c>
    </row>
    <row r="66" spans="1:2" x14ac:dyDescent="0.2">
      <c r="A66" s="22" t="s">
        <v>88</v>
      </c>
      <c r="B66" s="28">
        <v>5915</v>
      </c>
    </row>
    <row r="67" spans="1:2" x14ac:dyDescent="0.2">
      <c r="A67" s="22" t="s">
        <v>120</v>
      </c>
      <c r="B67" s="28">
        <v>5903</v>
      </c>
    </row>
    <row r="68" spans="1:2" x14ac:dyDescent="0.2">
      <c r="A68" s="22" t="s">
        <v>58</v>
      </c>
      <c r="B68" s="28">
        <v>5896</v>
      </c>
    </row>
    <row r="69" spans="1:2" x14ac:dyDescent="0.2">
      <c r="A69" s="22" t="s">
        <v>118</v>
      </c>
      <c r="B69" s="28">
        <v>5878</v>
      </c>
    </row>
    <row r="70" spans="1:2" x14ac:dyDescent="0.2">
      <c r="A70" s="22" t="s">
        <v>47</v>
      </c>
      <c r="B70" s="28">
        <v>5299</v>
      </c>
    </row>
    <row r="71" spans="1:2" x14ac:dyDescent="0.2">
      <c r="A71" s="22" t="s">
        <v>85</v>
      </c>
      <c r="B71" s="28">
        <v>5099</v>
      </c>
    </row>
    <row r="72" spans="1:2" x14ac:dyDescent="0.2">
      <c r="A72" s="22" t="s">
        <v>94</v>
      </c>
      <c r="B72" s="28">
        <v>4813</v>
      </c>
    </row>
    <row r="73" spans="1:2" x14ac:dyDescent="0.2">
      <c r="A73" s="22" t="s">
        <v>112</v>
      </c>
      <c r="B73" s="28">
        <v>3892</v>
      </c>
    </row>
    <row r="74" spans="1:2" x14ac:dyDescent="0.2">
      <c r="A74" s="22" t="s">
        <v>86</v>
      </c>
      <c r="B74" s="28">
        <v>3625</v>
      </c>
    </row>
    <row r="75" spans="1:2" x14ac:dyDescent="0.2">
      <c r="A75" s="22" t="s">
        <v>56</v>
      </c>
      <c r="B75" s="28">
        <v>3104</v>
      </c>
    </row>
    <row r="76" spans="1:2" x14ac:dyDescent="0.2">
      <c r="A76" s="22" t="s">
        <v>59</v>
      </c>
      <c r="B76" s="28">
        <v>2748</v>
      </c>
    </row>
    <row r="77" spans="1:2" x14ac:dyDescent="0.2">
      <c r="A77" s="22" t="s">
        <v>95</v>
      </c>
      <c r="B77" s="28">
        <v>1546</v>
      </c>
    </row>
    <row r="78" spans="1:2" x14ac:dyDescent="0.2">
      <c r="A78" s="22" t="s">
        <v>123</v>
      </c>
      <c r="B78" s="28">
        <v>1529</v>
      </c>
    </row>
    <row r="79" spans="1:2" x14ac:dyDescent="0.2">
      <c r="A79" s="22" t="s">
        <v>52</v>
      </c>
      <c r="B79" s="28">
        <v>1201</v>
      </c>
    </row>
    <row r="80" spans="1:2" x14ac:dyDescent="0.2">
      <c r="A80" s="22" t="s">
        <v>113</v>
      </c>
      <c r="B80" s="28">
        <v>1082</v>
      </c>
    </row>
    <row r="81" spans="1:2" x14ac:dyDescent="0.2">
      <c r="A81" s="22" t="s">
        <v>119</v>
      </c>
      <c r="B81" s="28">
        <v>82</v>
      </c>
    </row>
    <row r="82" spans="1:2" x14ac:dyDescent="0.2">
      <c r="A82" s="22" t="s">
        <v>609</v>
      </c>
      <c r="B82" s="28">
        <v>800433</v>
      </c>
    </row>
  </sheetData>
  <pageMargins left="0.7" right="0.7" top="0.75" bottom="0.75" header="0.3" footer="0.3"/>
  <pageSetup paperSize="9" orientation="portrait" horizontalDpi="0" verticalDpi="0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455E0-0836-BD44-AAB9-D5C14A404A0C}">
  <dimension ref="A3:B24"/>
  <sheetViews>
    <sheetView workbookViewId="0">
      <selection activeCell="A4" sqref="A4:B23"/>
    </sheetView>
  </sheetViews>
  <sheetFormatPr baseColWidth="10" defaultRowHeight="15" x14ac:dyDescent="0.2"/>
  <cols>
    <col min="1" max="1" width="11.83203125" bestFit="1" customWidth="1"/>
    <col min="2" max="2" width="8.5" bestFit="1" customWidth="1"/>
  </cols>
  <sheetData>
    <row r="3" spans="1:2" x14ac:dyDescent="0.2">
      <c r="A3" s="21" t="s">
        <v>626</v>
      </c>
      <c r="B3" t="s">
        <v>634</v>
      </c>
    </row>
    <row r="4" spans="1:2" x14ac:dyDescent="0.2">
      <c r="A4" s="22" t="s">
        <v>40</v>
      </c>
      <c r="B4" s="28">
        <v>66945</v>
      </c>
    </row>
    <row r="5" spans="1:2" x14ac:dyDescent="0.2">
      <c r="A5" s="22" t="s">
        <v>48</v>
      </c>
      <c r="B5" s="28">
        <v>48797</v>
      </c>
    </row>
    <row r="6" spans="1:2" x14ac:dyDescent="0.2">
      <c r="A6" s="22" t="s">
        <v>108</v>
      </c>
      <c r="B6" s="28">
        <v>47223</v>
      </c>
    </row>
    <row r="7" spans="1:2" x14ac:dyDescent="0.2">
      <c r="A7" s="22" t="s">
        <v>33</v>
      </c>
      <c r="B7" s="28">
        <v>45862</v>
      </c>
    </row>
    <row r="8" spans="1:2" x14ac:dyDescent="0.2">
      <c r="A8" s="22" t="s">
        <v>72</v>
      </c>
      <c r="B8" s="28">
        <v>44539</v>
      </c>
    </row>
    <row r="9" spans="1:2" x14ac:dyDescent="0.2">
      <c r="A9" s="22" t="s">
        <v>76</v>
      </c>
      <c r="B9" s="28">
        <v>44468</v>
      </c>
    </row>
    <row r="10" spans="1:2" x14ac:dyDescent="0.2">
      <c r="A10" s="22" t="s">
        <v>50</v>
      </c>
      <c r="B10" s="28">
        <v>44265</v>
      </c>
    </row>
    <row r="11" spans="1:2" x14ac:dyDescent="0.2">
      <c r="A11" s="22" t="s">
        <v>29</v>
      </c>
      <c r="B11" s="28">
        <v>44151</v>
      </c>
    </row>
    <row r="12" spans="1:2" x14ac:dyDescent="0.2">
      <c r="A12" s="22" t="s">
        <v>60</v>
      </c>
      <c r="B12" s="28">
        <v>43626</v>
      </c>
    </row>
    <row r="13" spans="1:2" x14ac:dyDescent="0.2">
      <c r="A13" s="22" t="s">
        <v>37</v>
      </c>
      <c r="B13" s="28">
        <v>42352</v>
      </c>
    </row>
    <row r="14" spans="1:2" x14ac:dyDescent="0.2">
      <c r="A14" s="22" t="s">
        <v>44</v>
      </c>
      <c r="B14" s="28">
        <v>42165</v>
      </c>
    </row>
    <row r="15" spans="1:2" x14ac:dyDescent="0.2">
      <c r="A15" s="22" t="s">
        <v>46</v>
      </c>
      <c r="B15" s="28">
        <v>41745</v>
      </c>
    </row>
    <row r="16" spans="1:2" x14ac:dyDescent="0.2">
      <c r="A16" s="22" t="s">
        <v>69</v>
      </c>
      <c r="B16" s="28">
        <v>39632</v>
      </c>
    </row>
    <row r="17" spans="1:2" x14ac:dyDescent="0.2">
      <c r="A17" s="22" t="s">
        <v>35</v>
      </c>
      <c r="B17" s="28">
        <v>33802</v>
      </c>
    </row>
    <row r="18" spans="1:2" x14ac:dyDescent="0.2">
      <c r="A18" s="22" t="s">
        <v>55</v>
      </c>
      <c r="B18" s="28">
        <v>32430</v>
      </c>
    </row>
    <row r="19" spans="1:2" x14ac:dyDescent="0.2">
      <c r="A19" s="22" t="s">
        <v>31</v>
      </c>
      <c r="B19" s="28">
        <v>31147</v>
      </c>
    </row>
    <row r="20" spans="1:2" x14ac:dyDescent="0.2">
      <c r="A20" s="22" t="s">
        <v>53</v>
      </c>
      <c r="B20" s="28">
        <v>30543</v>
      </c>
    </row>
    <row r="21" spans="1:2" x14ac:dyDescent="0.2">
      <c r="A21" s="22" t="s">
        <v>42</v>
      </c>
      <c r="B21" s="28">
        <v>28053</v>
      </c>
    </row>
    <row r="22" spans="1:2" x14ac:dyDescent="0.2">
      <c r="A22" s="22" t="s">
        <v>90</v>
      </c>
      <c r="B22" s="28">
        <v>27375</v>
      </c>
    </row>
    <row r="23" spans="1:2" x14ac:dyDescent="0.2">
      <c r="A23" s="22" t="s">
        <v>57</v>
      </c>
      <c r="B23" s="28">
        <v>21313</v>
      </c>
    </row>
    <row r="24" spans="1:2" x14ac:dyDescent="0.2">
      <c r="A24" s="22" t="s">
        <v>609</v>
      </c>
      <c r="B24" s="28">
        <v>800433</v>
      </c>
    </row>
  </sheetData>
  <pageMargins left="0.7" right="0.7" top="0.75" bottom="0.75" header="0.3" footer="0.3"/>
  <pageSetup paperSize="9" orientation="portrait" horizontalDpi="0" verticalDpi="0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F0FFA-0730-B149-9EAE-2C27A4C598FF}">
  <dimension ref="A3:B23"/>
  <sheetViews>
    <sheetView workbookViewId="0">
      <selection activeCell="B38" sqref="B38"/>
    </sheetView>
  </sheetViews>
  <sheetFormatPr baseColWidth="10" defaultRowHeight="15" x14ac:dyDescent="0.2"/>
  <cols>
    <col min="1" max="1" width="16" bestFit="1" customWidth="1"/>
    <col min="2" max="2" width="44.6640625" bestFit="1" customWidth="1"/>
  </cols>
  <sheetData>
    <row r="3" spans="1:2" x14ac:dyDescent="0.2">
      <c r="A3" s="21" t="s">
        <v>608</v>
      </c>
      <c r="B3" t="s">
        <v>637</v>
      </c>
    </row>
    <row r="4" spans="1:2" x14ac:dyDescent="0.2">
      <c r="A4" s="22" t="s">
        <v>37</v>
      </c>
      <c r="B4" s="32">
        <v>300.31818181818193</v>
      </c>
    </row>
    <row r="5" spans="1:2" x14ac:dyDescent="0.2">
      <c r="A5" s="22" t="s">
        <v>44</v>
      </c>
      <c r="B5" s="32">
        <v>294.95238095238108</v>
      </c>
    </row>
    <row r="6" spans="1:2" x14ac:dyDescent="0.2">
      <c r="A6" s="22" t="s">
        <v>57</v>
      </c>
      <c r="B6" s="32">
        <v>286.92307692307708</v>
      </c>
    </row>
    <row r="7" spans="1:2" x14ac:dyDescent="0.2">
      <c r="A7" s="22" t="s">
        <v>69</v>
      </c>
      <c r="B7" s="32">
        <v>283.46808510638277</v>
      </c>
    </row>
    <row r="8" spans="1:2" x14ac:dyDescent="0.2">
      <c r="A8" s="22" t="s">
        <v>35</v>
      </c>
      <c r="B8" s="32">
        <v>274.16279069767427</v>
      </c>
    </row>
    <row r="9" spans="1:2" x14ac:dyDescent="0.2">
      <c r="A9" s="22" t="s">
        <v>72</v>
      </c>
      <c r="B9" s="32">
        <v>273.72549019607862</v>
      </c>
    </row>
    <row r="10" spans="1:2" x14ac:dyDescent="0.2">
      <c r="A10" s="22" t="s">
        <v>108</v>
      </c>
      <c r="B10" s="32">
        <v>271.74545454545472</v>
      </c>
    </row>
    <row r="11" spans="1:2" x14ac:dyDescent="0.2">
      <c r="A11" s="22" t="s">
        <v>60</v>
      </c>
      <c r="B11" s="32">
        <v>271.18181818181807</v>
      </c>
    </row>
    <row r="12" spans="1:2" x14ac:dyDescent="0.2">
      <c r="A12" s="22" t="s">
        <v>33</v>
      </c>
      <c r="B12" s="32">
        <v>268.60344827586226</v>
      </c>
    </row>
    <row r="13" spans="1:2" x14ac:dyDescent="0.2">
      <c r="A13" s="22" t="s">
        <v>48</v>
      </c>
      <c r="B13" s="32">
        <v>267.85483870967767</v>
      </c>
    </row>
    <row r="14" spans="1:2" x14ac:dyDescent="0.2">
      <c r="A14" s="22" t="s">
        <v>40</v>
      </c>
      <c r="B14" s="32">
        <v>265.47674418604612</v>
      </c>
    </row>
    <row r="15" spans="1:2" x14ac:dyDescent="0.2">
      <c r="A15" s="22" t="s">
        <v>76</v>
      </c>
      <c r="B15" s="32">
        <v>264.8679245283019</v>
      </c>
    </row>
    <row r="16" spans="1:2" x14ac:dyDescent="0.2">
      <c r="A16" s="22" t="s">
        <v>46</v>
      </c>
      <c r="B16" s="32">
        <v>263.25423728813581</v>
      </c>
    </row>
    <row r="17" spans="1:2" x14ac:dyDescent="0.2">
      <c r="A17" s="22" t="s">
        <v>50</v>
      </c>
      <c r="B17" s="32">
        <v>262.63492063492055</v>
      </c>
    </row>
    <row r="18" spans="1:2" x14ac:dyDescent="0.2">
      <c r="A18" s="22" t="s">
        <v>55</v>
      </c>
      <c r="B18" s="32">
        <v>258.51282051282038</v>
      </c>
    </row>
    <row r="19" spans="1:2" x14ac:dyDescent="0.2">
      <c r="A19" s="22" t="s">
        <v>90</v>
      </c>
      <c r="B19" s="32">
        <v>258.375</v>
      </c>
    </row>
    <row r="20" spans="1:2" x14ac:dyDescent="0.2">
      <c r="A20" s="22" t="s">
        <v>42</v>
      </c>
      <c r="B20" s="32">
        <v>255.1162790697673</v>
      </c>
    </row>
    <row r="21" spans="1:2" x14ac:dyDescent="0.2">
      <c r="A21" s="22" t="s">
        <v>29</v>
      </c>
      <c r="B21" s="32">
        <v>252.76271186440678</v>
      </c>
    </row>
    <row r="22" spans="1:2" x14ac:dyDescent="0.2">
      <c r="A22" s="22" t="s">
        <v>31</v>
      </c>
      <c r="B22" s="32">
        <v>250.48780487804851</v>
      </c>
    </row>
    <row r="23" spans="1:2" x14ac:dyDescent="0.2">
      <c r="A23" s="22" t="s">
        <v>53</v>
      </c>
      <c r="B23" s="32">
        <v>249.02380952380935</v>
      </c>
    </row>
  </sheetData>
  <pageMargins left="0.7" right="0.7" top="0.75" bottom="0.75" header="0.3" footer="0.3"/>
  <pageSetup paperSize="9" orientation="portrait" horizontalDpi="0" verticalDpi="0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54975-6203-A045-96E1-15612F0402BF}">
  <dimension ref="A3:B24"/>
  <sheetViews>
    <sheetView workbookViewId="0">
      <selection activeCell="B24" sqref="B24"/>
    </sheetView>
  </sheetViews>
  <sheetFormatPr baseColWidth="10" defaultRowHeight="15" x14ac:dyDescent="0.2"/>
  <cols>
    <col min="1" max="1" width="11.6640625" bestFit="1" customWidth="1"/>
    <col min="2" max="2" width="23.6640625" bestFit="1" customWidth="1"/>
  </cols>
  <sheetData>
    <row r="3" spans="1:2" x14ac:dyDescent="0.2">
      <c r="A3" s="21" t="s">
        <v>639</v>
      </c>
      <c r="B3" t="s">
        <v>638</v>
      </c>
    </row>
    <row r="4" spans="1:2" x14ac:dyDescent="0.2">
      <c r="A4" s="22" t="s">
        <v>44</v>
      </c>
      <c r="B4" s="27">
        <v>3.2380952380952381</v>
      </c>
    </row>
    <row r="5" spans="1:2" x14ac:dyDescent="0.2">
      <c r="A5" s="22" t="s">
        <v>90</v>
      </c>
      <c r="B5" s="27">
        <v>3.1875</v>
      </c>
    </row>
    <row r="6" spans="1:2" x14ac:dyDescent="0.2">
      <c r="A6" s="22" t="s">
        <v>31</v>
      </c>
      <c r="B6" s="27">
        <v>3.1463414634146343</v>
      </c>
    </row>
    <row r="7" spans="1:2" x14ac:dyDescent="0.2">
      <c r="A7" s="22" t="s">
        <v>29</v>
      </c>
      <c r="B7" s="27">
        <v>3.1355932203389831</v>
      </c>
    </row>
    <row r="8" spans="1:2" x14ac:dyDescent="0.2">
      <c r="A8" s="22" t="s">
        <v>55</v>
      </c>
      <c r="B8" s="27">
        <v>3.1282051282051282</v>
      </c>
    </row>
    <row r="9" spans="1:2" x14ac:dyDescent="0.2">
      <c r="A9" s="22" t="s">
        <v>108</v>
      </c>
      <c r="B9" s="27">
        <v>3.1272727272727274</v>
      </c>
    </row>
    <row r="10" spans="1:2" x14ac:dyDescent="0.2">
      <c r="A10" s="22" t="s">
        <v>37</v>
      </c>
      <c r="B10" s="27">
        <v>3.0909090909090908</v>
      </c>
    </row>
    <row r="11" spans="1:2" x14ac:dyDescent="0.2">
      <c r="A11" s="22" t="s">
        <v>76</v>
      </c>
      <c r="B11" s="27">
        <v>3.0754716981132075</v>
      </c>
    </row>
    <row r="12" spans="1:2" x14ac:dyDescent="0.2">
      <c r="A12" s="22" t="s">
        <v>69</v>
      </c>
      <c r="B12" s="27">
        <v>3.0638297872340425</v>
      </c>
    </row>
    <row r="13" spans="1:2" x14ac:dyDescent="0.2">
      <c r="A13" s="22" t="s">
        <v>72</v>
      </c>
      <c r="B13" s="27">
        <v>3.0588235294117645</v>
      </c>
    </row>
    <row r="14" spans="1:2" x14ac:dyDescent="0.2">
      <c r="A14" s="22" t="s">
        <v>53</v>
      </c>
      <c r="B14" s="27">
        <v>3.0476190476190474</v>
      </c>
    </row>
    <row r="15" spans="1:2" x14ac:dyDescent="0.2">
      <c r="A15" s="22" t="s">
        <v>48</v>
      </c>
      <c r="B15" s="27">
        <v>2.9838709677419355</v>
      </c>
    </row>
    <row r="16" spans="1:2" x14ac:dyDescent="0.2">
      <c r="A16" s="22" t="s">
        <v>33</v>
      </c>
      <c r="B16" s="27">
        <v>2.9827586206896552</v>
      </c>
    </row>
    <row r="17" spans="1:2" x14ac:dyDescent="0.2">
      <c r="A17" s="22" t="s">
        <v>35</v>
      </c>
      <c r="B17" s="27">
        <v>2.9534883720930232</v>
      </c>
    </row>
    <row r="18" spans="1:2" x14ac:dyDescent="0.2">
      <c r="A18" s="22" t="s">
        <v>40</v>
      </c>
      <c r="B18" s="27">
        <v>2.941860465116279</v>
      </c>
    </row>
    <row r="19" spans="1:2" x14ac:dyDescent="0.2">
      <c r="A19" s="22" t="s">
        <v>60</v>
      </c>
      <c r="B19" s="27">
        <v>2.9272727272727272</v>
      </c>
    </row>
    <row r="20" spans="1:2" x14ac:dyDescent="0.2">
      <c r="A20" s="22" t="s">
        <v>57</v>
      </c>
      <c r="B20" s="27">
        <v>2.8846153846153846</v>
      </c>
    </row>
    <row r="21" spans="1:2" x14ac:dyDescent="0.2">
      <c r="A21" s="22" t="s">
        <v>46</v>
      </c>
      <c r="B21" s="27">
        <v>2.7627118644067798</v>
      </c>
    </row>
    <row r="22" spans="1:2" x14ac:dyDescent="0.2">
      <c r="A22" s="22" t="s">
        <v>42</v>
      </c>
      <c r="B22" s="27">
        <v>2.7209302325581395</v>
      </c>
    </row>
    <row r="23" spans="1:2" x14ac:dyDescent="0.2">
      <c r="A23" s="22" t="s">
        <v>50</v>
      </c>
      <c r="B23" s="27">
        <v>2.5873015873015874</v>
      </c>
    </row>
    <row r="24" spans="1:2" x14ac:dyDescent="0.2">
      <c r="A24" s="22" t="s">
        <v>609</v>
      </c>
      <c r="B24" s="27">
        <v>2.99</v>
      </c>
    </row>
  </sheetData>
  <pageMargins left="0.7" right="0.7" top="0.75" bottom="0.75" header="0.3" footer="0.3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FC1C5-6C8C-8F4D-9E1A-C2D76D1144D2}">
  <dimension ref="A3:B9"/>
  <sheetViews>
    <sheetView workbookViewId="0">
      <selection activeCell="A3" sqref="A3:B8"/>
    </sheetView>
  </sheetViews>
  <sheetFormatPr baseColWidth="10" defaultRowHeight="15" x14ac:dyDescent="0.2"/>
  <cols>
    <col min="1" max="1" width="11.33203125" bestFit="1" customWidth="1"/>
    <col min="2" max="2" width="18.33203125" bestFit="1" customWidth="1"/>
  </cols>
  <sheetData>
    <row r="3" spans="1:2" x14ac:dyDescent="0.2">
      <c r="A3" s="21" t="s">
        <v>641</v>
      </c>
      <c r="B3" t="s">
        <v>642</v>
      </c>
    </row>
    <row r="4" spans="1:2" x14ac:dyDescent="0.2">
      <c r="A4" s="22" t="s">
        <v>137</v>
      </c>
      <c r="B4">
        <v>146</v>
      </c>
    </row>
    <row r="5" spans="1:2" x14ac:dyDescent="0.2">
      <c r="A5" s="22" t="s">
        <v>134</v>
      </c>
      <c r="B5">
        <v>85</v>
      </c>
    </row>
    <row r="6" spans="1:2" x14ac:dyDescent="0.2">
      <c r="A6" s="22" t="s">
        <v>130</v>
      </c>
      <c r="B6">
        <v>78</v>
      </c>
    </row>
    <row r="7" spans="1:2" x14ac:dyDescent="0.2">
      <c r="A7" s="22" t="s">
        <v>132</v>
      </c>
      <c r="B7">
        <v>74</v>
      </c>
    </row>
    <row r="8" spans="1:2" x14ac:dyDescent="0.2">
      <c r="A8" s="22" t="s">
        <v>136</v>
      </c>
      <c r="B8">
        <v>51</v>
      </c>
    </row>
    <row r="9" spans="1:2" x14ac:dyDescent="0.2">
      <c r="A9" s="22" t="s">
        <v>609</v>
      </c>
      <c r="B9">
        <v>434</v>
      </c>
    </row>
  </sheetData>
  <pageMargins left="0.7" right="0.7" top="0.75" bottom="0.75" header="0.3" footer="0.3"/>
  <pageSetup paperSize="9" orientation="portrait" horizontalDpi="0" verticalDpi="0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FD054-C865-7748-80B5-E2B546936887}">
  <dimension ref="A3:B6"/>
  <sheetViews>
    <sheetView workbookViewId="0">
      <selection activeCell="C13" sqref="C13"/>
    </sheetView>
  </sheetViews>
  <sheetFormatPr baseColWidth="10" defaultRowHeight="15" x14ac:dyDescent="0.2"/>
  <cols>
    <col min="1" max="1" width="22.6640625" bestFit="1" customWidth="1"/>
    <col min="2" max="2" width="18.33203125" bestFit="1" customWidth="1"/>
  </cols>
  <sheetData>
    <row r="3" spans="1:2" x14ac:dyDescent="0.2">
      <c r="A3" s="21" t="s">
        <v>643</v>
      </c>
      <c r="B3" t="s">
        <v>642</v>
      </c>
    </row>
    <row r="4" spans="1:2" x14ac:dyDescent="0.2">
      <c r="A4" s="22" t="s">
        <v>142</v>
      </c>
      <c r="B4">
        <v>215</v>
      </c>
    </row>
    <row r="5" spans="1:2" x14ac:dyDescent="0.2">
      <c r="A5" s="22" t="s">
        <v>140</v>
      </c>
      <c r="B5">
        <v>219</v>
      </c>
    </row>
    <row r="6" spans="1:2" x14ac:dyDescent="0.2">
      <c r="A6" s="22" t="s">
        <v>609</v>
      </c>
      <c r="B6">
        <v>434</v>
      </c>
    </row>
  </sheetData>
  <pageMargins left="0.7" right="0.7" top="0.75" bottom="0.75" header="0.3" footer="0.3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4B196-E802-FE44-A897-F04733B93A05}">
  <dimension ref="A3:B17"/>
  <sheetViews>
    <sheetView workbookViewId="0">
      <selection activeCell="I31" sqref="I31"/>
    </sheetView>
  </sheetViews>
  <sheetFormatPr baseColWidth="10" defaultRowHeight="15" x14ac:dyDescent="0.2"/>
  <cols>
    <col min="1" max="1" width="10.6640625" bestFit="1" customWidth="1"/>
    <col min="2" max="2" width="18.33203125" bestFit="1" customWidth="1"/>
  </cols>
  <sheetData>
    <row r="3" spans="1:2" x14ac:dyDescent="0.2">
      <c r="A3" s="21" t="s">
        <v>650</v>
      </c>
      <c r="B3" t="s">
        <v>642</v>
      </c>
    </row>
    <row r="4" spans="1:2" x14ac:dyDescent="0.2">
      <c r="A4" s="22">
        <v>33</v>
      </c>
      <c r="B4">
        <v>48</v>
      </c>
    </row>
    <row r="5" spans="1:2" x14ac:dyDescent="0.2">
      <c r="A5" s="22">
        <v>34</v>
      </c>
      <c r="B5">
        <v>46</v>
      </c>
    </row>
    <row r="6" spans="1:2" x14ac:dyDescent="0.2">
      <c r="A6" s="22">
        <v>28</v>
      </c>
      <c r="B6">
        <v>44</v>
      </c>
    </row>
    <row r="7" spans="1:2" x14ac:dyDescent="0.2">
      <c r="A7" s="22">
        <v>31</v>
      </c>
      <c r="B7">
        <v>37</v>
      </c>
    </row>
    <row r="8" spans="1:2" x14ac:dyDescent="0.2">
      <c r="A8" s="22">
        <v>35</v>
      </c>
      <c r="B8">
        <v>36</v>
      </c>
    </row>
    <row r="9" spans="1:2" x14ac:dyDescent="0.2">
      <c r="A9" s="22">
        <v>37</v>
      </c>
      <c r="B9">
        <v>32</v>
      </c>
    </row>
    <row r="10" spans="1:2" x14ac:dyDescent="0.2">
      <c r="A10" s="22">
        <v>38</v>
      </c>
      <c r="B10">
        <v>32</v>
      </c>
    </row>
    <row r="11" spans="1:2" x14ac:dyDescent="0.2">
      <c r="A11" s="22">
        <v>29</v>
      </c>
      <c r="B11">
        <v>31</v>
      </c>
    </row>
    <row r="12" spans="1:2" x14ac:dyDescent="0.2">
      <c r="A12" s="22">
        <v>30</v>
      </c>
      <c r="B12">
        <v>31</v>
      </c>
    </row>
    <row r="13" spans="1:2" x14ac:dyDescent="0.2">
      <c r="A13" s="22">
        <v>32</v>
      </c>
      <c r="B13">
        <v>31</v>
      </c>
    </row>
    <row r="14" spans="1:2" x14ac:dyDescent="0.2">
      <c r="A14" s="22">
        <v>27</v>
      </c>
      <c r="B14">
        <v>29</v>
      </c>
    </row>
    <row r="15" spans="1:2" x14ac:dyDescent="0.2">
      <c r="A15" s="22">
        <v>36</v>
      </c>
      <c r="B15">
        <v>28</v>
      </c>
    </row>
    <row r="16" spans="1:2" x14ac:dyDescent="0.2">
      <c r="A16" s="22">
        <v>26</v>
      </c>
      <c r="B16">
        <v>9</v>
      </c>
    </row>
    <row r="17" spans="1:2" x14ac:dyDescent="0.2">
      <c r="A17" s="22" t="s">
        <v>609</v>
      </c>
      <c r="B17">
        <v>434</v>
      </c>
    </row>
  </sheetData>
  <sortState xmlns:xlrd2="http://schemas.microsoft.com/office/spreadsheetml/2017/richdata2" ref="A3:B17">
    <sortCondition descending="1" ref="A4"/>
  </sortState>
  <pageMargins left="0.7" right="0.7" top="0.75" bottom="0.75" header="0.3" footer="0.3"/>
  <pageSetup paperSize="9" orientation="portrait" horizontalDpi="0" verticalDpi="0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0EB49-02E6-2448-81DB-FC5F6DC7D67D}">
  <dimension ref="A1:B7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11.33203125" bestFit="1" customWidth="1"/>
  </cols>
  <sheetData>
    <row r="1" spans="1:2" x14ac:dyDescent="0.2">
      <c r="A1" s="10" t="s">
        <v>139</v>
      </c>
      <c r="B1" s="11" t="s">
        <v>138</v>
      </c>
    </row>
    <row r="2" spans="1:2" x14ac:dyDescent="0.2">
      <c r="A2" s="12" t="s">
        <v>137</v>
      </c>
      <c r="B2" s="14" t="s">
        <v>135</v>
      </c>
    </row>
    <row r="3" spans="1:2" x14ac:dyDescent="0.2">
      <c r="A3" s="12" t="s">
        <v>136</v>
      </c>
      <c r="B3" s="14" t="s">
        <v>135</v>
      </c>
    </row>
    <row r="4" spans="1:2" x14ac:dyDescent="0.2">
      <c r="A4" s="12" t="s">
        <v>134</v>
      </c>
      <c r="B4" s="14" t="s">
        <v>133</v>
      </c>
    </row>
    <row r="5" spans="1:2" x14ac:dyDescent="0.2">
      <c r="A5" s="12" t="s">
        <v>132</v>
      </c>
      <c r="B5" s="14" t="s">
        <v>131</v>
      </c>
    </row>
    <row r="6" spans="1:2" x14ac:dyDescent="0.2">
      <c r="A6" s="12" t="s">
        <v>130</v>
      </c>
      <c r="B6" s="14" t="s">
        <v>129</v>
      </c>
    </row>
    <row r="7" spans="1:2" x14ac:dyDescent="0.2">
      <c r="A7" s="15" t="s">
        <v>128</v>
      </c>
      <c r="B7" s="17" t="s">
        <v>127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20</vt:i4>
      </vt:variant>
    </vt:vector>
  </HeadingPairs>
  <TitlesOfParts>
    <vt:vector size="20" baseType="lpstr">
      <vt:lpstr>интро</vt:lpstr>
      <vt:lpstr>Дашборд</vt:lpstr>
      <vt:lpstr>Частность имен</vt:lpstr>
      <vt:lpstr>клиенты</vt:lpstr>
      <vt:lpstr>Платежноспособность по странам</vt:lpstr>
      <vt:lpstr>Цены по магазинам</vt:lpstr>
      <vt:lpstr>Цены по поставщикам</vt:lpstr>
      <vt:lpstr>товар</vt:lpstr>
      <vt:lpstr>продажи</vt:lpstr>
      <vt:lpstr>Динамика продаж магазинов</vt:lpstr>
      <vt:lpstr>Выгода клиента</vt:lpstr>
      <vt:lpstr>Суммарные продажи по магазинам</vt:lpstr>
      <vt:lpstr>Суммарные продажи по поставщика</vt:lpstr>
      <vt:lpstr>Суммарные продажи по категориям</vt:lpstr>
      <vt:lpstr>Среднее кол-во по категории</vt:lpstr>
      <vt:lpstr>Среднее кол-во продуктов в чеке</vt:lpstr>
      <vt:lpstr>География клиентов</vt:lpstr>
      <vt:lpstr>Программа лояльности</vt:lpstr>
      <vt:lpstr>Лайфтайм клиентов</vt:lpstr>
      <vt:lpstr>коды стран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Юка Юка</cp:lastModifiedBy>
  <dcterms:created xsi:type="dcterms:W3CDTF">2024-05-23T18:05:44Z</dcterms:created>
  <dcterms:modified xsi:type="dcterms:W3CDTF">2025-05-30T10:06:01Z</dcterms:modified>
</cp:coreProperties>
</file>