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71eff54b5d63ac6f/Desktop/DAN.IT/GitHub/Excel/"/>
    </mc:Choice>
  </mc:AlternateContent>
  <xr:revisionPtr revIDLastSave="759" documentId="11_A361B8EF50D341D76126DB927D0A6455F9B65979" xr6:coauthVersionLast="47" xr6:coauthVersionMax="47" xr10:uidLastSave="{88D9A483-842D-4388-954C-730BEFF01387}"/>
  <workbookProtection workbookAlgorithmName="SHA-512" workbookHashValue="S47mAo3N2Q+RKB8bCPoakjeVWotrEcqXJraGTFGk23EzGdv50a9fmFAI0aGUfBqOlT41RllXeOcF4+dqVVEOeQ==" workbookSaltValue="BAog6aLGFikFX+bZVAqhLw==" workbookSpinCount="100000" lockStructure="1"/>
  <bookViews>
    <workbookView xWindow="-108" yWindow="-108" windowWidth="23256" windowHeight="13896" xr2:uid="{00000000-000D-0000-FFFF-FFFF00000000}"/>
  </bookViews>
  <sheets>
    <sheet name="Dashboard" sheetId="4" r:id="rId1"/>
    <sheet name="Завдання 1" sheetId="1" state="hidden" r:id="rId2"/>
    <sheet name="Завдання" sheetId="2" r:id="rId3"/>
    <sheet name="Відділи" sheetId="3" r:id="rId4"/>
    <sheet name="Зведені табл" sheetId="6" state="hidden" r:id="rId5"/>
  </sheets>
  <definedNames>
    <definedName name="_xlnm._FilterDatabase" localSheetId="2" hidden="1">Завдання!$B$17:$N$117</definedName>
    <definedName name="Власна_часова_шкала_Дата_звільнення">#N/A</definedName>
    <definedName name="Власна_часова_шкала_Дата_прийому_на_роботу">#N/A</definedName>
    <definedName name="Роздільник_Відділ">#N/A</definedName>
    <definedName name="Роздільник_Стать">#N/A</definedName>
  </definedNames>
  <calcPr calcId="191029"/>
  <pivotCaches>
    <pivotCache cacheId="0" r:id="rId6"/>
    <pivotCache cacheId="1" r:id="rId7"/>
    <pivotCache cacheId="2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1"/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qtuiw1gT33UHJfbncXb8XYFwU9Hwz9DfkudDjofZwYE="/>
    </ext>
  </extLst>
</workbook>
</file>

<file path=xl/calcChain.xml><?xml version="1.0" encoding="utf-8"?>
<calcChain xmlns="http://schemas.openxmlformats.org/spreadsheetml/2006/main">
  <c r="O11" i="2" l="1"/>
  <c r="O8" i="2" a="1"/>
  <c r="O8" i="2" s="1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8" i="2"/>
  <c r="O5" i="2"/>
  <c r="O12" i="2" a="1"/>
  <c r="O12" i="2" s="1"/>
  <c r="O10" i="2"/>
  <c r="O9" i="2"/>
  <c r="O7" i="2"/>
  <c r="O6" i="2"/>
  <c r="L88" i="2"/>
  <c r="L75" i="2"/>
  <c r="L34" i="2"/>
  <c r="L55" i="2"/>
  <c r="L65" i="2"/>
  <c r="L46" i="2"/>
  <c r="L19" i="2"/>
  <c r="L89" i="2"/>
  <c r="L56" i="2"/>
  <c r="L107" i="2"/>
  <c r="L20" i="2"/>
  <c r="L35" i="2"/>
  <c r="L66" i="2"/>
  <c r="L108" i="2"/>
  <c r="L90" i="2"/>
  <c r="L21" i="2"/>
  <c r="L22" i="2"/>
  <c r="L36" i="2"/>
  <c r="L76" i="2"/>
  <c r="L77" i="2"/>
  <c r="L57" i="2"/>
  <c r="L78" i="2"/>
  <c r="L37" i="2"/>
  <c r="L58" i="2"/>
  <c r="L109" i="2"/>
  <c r="L91" i="2"/>
  <c r="L67" i="2"/>
  <c r="L38" i="2"/>
  <c r="L79" i="2"/>
  <c r="L80" i="2"/>
  <c r="L68" i="2"/>
  <c r="L59" i="2"/>
  <c r="L92" i="2"/>
  <c r="L23" i="2"/>
  <c r="L69" i="2"/>
  <c r="L110" i="2"/>
  <c r="L47" i="2"/>
  <c r="L24" i="2"/>
  <c r="L48" i="2"/>
  <c r="L49" i="2"/>
  <c r="L60" i="2"/>
  <c r="L25" i="2"/>
  <c r="L39" i="2"/>
  <c r="L26" i="2"/>
  <c r="L40" i="2"/>
  <c r="L27" i="2"/>
  <c r="L93" i="2"/>
  <c r="L111" i="2"/>
  <c r="L50" i="2"/>
  <c r="L94" i="2"/>
  <c r="L61" i="2"/>
  <c r="L51" i="2"/>
  <c r="L28" i="2"/>
  <c r="L112" i="2"/>
  <c r="L70" i="2"/>
  <c r="L95" i="2"/>
  <c r="L81" i="2"/>
  <c r="L96" i="2"/>
  <c r="L82" i="2"/>
  <c r="L29" i="2"/>
  <c r="L113" i="2"/>
  <c r="L71" i="2"/>
  <c r="L41" i="2"/>
  <c r="L72" i="2"/>
  <c r="L83" i="2"/>
  <c r="L97" i="2"/>
  <c r="L52" i="2"/>
  <c r="L98" i="2"/>
  <c r="L42" i="2"/>
  <c r="L99" i="2"/>
  <c r="L84" i="2"/>
  <c r="L43" i="2"/>
  <c r="L100" i="2"/>
  <c r="L53" i="2"/>
  <c r="L30" i="2"/>
  <c r="L85" i="2"/>
  <c r="L114" i="2"/>
  <c r="L101" i="2"/>
  <c r="L115" i="2"/>
  <c r="L116" i="2"/>
  <c r="L54" i="2"/>
  <c r="L31" i="2"/>
  <c r="L86" i="2"/>
  <c r="L73" i="2"/>
  <c r="L102" i="2"/>
  <c r="L103" i="2"/>
  <c r="L62" i="2"/>
  <c r="L87" i="2"/>
  <c r="L104" i="2"/>
  <c r="L63" i="2"/>
  <c r="L105" i="2"/>
  <c r="L44" i="2"/>
  <c r="L74" i="2"/>
  <c r="L64" i="2"/>
  <c r="L32" i="2"/>
  <c r="L117" i="2"/>
  <c r="L33" i="2"/>
  <c r="L45" i="2"/>
  <c r="L106" i="2"/>
  <c r="I100" i="2"/>
  <c r="H88" i="2"/>
  <c r="I88" i="2" s="1"/>
  <c r="H75" i="2"/>
  <c r="I75" i="2" s="1"/>
  <c r="H34" i="2"/>
  <c r="I34" i="2" s="1"/>
  <c r="H55" i="2"/>
  <c r="I55" i="2" s="1"/>
  <c r="H65" i="2"/>
  <c r="I65" i="2" s="1"/>
  <c r="H46" i="2"/>
  <c r="I46" i="2" s="1"/>
  <c r="H19" i="2"/>
  <c r="I19" i="2" s="1"/>
  <c r="H89" i="2"/>
  <c r="I89" i="2" s="1"/>
  <c r="H56" i="2"/>
  <c r="I56" i="2" s="1"/>
  <c r="H107" i="2"/>
  <c r="I107" i="2" s="1"/>
  <c r="H20" i="2"/>
  <c r="I20" i="2" s="1"/>
  <c r="H35" i="2"/>
  <c r="I35" i="2" s="1"/>
  <c r="H66" i="2"/>
  <c r="I66" i="2" s="1"/>
  <c r="H108" i="2"/>
  <c r="I108" i="2" s="1"/>
  <c r="H90" i="2"/>
  <c r="I90" i="2" s="1"/>
  <c r="H21" i="2"/>
  <c r="I21" i="2" s="1"/>
  <c r="H22" i="2"/>
  <c r="I22" i="2" s="1"/>
  <c r="H36" i="2"/>
  <c r="I36" i="2" s="1"/>
  <c r="H76" i="2"/>
  <c r="I76" i="2" s="1"/>
  <c r="H77" i="2"/>
  <c r="I77" i="2" s="1"/>
  <c r="H57" i="2"/>
  <c r="I57" i="2" s="1"/>
  <c r="H78" i="2"/>
  <c r="I78" i="2" s="1"/>
  <c r="H37" i="2"/>
  <c r="I37" i="2" s="1"/>
  <c r="H58" i="2"/>
  <c r="I58" i="2" s="1"/>
  <c r="H109" i="2"/>
  <c r="I109" i="2" s="1"/>
  <c r="H91" i="2"/>
  <c r="I91" i="2" s="1"/>
  <c r="H67" i="2"/>
  <c r="I67" i="2" s="1"/>
  <c r="H38" i="2"/>
  <c r="I38" i="2" s="1"/>
  <c r="H79" i="2"/>
  <c r="I79" i="2" s="1"/>
  <c r="H80" i="2"/>
  <c r="I80" i="2" s="1"/>
  <c r="H68" i="2"/>
  <c r="I68" i="2" s="1"/>
  <c r="H59" i="2"/>
  <c r="I59" i="2" s="1"/>
  <c r="H92" i="2"/>
  <c r="I92" i="2" s="1"/>
  <c r="H23" i="2"/>
  <c r="I23" i="2" s="1"/>
  <c r="H69" i="2"/>
  <c r="I69" i="2" s="1"/>
  <c r="H110" i="2"/>
  <c r="I110" i="2" s="1"/>
  <c r="H47" i="2"/>
  <c r="I47" i="2" s="1"/>
  <c r="H24" i="2"/>
  <c r="I24" i="2" s="1"/>
  <c r="H48" i="2"/>
  <c r="I48" i="2" s="1"/>
  <c r="H49" i="2"/>
  <c r="I49" i="2" s="1"/>
  <c r="H60" i="2"/>
  <c r="I60" i="2" s="1"/>
  <c r="H25" i="2"/>
  <c r="I25" i="2" s="1"/>
  <c r="H39" i="2"/>
  <c r="I39" i="2" s="1"/>
  <c r="H26" i="2"/>
  <c r="I26" i="2" s="1"/>
  <c r="H40" i="2"/>
  <c r="I40" i="2" s="1"/>
  <c r="H27" i="2"/>
  <c r="I27" i="2" s="1"/>
  <c r="H93" i="2"/>
  <c r="I93" i="2" s="1"/>
  <c r="H111" i="2"/>
  <c r="I111" i="2" s="1"/>
  <c r="H50" i="2"/>
  <c r="I50" i="2" s="1"/>
  <c r="H94" i="2"/>
  <c r="I94" i="2" s="1"/>
  <c r="H61" i="2"/>
  <c r="I61" i="2" s="1"/>
  <c r="H51" i="2"/>
  <c r="I51" i="2" s="1"/>
  <c r="H28" i="2"/>
  <c r="I28" i="2" s="1"/>
  <c r="H112" i="2"/>
  <c r="I112" i="2" s="1"/>
  <c r="H70" i="2"/>
  <c r="I70" i="2" s="1"/>
  <c r="H95" i="2"/>
  <c r="I95" i="2" s="1"/>
  <c r="H81" i="2"/>
  <c r="I81" i="2" s="1"/>
  <c r="H96" i="2"/>
  <c r="I96" i="2" s="1"/>
  <c r="H82" i="2"/>
  <c r="I82" i="2" s="1"/>
  <c r="H29" i="2"/>
  <c r="I29" i="2" s="1"/>
  <c r="H113" i="2"/>
  <c r="I113" i="2" s="1"/>
  <c r="H71" i="2"/>
  <c r="I71" i="2" s="1"/>
  <c r="H41" i="2"/>
  <c r="I41" i="2" s="1"/>
  <c r="H72" i="2"/>
  <c r="I72" i="2" s="1"/>
  <c r="H83" i="2"/>
  <c r="I83" i="2" s="1"/>
  <c r="H97" i="2"/>
  <c r="I97" i="2" s="1"/>
  <c r="H52" i="2"/>
  <c r="I52" i="2" s="1"/>
  <c r="H98" i="2"/>
  <c r="I98" i="2" s="1"/>
  <c r="H42" i="2"/>
  <c r="I42" i="2" s="1"/>
  <c r="H99" i="2"/>
  <c r="I99" i="2" s="1"/>
  <c r="H84" i="2"/>
  <c r="I84" i="2" s="1"/>
  <c r="H43" i="2"/>
  <c r="I43" i="2" s="1"/>
  <c r="H100" i="2"/>
  <c r="H53" i="2"/>
  <c r="I53" i="2" s="1"/>
  <c r="H30" i="2"/>
  <c r="I30" i="2" s="1"/>
  <c r="H85" i="2"/>
  <c r="I85" i="2" s="1"/>
  <c r="H114" i="2"/>
  <c r="I114" i="2" s="1"/>
  <c r="H101" i="2"/>
  <c r="I101" i="2" s="1"/>
  <c r="H115" i="2"/>
  <c r="I115" i="2" s="1"/>
  <c r="H116" i="2"/>
  <c r="I116" i="2" s="1"/>
  <c r="H54" i="2"/>
  <c r="I54" i="2" s="1"/>
  <c r="H31" i="2"/>
  <c r="I31" i="2" s="1"/>
  <c r="H86" i="2"/>
  <c r="I86" i="2" s="1"/>
  <c r="H73" i="2"/>
  <c r="I73" i="2" s="1"/>
  <c r="H102" i="2"/>
  <c r="I102" i="2" s="1"/>
  <c r="H103" i="2"/>
  <c r="I103" i="2" s="1"/>
  <c r="H62" i="2"/>
  <c r="I62" i="2" s="1"/>
  <c r="H87" i="2"/>
  <c r="I87" i="2" s="1"/>
  <c r="H104" i="2"/>
  <c r="I104" i="2" s="1"/>
  <c r="H63" i="2"/>
  <c r="I63" i="2" s="1"/>
  <c r="H105" i="2"/>
  <c r="I105" i="2" s="1"/>
  <c r="H44" i="2"/>
  <c r="I44" i="2" s="1"/>
  <c r="H74" i="2"/>
  <c r="I74" i="2" s="1"/>
  <c r="H64" i="2"/>
  <c r="I64" i="2" s="1"/>
  <c r="H32" i="2"/>
  <c r="I32" i="2" s="1"/>
  <c r="H117" i="2"/>
  <c r="I117" i="2" s="1"/>
  <c r="H33" i="2"/>
  <c r="I33" i="2" s="1"/>
  <c r="H45" i="2"/>
  <c r="I45" i="2" s="1"/>
  <c r="H106" i="2"/>
  <c r="I106" i="2" s="1"/>
  <c r="G88" i="2"/>
  <c r="G75" i="2"/>
  <c r="G34" i="2"/>
  <c r="G55" i="2"/>
  <c r="G65" i="2"/>
  <c r="G46" i="2"/>
  <c r="G19" i="2"/>
  <c r="G89" i="2"/>
  <c r="G56" i="2"/>
  <c r="G107" i="2"/>
  <c r="G20" i="2"/>
  <c r="G35" i="2"/>
  <c r="G66" i="2"/>
  <c r="G108" i="2"/>
  <c r="G90" i="2"/>
  <c r="G21" i="2"/>
  <c r="G22" i="2"/>
  <c r="G36" i="2"/>
  <c r="G76" i="2"/>
  <c r="G77" i="2"/>
  <c r="G57" i="2"/>
  <c r="G78" i="2"/>
  <c r="G37" i="2"/>
  <c r="G58" i="2"/>
  <c r="G109" i="2"/>
  <c r="G91" i="2"/>
  <c r="G67" i="2"/>
  <c r="G38" i="2"/>
  <c r="G79" i="2"/>
  <c r="G80" i="2"/>
  <c r="G68" i="2"/>
  <c r="G59" i="2"/>
  <c r="G92" i="2"/>
  <c r="G23" i="2"/>
  <c r="G69" i="2"/>
  <c r="G110" i="2"/>
  <c r="G47" i="2"/>
  <c r="G24" i="2"/>
  <c r="G48" i="2"/>
  <c r="G49" i="2"/>
  <c r="G60" i="2"/>
  <c r="G25" i="2"/>
  <c r="G39" i="2"/>
  <c r="G26" i="2"/>
  <c r="G40" i="2"/>
  <c r="G27" i="2"/>
  <c r="G93" i="2"/>
  <c r="G111" i="2"/>
  <c r="G50" i="2"/>
  <c r="G94" i="2"/>
  <c r="G61" i="2"/>
  <c r="G51" i="2"/>
  <c r="G28" i="2"/>
  <c r="G112" i="2"/>
  <c r="G70" i="2"/>
  <c r="G95" i="2"/>
  <c r="G81" i="2"/>
  <c r="G96" i="2"/>
  <c r="G82" i="2"/>
  <c r="G29" i="2"/>
  <c r="G113" i="2"/>
  <c r="G71" i="2"/>
  <c r="G41" i="2"/>
  <c r="G72" i="2"/>
  <c r="G83" i="2"/>
  <c r="G97" i="2"/>
  <c r="G52" i="2"/>
  <c r="G98" i="2"/>
  <c r="G42" i="2"/>
  <c r="G99" i="2"/>
  <c r="G84" i="2"/>
  <c r="G43" i="2"/>
  <c r="G100" i="2"/>
  <c r="G53" i="2"/>
  <c r="G30" i="2"/>
  <c r="G85" i="2"/>
  <c r="G114" i="2"/>
  <c r="G101" i="2"/>
  <c r="G115" i="2"/>
  <c r="G116" i="2"/>
  <c r="G54" i="2"/>
  <c r="G31" i="2"/>
  <c r="G86" i="2"/>
  <c r="G73" i="2"/>
  <c r="G102" i="2"/>
  <c r="G103" i="2"/>
  <c r="G62" i="2"/>
  <c r="G87" i="2"/>
  <c r="G104" i="2"/>
  <c r="G63" i="2"/>
  <c r="G105" i="2"/>
  <c r="G44" i="2"/>
  <c r="G74" i="2"/>
  <c r="G64" i="2"/>
  <c r="G32" i="2"/>
  <c r="G117" i="2"/>
  <c r="G33" i="2"/>
  <c r="G45" i="2"/>
  <c r="G10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<sst xmlns="http://schemas.openxmlformats.org/spreadsheetml/2006/main" count="765" uniqueCount="420">
  <si>
    <t>Створити інтерактивний дашборд</t>
  </si>
  <si>
    <t>Нижче наведені посилання на приклади побудови інтерактивних дашбордів.</t>
  </si>
  <si>
    <t>В описі майже до кожного відео є посилання на набір даних, який можна використати для побудови дашборду.</t>
  </si>
  <si>
    <t>Або можете використати власний набір даних.</t>
  </si>
  <si>
    <t>Побудуйте інтерактивний дашборд одним зі способів:</t>
  </si>
  <si>
    <t>- оберіть один з прикладів і відтворить його,</t>
  </si>
  <si>
    <t>- використайте дані для побудови дашборду з Завдання 2,</t>
  </si>
  <si>
    <t>- аналогічно наведених прикладів побудуйте власний дашборд.</t>
  </si>
  <si>
    <t>https://www.youtube.com/watch?v=MTlQvyNQ3PM</t>
  </si>
  <si>
    <t>https://www.youtube.com/watch?v=K74_FNnlIF8&amp;list=PLmd91OWgLVSLy87GfZCR74BG1nhO7ER0s&amp;pp=iAQB (є 24 варіанти)</t>
  </si>
  <si>
    <t>https://www.youtube.com/watch?v=GW6ZjK_9H6A</t>
  </si>
  <si>
    <t>https://www.youtube.com/watch?v=Bqz4rH9fu9M</t>
  </si>
  <si>
    <t>https://www.youtube.com/watch?v=eaSg0mu6nLM</t>
  </si>
  <si>
    <t>https://www.youtube.com/watch?v=hJNqM10aMYo</t>
  </si>
  <si>
    <t>https://www.youtube.com/watch?v=-qt_nFudQkY</t>
  </si>
  <si>
    <t>https://www.youtube.com/watch?v=Bk8LyKC4unc</t>
  </si>
  <si>
    <t>https://youtu.be/Y8wZL-o2DtY?si=SplHXj4Cq9kmnDaG</t>
  </si>
  <si>
    <t>https://www.youtube.com/watch?v=jeYjtEX3RAE</t>
  </si>
  <si>
    <t>https://www.youtube.com/watch?v=9uFKAwIa3V0</t>
  </si>
  <si>
    <t>https://www.youtube.com/watch?v=bjLIA1vSqGs</t>
  </si>
  <si>
    <t>https://www.youtube.com/watch?v=0yswd700tmk</t>
  </si>
  <si>
    <t>https://www.youtube.com/watch?v=Q-zO7zetdX8</t>
  </si>
  <si>
    <t>https://www.youtube.com/watch?v=TrhvO5-Jum8</t>
  </si>
  <si>
    <t>https://www.youtube.com/watch?v=20zDV9MNE0s&amp;list=PLPI5vz7nkUqpZzCifiJRFgHfI0flJJp5Y&amp;index=5</t>
  </si>
  <si>
    <t>https://www.youtube.com/watch?v=cKkXtyjleX4&amp;list=PLPI5vz7nkUqpZzCifiJRFgHfI0flJJp5Y&amp;index=4</t>
  </si>
  <si>
    <t>Завдання. (у першому рядку приклад для заповнення)</t>
  </si>
  <si>
    <t>1. Перенесіть у стовпці D та E імена та по батькові співробітників зі стовпця C, у стовпці C залиште лише прізвище.</t>
  </si>
  <si>
    <t>Таблиця 2.</t>
  </si>
  <si>
    <t>2. У стовпці G вкажіть гендерну приналежність працівників.</t>
  </si>
  <si>
    <t>№</t>
  </si>
  <si>
    <t>Показник</t>
  </si>
  <si>
    <t>Значення</t>
  </si>
  <si>
    <t>3. У стовпці H вкажіть вік працівників на дату прийому на роботу (кількість повних років).</t>
  </si>
  <si>
    <t>Кількість працюючих на дату звіту</t>
  </si>
  <si>
    <t>4. У стовпці I вкажіть, чи досяг працівник пенсійного віку на момент прийому на роботу, якщо пенсійний вік становить 60 років.</t>
  </si>
  <si>
    <t>Кількість звільнених на дату звіту</t>
  </si>
  <si>
    <t>Кількість звільнених на 01.01.2009</t>
  </si>
  <si>
    <t>5. Заповніть стовпець L; якщо в стовпці K дата звільнення відсутня, то розрахуйте стаж на дату звіту (клітинка F14).</t>
  </si>
  <si>
    <t>Середній вік звільнених</t>
  </si>
  <si>
    <t>6. Налаштуйте сортування Таблиці 1 за Відділом, Прізвищем.</t>
  </si>
  <si>
    <t>Працівників якої статі більше звільнили</t>
  </si>
  <si>
    <t>7. Додайте стовпець "Відділ", в який додайте відповідні значення для кожного співробітника з аркуша "Відділи".</t>
  </si>
  <si>
    <t>Кількість співробітників із прізвищем, яке починається на "Р"</t>
  </si>
  <si>
    <t>8. Заповніть в Таблиці 2 стовпець "Значення" за допомогою формул.</t>
  </si>
  <si>
    <t>Кількість причин звільнення</t>
  </si>
  <si>
    <t>Найчастіша причина звільнення</t>
  </si>
  <si>
    <t>Таблиця 1. Звіт про стаж роботи співробітників, в тому числі звільнених на</t>
  </si>
  <si>
    <t>ПІБ співробітника</t>
  </si>
  <si>
    <t>Дата народження</t>
  </si>
  <si>
    <t>Стать</t>
  </si>
  <si>
    <t>Вік на момент прийому на роботу</t>
  </si>
  <si>
    <t>Пенсійний вік</t>
  </si>
  <si>
    <t>Дата прийому на роботу</t>
  </si>
  <si>
    <t>Дата звільнення</t>
  </si>
  <si>
    <t>Стаж</t>
  </si>
  <si>
    <t>Причина звільнення</t>
  </si>
  <si>
    <t>Прізвище</t>
  </si>
  <si>
    <t>Ім'я</t>
  </si>
  <si>
    <t>По батькові</t>
  </si>
  <si>
    <t>Андрій</t>
  </si>
  <si>
    <t>Андрійович</t>
  </si>
  <si>
    <t>чоловіча</t>
  </si>
  <si>
    <t>ні</t>
  </si>
  <si>
    <t>9р.3м.19д.</t>
  </si>
  <si>
    <t>ШЕВЧЕНКО ТАРАС ГРИГОРОВИЧ</t>
  </si>
  <si>
    <t>за згодою сторін</t>
  </si>
  <si>
    <t>КОВАЛЕНКО АННА МИКОЛАЇВНА</t>
  </si>
  <si>
    <t>за власним бажанням</t>
  </si>
  <si>
    <t>БОНДАРЕНКО ОЛЕНА АНАТОЛІЇВНА</t>
  </si>
  <si>
    <t>БОЙКО ЮРІЙ АНАТОЛІЙОВИЧ</t>
  </si>
  <si>
    <t>ТКАЧЕНКО ОЛЕКСАНДР МИКОЛАЙОВИЧ</t>
  </si>
  <si>
    <t>КРАВЧЕНКО ВІКТОР АНДРІЙОВИЧ</t>
  </si>
  <si>
    <t>КОВАЛЬЧУК КИРИЛО СЕРГІЙОВИЧ</t>
  </si>
  <si>
    <t>не відповідність</t>
  </si>
  <si>
    <t>КОВАЛЬ ОЛЕКСАНДР ІВАНОВИЧ</t>
  </si>
  <si>
    <t>ОЛІЙНИК БОРИС ІЛЛІЧ</t>
  </si>
  <si>
    <t>ШЕВЧУК СВЯТОСЛАВ ЮРІЙОВИЧ</t>
  </si>
  <si>
    <t>ПОЛІЩУК КАТЕРИНА ОЛЕКСАНДРІВНА</t>
  </si>
  <si>
    <t>ІВАНОВА АНТОНІНА МИКОЛАЇВНА</t>
  </si>
  <si>
    <t>ТКАЧУК ГЕННАДІЙ ВІТАЛІЙОВИЧ</t>
  </si>
  <si>
    <t>САВЧЕНКО НАДІЯ ВІКТОРІВНА</t>
  </si>
  <si>
    <t>БОНДАР ВІКТОР ВАСИЛЬОВИЧ</t>
  </si>
  <si>
    <t>МАРЧЕНКО ОКСАНА МИХАЙЛІВНА</t>
  </si>
  <si>
    <t>РУДЕНКО БЕЛА АНДРІЇВНА</t>
  </si>
  <si>
    <t>завершення трудового договору</t>
  </si>
  <si>
    <t>МОРОЗ ОЛЕКСАНДР ОЛЕКСАНДРОВИЧ</t>
  </si>
  <si>
    <t>ЛИСЕНКО МИКОЛА ВІТАЛІЙОВИЧ</t>
  </si>
  <si>
    <t>ПЕТРЕНКО МИХАЙЛО МИКОЛАЙОВИЧ</t>
  </si>
  <si>
    <t>скорочення штату</t>
  </si>
  <si>
    <t>КЛИМЕНКО ОЛЕКСАНДР ВІКТОРОВИЧ</t>
  </si>
  <si>
    <t>ПАВЛЕНКО ВІКТОР ОЛЕКСІЙОВИЧ</t>
  </si>
  <si>
    <t>КРАВЧУК ЛЕОНІД МАКАРОВИЧ</t>
  </si>
  <si>
    <t>ІВАНОВ МИКОЛА КУЗЬМИЧ</t>
  </si>
  <si>
    <t>КУЗЬМЕНКО ЮЛІЯ ЛЕОНІДІВНА</t>
  </si>
  <si>
    <t>ПОНОМАРЕНКО ЄВГЕН ПОРФИРОВИЧ</t>
  </si>
  <si>
    <t>САВЧУК ОЛЬГА МИКОЛАЇВНА</t>
  </si>
  <si>
    <t>ВАСИЛЕНКО МИКОЛА ПРОКОПОВИЧ</t>
  </si>
  <si>
    <t>ЛЕВЧЕНКО ЮЛІЯ АНДРІЇВНА</t>
  </si>
  <si>
    <t>ХАРЧЕНКО МАРІЯ ФЕДОРІВНА</t>
  </si>
  <si>
    <t>СИДОРЕНКО ВІКТОР ДМИТРОВИЧ</t>
  </si>
  <si>
    <t>КАРПЕНКО ВІТАЛІЙ ОПАНАСОВИЧ</t>
  </si>
  <si>
    <t>ГАВРИЛЮК МИХАЙЛО ВІТАЛІЙОВИЧ</t>
  </si>
  <si>
    <t>ШВЕЦЬ ОЛЬГА МИКОЛАЇВНА</t>
  </si>
  <si>
    <t>МЕЛЬНИЧУК ЛЮДМИЛА ОЛЕКСАНДРІВНА</t>
  </si>
  <si>
    <t>порушення трудового договору</t>
  </si>
  <si>
    <t>ПОПОВА НАДІЯ МАРКІВНА</t>
  </si>
  <si>
    <t>РОМАНЮК ВОЛОДИМИР ОМЕЛЯНОВИЧ</t>
  </si>
  <si>
    <t>ПАНЧЕНКО ЛЮБОВ МИХАЙЛІВНА</t>
  </si>
  <si>
    <t>ЮРЧЕНКО АНАТОЛІЙ ПЕТРОВИЧ</t>
  </si>
  <si>
    <t>МАЗУР АЛЛА ГРИГОРІВНА</t>
  </si>
  <si>
    <t>ХОМЕНКО МИКОЛА ГРИГОРОВИЧ</t>
  </si>
  <si>
    <t>ПОПОВИЧ ПАВЛО РОМАНОВИЧ</t>
  </si>
  <si>
    <t>ПАВЛЮК ПАВЛО МИХНОВИЧ</t>
  </si>
  <si>
    <t>КУШНІР ІГОР МИКОЛАЙОВИЧ</t>
  </si>
  <si>
    <t>ЛИТВИНЕНКО МАРІЯ ІВАНІВНА</t>
  </si>
  <si>
    <t>МАРТИНЮК АДАМ ІВАНОВИЧ</t>
  </si>
  <si>
    <t>ГОНЧАРЕНКО НІНА ІВАНІВНА</t>
  </si>
  <si>
    <t>ПРИХОДЬКО АНАСТАСІЯ КОСТЯНТИНІВНА</t>
  </si>
  <si>
    <t>КОСТЕНКО ЛІНА ВАСИЛІВНА</t>
  </si>
  <si>
    <t>КУЛИК ГРИГОРІЙ ІВАНОВИЧ</t>
  </si>
  <si>
    <t>РОМАНЕНКО ВІКТОР ДМИТРОВИЧ</t>
  </si>
  <si>
    <t>КОСТЮК МАРТА ОЛЕГІВНА</t>
  </si>
  <si>
    <t>СЕМЕНЮК ВАЛЕНТИНА ПЕТРІВНА</t>
  </si>
  <si>
    <t>НАЗАРЕНКО СЕРГІЙ ЮРІЙОВИЧ</t>
  </si>
  <si>
    <t>ТКАЧ МИХАЙЛО МИКОЛАЙОВИЧ</t>
  </si>
  <si>
    <t>КРАВЕЦЬ ІНЕСА МИКОЛАЇВНА</t>
  </si>
  <si>
    <t>КОЛОМІЄЦЬ ВОЛОДИМИР РОДІОНОВИЧ</t>
  </si>
  <si>
    <t>КОЗАК ТАРАС РОМАНОВИЧ</t>
  </si>
  <si>
    <t>ЯКОВЕНКО ПАВЛО ОЛЕКСАНДРОВИЧ</t>
  </si>
  <si>
    <t>ФЕДОРЕНКО БОРИС МИХАЙЛОВИЧ</t>
  </si>
  <si>
    <t>КОВТУН ІЛЛЯ ЮРІЙОВИЧ</t>
  </si>
  <si>
    <t>БІЛОУС ДМИТРО ГРИГОРОВИЧ</t>
  </si>
  <si>
    <t>НЕСТЕРЕНКО ОЛЕКСАНДР ВОЛОДИМИРОВИЧ</t>
  </si>
  <si>
    <t>ТЕРЕЩЕНКО МИХАЙЛО ІВАНОВИЧ</t>
  </si>
  <si>
    <t>КОЛЕСНИК ЄВДОКІЯ ВАСИЛІВНА</t>
  </si>
  <si>
    <t>ПОПОВ ЛЕОНІД ІВАНОВИЧ</t>
  </si>
  <si>
    <t>ЗІНЧЕНКО ОЛЕКСАНДР ВОЛОДИМИРОВИЧ</t>
  </si>
  <si>
    <t>ТАРАСЕНКО КАТЕРИНА МИКОЛАЇВНА</t>
  </si>
  <si>
    <t>МІЩЕНКО ЮЛІЯ ВАЛЕРІЇВНА</t>
  </si>
  <si>
    <t>ВОВК ФЕДІР КІНДРАТОВИЧ</t>
  </si>
  <si>
    <t>ДЕМЧЕНКО ТЕТЯНА ВАСИЛІВНА</t>
  </si>
  <si>
    <t>ДЯЧЕНКО АНАТОЛІЙ МИКОЛАЙОВИЧ</t>
  </si>
  <si>
    <t>КОВАЛЬОВА ІРИНА ФЕДОРІВНА</t>
  </si>
  <si>
    <t>ПИЛИПЕНКО ЮЛІЯ ВІКТОРІВНА</t>
  </si>
  <si>
    <t>ІЩЕНКО МИХАЙЛО ОЛЕКСІЙОВИЧ</t>
  </si>
  <si>
    <t>МАКАРЕНКО АНТОН СЕМЕНОВИЧ</t>
  </si>
  <si>
    <t>БАБЕНКО МИКОЛА АНДРІЙОВИЧ</t>
  </si>
  <si>
    <t>КИРИЧЕНКО РАЇСА ОПАНАСІВНА</t>
  </si>
  <si>
    <t>ТИЩЕНКО МИКОЛА МИКОЛАЙОВИЧ</t>
  </si>
  <si>
    <t>ТИМОШЕНКО ЮЛІЯ ВОЛОДИМИРІВНА</t>
  </si>
  <si>
    <t>ЖУК СЕРГІЙ ЯКОВИЧ</t>
  </si>
  <si>
    <t>МОСКАЛЕНКО ЛАРИСА ВІТАЛІЇВНА</t>
  </si>
  <si>
    <t>МАРЧУК ЄВГЕН КИРИЛОВИЧ</t>
  </si>
  <si>
    <t>ВЛАСЕНКО СЕРГІЙ ВОЛОДИМИРОВИЧ</t>
  </si>
  <si>
    <t>ГУМЕНЮК НАТАЛІЯ ПЕТРІВНА</t>
  </si>
  <si>
    <t>ЯЦЕНКО ТАМАРА ОЛЕКСАНДРІВНА</t>
  </si>
  <si>
    <t>РАДЧЕНКО ВОЛОДИМИР ІВАНОВИЧ</t>
  </si>
  <si>
    <t>ГЕРАСИМЕНКО СВІТЛАНА ІВАНІВНА</t>
  </si>
  <si>
    <t>СЕРГІЄНКО РАЇСА МИХАЙЛІВНА</t>
  </si>
  <si>
    <t>КОРНІЄНКО ОЛЕКСАНДР СЕРГІЙОВИЧ</t>
  </si>
  <si>
    <t>ГОНЧАР ОЛЕСЬ ТЕРЕНТІЙОВИЧ</t>
  </si>
  <si>
    <t>МАРТИНЕНКО МИКОЛА ВОЛОДИМИРОВИЧ</t>
  </si>
  <si>
    <t>ГОРДІЄНКО НАТАЛІЯ ВОЛОДИМИРІВНА</t>
  </si>
  <si>
    <t>СТЕПАНЕНКО ТАРАС МИКОЛАЙОВИЧ</t>
  </si>
  <si>
    <t>ПРОКОПЕНКО ДЕНИС ГЕННАДІЙОВИЧ</t>
  </si>
  <si>
    <t>ШУЛЬГА АНАСТАСІЯ ОЛЕКСАНДРІВНА</t>
  </si>
  <si>
    <t>ВОЛОШИН АВГУСТИН ІВАНОВИЧ</t>
  </si>
  <si>
    <t>ВЕЛИЧКО САМІЙЛО ВАСИЛЬОВИЧ</t>
  </si>
  <si>
    <t>ДЕНИСЕНКО ЛАРИСА ВОЛОДИМИРІВНА</t>
  </si>
  <si>
    <t>Співробітник</t>
  </si>
  <si>
    <t>Відділ</t>
  </si>
  <si>
    <t>МЕЛЬНИК АНДРІЙ АНДРІЙОВИЧ</t>
  </si>
  <si>
    <t>Бухгалтерія</t>
  </si>
  <si>
    <t>Юридичний відділ</t>
  </si>
  <si>
    <t>Фінансовий відділ</t>
  </si>
  <si>
    <t>Маркетинговий відділ</t>
  </si>
  <si>
    <t>Відділ збуту</t>
  </si>
  <si>
    <t>Господарський відділ</t>
  </si>
  <si>
    <t>Дирекція</t>
  </si>
  <si>
    <t>Відділ кадрів</t>
  </si>
  <si>
    <t>Шевченко</t>
  </si>
  <si>
    <t>Тарас</t>
  </si>
  <si>
    <t>Григорович</t>
  </si>
  <si>
    <t>Коваленко</t>
  </si>
  <si>
    <t>Анна</t>
  </si>
  <si>
    <t>Миколаївна</t>
  </si>
  <si>
    <t>Бондаренко</t>
  </si>
  <si>
    <t>Олена</t>
  </si>
  <si>
    <t>Анатоліївна</t>
  </si>
  <si>
    <t>Бойко</t>
  </si>
  <si>
    <t>Юрій</t>
  </si>
  <si>
    <t>Анатолійович</t>
  </si>
  <si>
    <t>Ткаченко</t>
  </si>
  <si>
    <t>Олександр</t>
  </si>
  <si>
    <t>Миколайович</t>
  </si>
  <si>
    <t>Кравченко</t>
  </si>
  <si>
    <t>Віктор</t>
  </si>
  <si>
    <t>Ковальчук</t>
  </si>
  <si>
    <t>Кирило</t>
  </si>
  <si>
    <t>Сергійович</t>
  </si>
  <si>
    <t>Коваль</t>
  </si>
  <si>
    <t>Іванович</t>
  </si>
  <si>
    <t>Олійник</t>
  </si>
  <si>
    <t>Борис</t>
  </si>
  <si>
    <t>Ілліч</t>
  </si>
  <si>
    <t>Шевчук</t>
  </si>
  <si>
    <t>Святослав</t>
  </si>
  <si>
    <t>Юрійович</t>
  </si>
  <si>
    <t>Поліщук</t>
  </si>
  <si>
    <t>Катерина</t>
  </si>
  <si>
    <t>Олександрівна</t>
  </si>
  <si>
    <t>Іванова</t>
  </si>
  <si>
    <t>Антоніна</t>
  </si>
  <si>
    <t>Ткачук</t>
  </si>
  <si>
    <t>Геннадій</t>
  </si>
  <si>
    <t>Віталійович</t>
  </si>
  <si>
    <t>Савченко</t>
  </si>
  <si>
    <t>Надія</t>
  </si>
  <si>
    <t>Вікторівна</t>
  </si>
  <si>
    <t>Бондар</t>
  </si>
  <si>
    <t>Васильович</t>
  </si>
  <si>
    <t>Марченко</t>
  </si>
  <si>
    <t>Оксана</t>
  </si>
  <si>
    <t>Михайлівна</t>
  </si>
  <si>
    <t>Руденко</t>
  </si>
  <si>
    <t>Бела</t>
  </si>
  <si>
    <t>Андріївна</t>
  </si>
  <si>
    <t>Мороз</t>
  </si>
  <si>
    <t>Олександрович</t>
  </si>
  <si>
    <t>Лисенко</t>
  </si>
  <si>
    <t>Микола</t>
  </si>
  <si>
    <t>Петренко</t>
  </si>
  <si>
    <t>Михайло</t>
  </si>
  <si>
    <t>Клименко</t>
  </si>
  <si>
    <t>Вікторович</t>
  </si>
  <si>
    <t>Павленко</t>
  </si>
  <si>
    <t>Олексійович</t>
  </si>
  <si>
    <t>Кравчук</t>
  </si>
  <si>
    <t>Леонід</t>
  </si>
  <si>
    <t>Макарович</t>
  </si>
  <si>
    <t>Іванов</t>
  </si>
  <si>
    <t>Кузьмич</t>
  </si>
  <si>
    <t>Кузьменко</t>
  </si>
  <si>
    <t>Юлія</t>
  </si>
  <si>
    <t>Леонідівна</t>
  </si>
  <si>
    <t>Пономаренко</t>
  </si>
  <si>
    <t>Євген</t>
  </si>
  <si>
    <t>Порфирович</t>
  </si>
  <si>
    <t>Савчук</t>
  </si>
  <si>
    <t>Ольга</t>
  </si>
  <si>
    <t>Василенко</t>
  </si>
  <si>
    <t>Прокопович</t>
  </si>
  <si>
    <t>Левченко</t>
  </si>
  <si>
    <t>Харченко</t>
  </si>
  <si>
    <t>Марія</t>
  </si>
  <si>
    <t>Федорівна</t>
  </si>
  <si>
    <t>Сидоренко</t>
  </si>
  <si>
    <t>Дмитрович</t>
  </si>
  <si>
    <t>Карпенко</t>
  </si>
  <si>
    <t>Віталій</t>
  </si>
  <si>
    <t>Опанасович</t>
  </si>
  <si>
    <t>Гаврилюк</t>
  </si>
  <si>
    <t>Швець</t>
  </si>
  <si>
    <t>Мельничук</t>
  </si>
  <si>
    <t>Людмила</t>
  </si>
  <si>
    <t>Попова</t>
  </si>
  <si>
    <t>Марківна</t>
  </si>
  <si>
    <t>Романюк</t>
  </si>
  <si>
    <t>Володимир</t>
  </si>
  <si>
    <t>Омелянович</t>
  </si>
  <si>
    <t>Панченко</t>
  </si>
  <si>
    <t>Любов</t>
  </si>
  <si>
    <t>Юрченко</t>
  </si>
  <si>
    <t>Анатолій</t>
  </si>
  <si>
    <t>Петрович</t>
  </si>
  <si>
    <t>Мазур</t>
  </si>
  <si>
    <t>Алла</t>
  </si>
  <si>
    <t>Григорівна</t>
  </si>
  <si>
    <t>Хоменко</t>
  </si>
  <si>
    <t>Попович</t>
  </si>
  <si>
    <t>Павло</t>
  </si>
  <si>
    <t>Романович</t>
  </si>
  <si>
    <t>Павлюк</t>
  </si>
  <si>
    <t>Михнович</t>
  </si>
  <si>
    <t>Кушнір</t>
  </si>
  <si>
    <t>Ігор</t>
  </si>
  <si>
    <t>Литвиненко</t>
  </si>
  <si>
    <t>Іванівна</t>
  </si>
  <si>
    <t>Мартинюк</t>
  </si>
  <si>
    <t>Адам</t>
  </si>
  <si>
    <t>Гончаренко</t>
  </si>
  <si>
    <t>Ніна</t>
  </si>
  <si>
    <t>Приходько</t>
  </si>
  <si>
    <t>Анастасія</t>
  </si>
  <si>
    <t>Костянтинівна</t>
  </si>
  <si>
    <t>Костенко</t>
  </si>
  <si>
    <t>Ліна</t>
  </si>
  <si>
    <t>Василівна</t>
  </si>
  <si>
    <t>Кулик</t>
  </si>
  <si>
    <t>Григорій</t>
  </si>
  <si>
    <t>Романенко</t>
  </si>
  <si>
    <t>Костюк</t>
  </si>
  <si>
    <t>Марта</t>
  </si>
  <si>
    <t>Олегівна</t>
  </si>
  <si>
    <t>Семенюк</t>
  </si>
  <si>
    <t>Валентина</t>
  </si>
  <si>
    <t>Петрівна</t>
  </si>
  <si>
    <t>Назаренко</t>
  </si>
  <si>
    <t>Сергій</t>
  </si>
  <si>
    <t>Ткач</t>
  </si>
  <si>
    <t>Кравець</t>
  </si>
  <si>
    <t>Інеса</t>
  </si>
  <si>
    <t>Коломієць</t>
  </si>
  <si>
    <t>Родіонович</t>
  </si>
  <si>
    <t>Козак</t>
  </si>
  <si>
    <t>Яковенко</t>
  </si>
  <si>
    <t>Федоренко</t>
  </si>
  <si>
    <t>Михайлович</t>
  </si>
  <si>
    <t>Ковтун</t>
  </si>
  <si>
    <t>Ілля</t>
  </si>
  <si>
    <t>Білоус</t>
  </si>
  <si>
    <t>Дмитро</t>
  </si>
  <si>
    <t>Нестеренко</t>
  </si>
  <si>
    <t>Володимирович</t>
  </si>
  <si>
    <t>Терещенко</t>
  </si>
  <si>
    <t>Колесник</t>
  </si>
  <si>
    <t>Євдокія</t>
  </si>
  <si>
    <t>Попов</t>
  </si>
  <si>
    <t>Зінченко</t>
  </si>
  <si>
    <t>Тарасенко</t>
  </si>
  <si>
    <t>Міщенко</t>
  </si>
  <si>
    <t>Валеріївна</t>
  </si>
  <si>
    <t>Вовк</t>
  </si>
  <si>
    <t>Федір</t>
  </si>
  <si>
    <t>Кіндратович</t>
  </si>
  <si>
    <t>Демченко</t>
  </si>
  <si>
    <t>Тетяна</t>
  </si>
  <si>
    <t>Дяченко</t>
  </si>
  <si>
    <t>Ковальова</t>
  </si>
  <si>
    <t>Ірина</t>
  </si>
  <si>
    <t>Пилипенко</t>
  </si>
  <si>
    <t>Іщенко</t>
  </si>
  <si>
    <t>Макаренко</t>
  </si>
  <si>
    <t>Антон</t>
  </si>
  <si>
    <t>Семенович</t>
  </si>
  <si>
    <t>Бабенко</t>
  </si>
  <si>
    <t>Кириченко</t>
  </si>
  <si>
    <t>Раїса</t>
  </si>
  <si>
    <t>Опанасівна</t>
  </si>
  <si>
    <t>Тищенко</t>
  </si>
  <si>
    <t>Тимошенко</t>
  </si>
  <si>
    <t>Володимирівна</t>
  </si>
  <si>
    <t>Жук</t>
  </si>
  <si>
    <t>Якович</t>
  </si>
  <si>
    <t>Москаленко</t>
  </si>
  <si>
    <t>Лариса</t>
  </si>
  <si>
    <t>Віталіївна</t>
  </si>
  <si>
    <t>Марчук</t>
  </si>
  <si>
    <t>Кирилович</t>
  </si>
  <si>
    <t>Власенко</t>
  </si>
  <si>
    <t>Гуменюк</t>
  </si>
  <si>
    <t>Наталія</t>
  </si>
  <si>
    <t>Яценко</t>
  </si>
  <si>
    <t>Тамара</t>
  </si>
  <si>
    <t>Радченко</t>
  </si>
  <si>
    <t>Герасименко</t>
  </si>
  <si>
    <t>Світлана</t>
  </si>
  <si>
    <t>Сергієнко</t>
  </si>
  <si>
    <t>Корнієнко</t>
  </si>
  <si>
    <t>Гончар</t>
  </si>
  <si>
    <t>Олесь</t>
  </si>
  <si>
    <t>Терентійович</t>
  </si>
  <si>
    <t>Мартиненко</t>
  </si>
  <si>
    <t>Гордієнко</t>
  </si>
  <si>
    <t>Степаненко</t>
  </si>
  <si>
    <t>Прокопенко</t>
  </si>
  <si>
    <t>Денис</t>
  </si>
  <si>
    <t>Геннадійович</t>
  </si>
  <si>
    <t>Шульга</t>
  </si>
  <si>
    <t>Волошин</t>
  </si>
  <si>
    <t>Августин</t>
  </si>
  <si>
    <t>Величко</t>
  </si>
  <si>
    <t>Самійло</t>
  </si>
  <si>
    <t>Денисенко</t>
  </si>
  <si>
    <t>Позначки рядків</t>
  </si>
  <si>
    <t>Загальний підсумок</t>
  </si>
  <si>
    <t>Мельник</t>
  </si>
  <si>
    <t>Кількість з Відділ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</si>
  <si>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</si>
  <si>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</si>
  <si>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</si>
  <si>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</si>
  <si>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</si>
  <si>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</si>
  <si>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</si>
  <si>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</si>
  <si>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</si>
  <si>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(пусто)</t>
  </si>
  <si>
    <t>&lt;09.09.2007</t>
  </si>
  <si>
    <t>2016</t>
  </si>
  <si>
    <t>2017</t>
  </si>
  <si>
    <t>2018</t>
  </si>
  <si>
    <t>2019</t>
  </si>
  <si>
    <t>2020</t>
  </si>
  <si>
    <t>2021</t>
  </si>
  <si>
    <t>2022</t>
  </si>
  <si>
    <t>Кількість з Роки (Дата прийому на роботу)</t>
  </si>
  <si>
    <t>Кількість з Роки (Дата звільнення)</t>
  </si>
  <si>
    <t>13-22</t>
  </si>
  <si>
    <t>23-32</t>
  </si>
  <si>
    <t>33-42</t>
  </si>
  <si>
    <t>43-52</t>
  </si>
  <si>
    <t>53-62</t>
  </si>
  <si>
    <t>63-72</t>
  </si>
  <si>
    <t>73-82</t>
  </si>
  <si>
    <t>Кількість з Вік на момент прийому на роботу</t>
  </si>
  <si>
    <t>жіноча</t>
  </si>
  <si>
    <t>Кількість з Стать</t>
  </si>
  <si>
    <t>Кількість з Причина звільнення</t>
  </si>
  <si>
    <t>Кількість з Стаж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</si>
</sst>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scheme val="minor"/>
    </font>
    <font>
      <sz val="11"/>
      <color rgb="FF000000"/>
      <name val="&quot;aptos narrow&quot;"/>
    </font>
    <font>
      <b/>
      <sz val="14"/>
      <color rgb="FF000000"/>
      <name val="&quot;aptos narrow&quot;"/>
    </font>
    <font>
      <sz val="14"/>
      <color rgb="FF000000"/>
      <name val="&quot;aptos narrow&quot;"/>
    </font>
    <font>
      <u/>
      <sz val="11"/>
      <color rgb="FF467886"/>
      <name val="&quot;aptos narrow&quot;"/>
    </font>
    <font>
      <b/>
      <sz val="14"/>
      <color rgb="FF000000"/>
      <name val="&quot;Aptos narrow&quot;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1"/>
      <name val="Aptos Narrow"/>
      <family val="2"/>
    </font>
    <font>
      <sz val="11"/>
      <color rgb="FF000000"/>
      <name val="Arial"/>
      <family val="2"/>
      <charset val="204"/>
    </font>
    <font>
      <b/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4" fontId="10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4" xfId="0" applyFont="1" applyBorder="1"/>
    <xf numFmtId="0" fontId="7" fillId="0" borderId="5" xfId="0" applyFont="1" applyBorder="1" applyAlignment="1">
      <alignment horizontal="left"/>
    </xf>
    <xf numFmtId="14" fontId="7" fillId="0" borderId="5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1" fillId="0" borderId="5" xfId="0" applyFont="1" applyBorder="1"/>
    <xf numFmtId="49" fontId="7" fillId="0" borderId="5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10" xfId="0" applyFont="1" applyBorder="1"/>
    <xf numFmtId="0" fontId="7" fillId="0" borderId="9" xfId="0" applyFont="1" applyBorder="1"/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1" fontId="7" fillId="0" borderId="5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0" applyFont="1"/>
    <xf numFmtId="0" fontId="0" fillId="0" borderId="0" xfId="0"/>
    <xf numFmtId="49" fontId="3" fillId="0" borderId="0" xfId="0" applyNumberFormat="1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2" xfId="0" applyFont="1" applyBorder="1" applyAlignment="1">
      <alignment horizontal="left"/>
    </xf>
    <xf numFmtId="0" fontId="8" fillId="0" borderId="2" xfId="0" applyFont="1" applyBorder="1"/>
    <xf numFmtId="0" fontId="8" fillId="0" borderId="3" xfId="0" applyFont="1" applyBorder="1"/>
    <xf numFmtId="0" fontId="1" fillId="0" borderId="2" xfId="0" applyFont="1" applyBorder="1"/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2" xfId="0" applyFont="1" applyBorder="1"/>
    <xf numFmtId="0" fontId="5" fillId="0" borderId="0" xfId="0" applyFont="1"/>
    <xf numFmtId="0" fontId="7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1/relationships/timelineCache" Target="timelineCaches/timelineCache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1/relationships/timelineCache" Target="timelineCaches/timelineCache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[Степ проект Excel.xlsx]Зведені табл!Зведена таблиця1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1" i="0" u="none" strike="noStrike" baseline="0">
                <a:solidFill>
                  <a:srgbClr val="002060"/>
                </a:solidFill>
              </a:rPr>
              <a:t>Розподіл співробітників за відділами</a:t>
            </a:r>
            <a:endParaRPr lang="uk-UA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'Зведені табл'!$B$3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'Зведені табл'!$A$4:$A$12</c:f>
              <c:strCache>
                <c:ptCount val="8"/>
                <c:pt idx="0">
                  <c:v>Відділ кадрів</c:v>
                </c:pt>
                <c:pt idx="1">
                  <c:v>Господарський відділ</c:v>
                </c:pt>
                <c:pt idx="2">
                  <c:v>Дирекція</c:v>
                </c:pt>
                <c:pt idx="3">
                  <c:v>Юридичний відділ</c:v>
                </c:pt>
                <c:pt idx="4">
                  <c:v>Відділ збуту</c:v>
                </c:pt>
                <c:pt idx="5">
                  <c:v>Маркетинговий відділ</c:v>
                </c:pt>
                <c:pt idx="6">
                  <c:v>Бухгалтерія</c:v>
                </c:pt>
                <c:pt idx="7">
                  <c:v>Фінансовий відділ</c:v>
                </c:pt>
              </c:strCache>
            </c:strRef>
          </c:cat>
          <c:val>
            <c:numRef>
              <c:f>'Зведені табл'!$B$4:$B$12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16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D-4B31-ABB1-3396481AC1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62117024"/>
        <c:axId val="462109824"/>
      </c:barChart>
      <c:catAx>
        <c:axId val="462117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62109824"/>
        <c:crosses val="autoZero"/>
        <c:auto val="1"/>
        <c:lblAlgn val="ctr"/>
        <c:lblOffset val="100"/>
        <c:noMultiLvlLbl val="0"/>
      </c:catAx>
      <c:valAx>
        <c:axId val="46210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211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[Степ проект Excel.xlsx]Зведені табл!Зведена таблиця2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1" i="0" u="none" strike="noStrike" cap="none" baseline="0">
                <a:solidFill>
                  <a:srgbClr val="002060"/>
                </a:solidFill>
              </a:rPr>
              <a:t>Динаміка прийняття та звільнення</a:t>
            </a:r>
            <a:endParaRPr lang="uk-UA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'Зведені табл'!$B$15</c:f>
              <c:strCache>
                <c:ptCount val="1"/>
                <c:pt idx="0">
                  <c:v>Кількість з Роки (Дата прийому на роботу)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'Зведені табл'!$A$16:$A$87</c:f>
              <c:multiLvlStrCache>
                <c:ptCount val="54"/>
                <c:lvl>
                  <c:pt idx="0">
                    <c:v>2007</c:v>
                  </c:pt>
                  <c:pt idx="1">
                    <c:v>2008</c:v>
                  </c:pt>
                  <c:pt idx="2">
                    <c:v>2009</c:v>
                  </c:pt>
                  <c:pt idx="3">
                    <c:v>2010</c:v>
                  </c:pt>
                  <c:pt idx="4">
                    <c:v>2011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2007</c:v>
                  </c:pt>
                  <c:pt idx="10">
                    <c:v>2008</c:v>
                  </c:pt>
                  <c:pt idx="11">
                    <c:v>2009</c:v>
                  </c:pt>
                  <c:pt idx="12">
                    <c:v>2009</c:v>
                  </c:pt>
                  <c:pt idx="13">
                    <c:v>2010</c:v>
                  </c:pt>
                  <c:pt idx="14">
                    <c:v>2009</c:v>
                  </c:pt>
                  <c:pt idx="15">
                    <c:v>2008</c:v>
                  </c:pt>
                  <c:pt idx="16">
                    <c:v>2011</c:v>
                  </c:pt>
                  <c:pt idx="17">
                    <c:v>2012</c:v>
                  </c:pt>
                  <c:pt idx="18">
                    <c:v>2008</c:v>
                  </c:pt>
                  <c:pt idx="19">
                    <c:v>2009</c:v>
                  </c:pt>
                  <c:pt idx="20">
                    <c:v>2010</c:v>
                  </c:pt>
                  <c:pt idx="21">
                    <c:v>2013</c:v>
                  </c:pt>
                  <c:pt idx="22">
                    <c:v>2007</c:v>
                  </c:pt>
                  <c:pt idx="23">
                    <c:v>2008</c:v>
                  </c:pt>
                  <c:pt idx="24">
                    <c:v>2009</c:v>
                  </c:pt>
                  <c:pt idx="25">
                    <c:v>2012</c:v>
                  </c:pt>
                  <c:pt idx="26">
                    <c:v>2013</c:v>
                  </c:pt>
                  <c:pt idx="27">
                    <c:v>2014</c:v>
                  </c:pt>
                  <c:pt idx="28">
                    <c:v>2008</c:v>
                  </c:pt>
                  <c:pt idx="29">
                    <c:v>2010</c:v>
                  </c:pt>
                  <c:pt idx="30">
                    <c:v>2011</c:v>
                  </c:pt>
                  <c:pt idx="31">
                    <c:v>2015</c:v>
                  </c:pt>
                  <c:pt idx="32">
                    <c:v>2007</c:v>
                  </c:pt>
                  <c:pt idx="33">
                    <c:v>2008</c:v>
                  </c:pt>
                  <c:pt idx="34">
                    <c:v>2010</c:v>
                  </c:pt>
                  <c:pt idx="35">
                    <c:v>2012</c:v>
                  </c:pt>
                  <c:pt idx="36">
                    <c:v>2014</c:v>
                  </c:pt>
                  <c:pt idx="37">
                    <c:v>2008</c:v>
                  </c:pt>
                  <c:pt idx="38">
                    <c:v>2010</c:v>
                  </c:pt>
                  <c:pt idx="39">
                    <c:v>2012</c:v>
                  </c:pt>
                  <c:pt idx="40">
                    <c:v>2011</c:v>
                  </c:pt>
                  <c:pt idx="41">
                    <c:v>2012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2009</c:v>
                  </c:pt>
                  <c:pt idx="45">
                    <c:v>2010</c:v>
                  </c:pt>
                  <c:pt idx="46">
                    <c:v>2011</c:v>
                  </c:pt>
                  <c:pt idx="47">
                    <c:v>2012</c:v>
                  </c:pt>
                  <c:pt idx="48">
                    <c:v>2013</c:v>
                  </c:pt>
                  <c:pt idx="49">
                    <c:v>2015</c:v>
                  </c:pt>
                  <c:pt idx="50">
                    <c:v>2010</c:v>
                  </c:pt>
                  <c:pt idx="51">
                    <c:v>2012</c:v>
                  </c:pt>
                  <c:pt idx="52">
                    <c:v>2013</c:v>
                  </c:pt>
                  <c:pt idx="53">
                    <c:v>2012</c:v>
                  </c:pt>
                </c:lvl>
                <c:lvl>
                  <c:pt idx="0">
                    <c:v>&lt;09.09.2007</c:v>
                  </c:pt>
                  <c:pt idx="9">
                    <c:v>2007</c:v>
                  </c:pt>
                  <c:pt idx="10">
                    <c:v>2008</c:v>
                  </c:pt>
                  <c:pt idx="11">
                    <c:v>2009</c:v>
                  </c:pt>
                  <c:pt idx="12">
                    <c:v>2010</c:v>
                  </c:pt>
                  <c:pt idx="13">
                    <c:v>2011</c:v>
                  </c:pt>
                  <c:pt idx="14">
                    <c:v>2012</c:v>
                  </c:pt>
                  <c:pt idx="15">
                    <c:v>2013</c:v>
                  </c:pt>
                  <c:pt idx="18">
                    <c:v>2014</c:v>
                  </c:pt>
                  <c:pt idx="22">
                    <c:v>2015</c:v>
                  </c:pt>
                  <c:pt idx="28">
                    <c:v>2016</c:v>
                  </c:pt>
                  <c:pt idx="32">
                    <c:v>2017</c:v>
                  </c:pt>
                  <c:pt idx="37">
                    <c:v>2018</c:v>
                  </c:pt>
                  <c:pt idx="40">
                    <c:v>2019</c:v>
                  </c:pt>
                  <c:pt idx="44">
                    <c:v>2020</c:v>
                  </c:pt>
                  <c:pt idx="50">
                    <c:v>2021</c:v>
                  </c:pt>
                  <c:pt idx="53">
                    <c:v>2022</c:v>
                  </c:pt>
                </c:lvl>
              </c:multiLvlStrCache>
            </c:multiLvlStrRef>
          </c:cat>
          <c:val>
            <c:numRef>
              <c:f>'Зведені табл'!$B$16:$B$87</c:f>
              <c:numCache>
                <c:formatCode>General</c:formatCode>
                <c:ptCount val="54"/>
                <c:pt idx="0">
                  <c:v>8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7C-4B15-8E65-60B27D6E2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2119424"/>
        <c:axId val="462122304"/>
      </c:barChart>
      <c:lineChart>
        <c:grouping val="standard"/>
        <c:varyColors val="0"/>
        <c:ser>
          <c:idx val="1"/>
          <c:order val="1"/>
          <c:tx>
            <c:strRef>
              <c:f>'Зведені табл'!$C$15</c:f>
              <c:strCache>
                <c:ptCount val="1"/>
                <c:pt idx="0">
                  <c:v>Кількість з Роки (Дата звільнення)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cat>
            <c:multiLvlStrRef>
              <c:f>'Зведені табл'!$A$16:$A$87</c:f>
              <c:multiLvlStrCache>
                <c:ptCount val="54"/>
                <c:lvl>
                  <c:pt idx="0">
                    <c:v>2007</c:v>
                  </c:pt>
                  <c:pt idx="1">
                    <c:v>2008</c:v>
                  </c:pt>
                  <c:pt idx="2">
                    <c:v>2009</c:v>
                  </c:pt>
                  <c:pt idx="3">
                    <c:v>2010</c:v>
                  </c:pt>
                  <c:pt idx="4">
                    <c:v>2011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2007</c:v>
                  </c:pt>
                  <c:pt idx="10">
                    <c:v>2008</c:v>
                  </c:pt>
                  <c:pt idx="11">
                    <c:v>2009</c:v>
                  </c:pt>
                  <c:pt idx="12">
                    <c:v>2009</c:v>
                  </c:pt>
                  <c:pt idx="13">
                    <c:v>2010</c:v>
                  </c:pt>
                  <c:pt idx="14">
                    <c:v>2009</c:v>
                  </c:pt>
                  <c:pt idx="15">
                    <c:v>2008</c:v>
                  </c:pt>
                  <c:pt idx="16">
                    <c:v>2011</c:v>
                  </c:pt>
                  <c:pt idx="17">
                    <c:v>2012</c:v>
                  </c:pt>
                  <c:pt idx="18">
                    <c:v>2008</c:v>
                  </c:pt>
                  <c:pt idx="19">
                    <c:v>2009</c:v>
                  </c:pt>
                  <c:pt idx="20">
                    <c:v>2010</c:v>
                  </c:pt>
                  <c:pt idx="21">
                    <c:v>2013</c:v>
                  </c:pt>
                  <c:pt idx="22">
                    <c:v>2007</c:v>
                  </c:pt>
                  <c:pt idx="23">
                    <c:v>2008</c:v>
                  </c:pt>
                  <c:pt idx="24">
                    <c:v>2009</c:v>
                  </c:pt>
                  <c:pt idx="25">
                    <c:v>2012</c:v>
                  </c:pt>
                  <c:pt idx="26">
                    <c:v>2013</c:v>
                  </c:pt>
                  <c:pt idx="27">
                    <c:v>2014</c:v>
                  </c:pt>
                  <c:pt idx="28">
                    <c:v>2008</c:v>
                  </c:pt>
                  <c:pt idx="29">
                    <c:v>2010</c:v>
                  </c:pt>
                  <c:pt idx="30">
                    <c:v>2011</c:v>
                  </c:pt>
                  <c:pt idx="31">
                    <c:v>2015</c:v>
                  </c:pt>
                  <c:pt idx="32">
                    <c:v>2007</c:v>
                  </c:pt>
                  <c:pt idx="33">
                    <c:v>2008</c:v>
                  </c:pt>
                  <c:pt idx="34">
                    <c:v>2010</c:v>
                  </c:pt>
                  <c:pt idx="35">
                    <c:v>2012</c:v>
                  </c:pt>
                  <c:pt idx="36">
                    <c:v>2014</c:v>
                  </c:pt>
                  <c:pt idx="37">
                    <c:v>2008</c:v>
                  </c:pt>
                  <c:pt idx="38">
                    <c:v>2010</c:v>
                  </c:pt>
                  <c:pt idx="39">
                    <c:v>2012</c:v>
                  </c:pt>
                  <c:pt idx="40">
                    <c:v>2011</c:v>
                  </c:pt>
                  <c:pt idx="41">
                    <c:v>2012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2009</c:v>
                  </c:pt>
                  <c:pt idx="45">
                    <c:v>2010</c:v>
                  </c:pt>
                  <c:pt idx="46">
                    <c:v>2011</c:v>
                  </c:pt>
                  <c:pt idx="47">
                    <c:v>2012</c:v>
                  </c:pt>
                  <c:pt idx="48">
                    <c:v>2013</c:v>
                  </c:pt>
                  <c:pt idx="49">
                    <c:v>2015</c:v>
                  </c:pt>
                  <c:pt idx="50">
                    <c:v>2010</c:v>
                  </c:pt>
                  <c:pt idx="51">
                    <c:v>2012</c:v>
                  </c:pt>
                  <c:pt idx="52">
                    <c:v>2013</c:v>
                  </c:pt>
                  <c:pt idx="53">
                    <c:v>2012</c:v>
                  </c:pt>
                </c:lvl>
                <c:lvl>
                  <c:pt idx="0">
                    <c:v>&lt;09.09.2007</c:v>
                  </c:pt>
                  <c:pt idx="9">
                    <c:v>2007</c:v>
                  </c:pt>
                  <c:pt idx="10">
                    <c:v>2008</c:v>
                  </c:pt>
                  <c:pt idx="11">
                    <c:v>2009</c:v>
                  </c:pt>
                  <c:pt idx="12">
                    <c:v>2010</c:v>
                  </c:pt>
                  <c:pt idx="13">
                    <c:v>2011</c:v>
                  </c:pt>
                  <c:pt idx="14">
                    <c:v>2012</c:v>
                  </c:pt>
                  <c:pt idx="15">
                    <c:v>2013</c:v>
                  </c:pt>
                  <c:pt idx="18">
                    <c:v>2014</c:v>
                  </c:pt>
                  <c:pt idx="22">
                    <c:v>2015</c:v>
                  </c:pt>
                  <c:pt idx="28">
                    <c:v>2016</c:v>
                  </c:pt>
                  <c:pt idx="32">
                    <c:v>2017</c:v>
                  </c:pt>
                  <c:pt idx="37">
                    <c:v>2018</c:v>
                  </c:pt>
                  <c:pt idx="40">
                    <c:v>2019</c:v>
                  </c:pt>
                  <c:pt idx="44">
                    <c:v>2020</c:v>
                  </c:pt>
                  <c:pt idx="50">
                    <c:v>2021</c:v>
                  </c:pt>
                  <c:pt idx="53">
                    <c:v>2022</c:v>
                  </c:pt>
                </c:lvl>
              </c:multiLvlStrCache>
            </c:multiLvlStrRef>
          </c:cat>
          <c:val>
            <c:numRef>
              <c:f>'Зведені табл'!$C$16:$C$87</c:f>
              <c:numCache>
                <c:formatCode>General</c:formatCode>
                <c:ptCount val="54"/>
                <c:pt idx="0">
                  <c:v>8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C-4B15-8E65-60B27D6E2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119424"/>
        <c:axId val="462122304"/>
      </c:lineChart>
      <c:catAx>
        <c:axId val="46211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62122304"/>
        <c:crosses val="autoZero"/>
        <c:auto val="0"/>
        <c:lblAlgn val="ctr"/>
        <c:lblOffset val="100"/>
        <c:tickLblSkip val="5"/>
        <c:tickMarkSkip val="10"/>
        <c:noMultiLvlLbl val="0"/>
      </c:catAx>
      <c:valAx>
        <c:axId val="462122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62119424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[Степ проект Excel.xlsx]Зведені табл!Зведена таблиця4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1" i="0" u="none" strike="noStrike" baseline="0">
                <a:solidFill>
                  <a:srgbClr val="002060"/>
                </a:solidFill>
              </a:rPr>
              <a:t>Розподіл за віком</a:t>
            </a:r>
            <a:endParaRPr lang="uk-UA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'Зведені табл'!$F$3</c:f>
              <c:strCache>
                <c:ptCount val="1"/>
                <c:pt idx="0">
                  <c:v>Підсумок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33-48A6-847F-C1B2AB201F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3-48A6-847F-C1B2AB201F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33-48A6-847F-C1B2AB201F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33-48A6-847F-C1B2AB201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33-48A6-847F-C1B2AB201F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C33-48A6-847F-C1B2AB201F7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C33-48A6-847F-C1B2AB201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'Зведені табл'!$E$4:$E$11</c:f>
              <c:strCache>
                <c:ptCount val="7"/>
                <c:pt idx="0">
                  <c:v>13-22</c:v>
                </c:pt>
                <c:pt idx="1">
                  <c:v>23-32</c:v>
                </c:pt>
                <c:pt idx="2">
                  <c:v>33-42</c:v>
                </c:pt>
                <c:pt idx="3">
                  <c:v>43-52</c:v>
                </c:pt>
                <c:pt idx="4">
                  <c:v>53-62</c:v>
                </c:pt>
                <c:pt idx="5">
                  <c:v>63-72</c:v>
                </c:pt>
                <c:pt idx="6">
                  <c:v>73-82</c:v>
                </c:pt>
              </c:strCache>
            </c:strRef>
          </c:cat>
          <c:val>
            <c:numRef>
              <c:f>'Зведені табл'!$F$4:$F$11</c:f>
              <c:numCache>
                <c:formatCode>General</c:formatCode>
                <c:ptCount val="7"/>
                <c:pt idx="0">
                  <c:v>13</c:v>
                </c:pt>
                <c:pt idx="1">
                  <c:v>23</c:v>
                </c:pt>
                <c:pt idx="2">
                  <c:v>23</c:v>
                </c:pt>
                <c:pt idx="3">
                  <c:v>22</c:v>
                </c:pt>
                <c:pt idx="4">
                  <c:v>10</c:v>
                </c:pt>
                <c:pt idx="5">
                  <c:v>8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33-48A6-847F-C1B2AB201F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[Степ проект Excel.xlsx]Зведені табл!Зведена таблиця5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1" i="0" u="none" strike="noStrike" baseline="0">
                <a:solidFill>
                  <a:srgbClr val="002060"/>
                </a:solidFill>
              </a:rPr>
              <a:t>Гендерний розподіл співробітників</a:t>
            </a:r>
            <a:endParaRPr lang="uk-UA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'Зведені табл'!$F$15</c:f>
              <c:strCache>
                <c:ptCount val="1"/>
                <c:pt idx="0">
                  <c:v>Підсумок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3D-4F37-9965-D274660EA1B8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3D-4F37-9965-D274660EA1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'Зведені табл'!$E$16:$E$18</c:f>
              <c:strCache>
                <c:ptCount val="2"/>
                <c:pt idx="0">
                  <c:v>жіноча</c:v>
                </c:pt>
                <c:pt idx="1">
                  <c:v>чоловіча</c:v>
                </c:pt>
              </c:strCache>
            </c:strRef>
          </c:cat>
          <c:val>
            <c:numRef>
              <c:f>'Зведені табл'!$F$16:$F$18</c:f>
              <c:numCache>
                <c:formatCode>General</c:formatCode>
                <c:ptCount val="2"/>
                <c:pt idx="0">
                  <c:v>39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3D-4F37-9965-D274660EA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[Степ проект Excel.xlsx]Зведені табл!Зведена таблиця6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 b="1" i="0" u="none" strike="noStrike" baseline="0">
                <a:solidFill>
                  <a:srgbClr val="002060"/>
                </a:solidFill>
              </a:rPr>
              <a:t>Причини звільнень</a:t>
            </a:r>
            <a:endParaRPr lang="uk-UA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'Зведені табл'!$I$3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'Зведені табл'!$H$4:$H$11</c:f>
              <c:strCache>
                <c:ptCount val="7"/>
                <c:pt idx="0">
                  <c:v>за власним бажанням</c:v>
                </c:pt>
                <c:pt idx="1">
                  <c:v>за згодою сторін</c:v>
                </c:pt>
                <c:pt idx="2">
                  <c:v>не відповідність</c:v>
                </c:pt>
                <c:pt idx="3">
                  <c:v>скорочення штату</c:v>
                </c:pt>
                <c:pt idx="4">
                  <c:v>завершення трудового договору</c:v>
                </c:pt>
                <c:pt idx="5">
                  <c:v>порушення трудового договору</c:v>
                </c:pt>
                <c:pt idx="6">
                  <c:v>(пусто)</c:v>
                </c:pt>
              </c:strCache>
            </c:strRef>
          </c:cat>
          <c:val>
            <c:numRef>
              <c:f>'Зведені табл'!$I$4:$I$11</c:f>
              <c:numCache>
                <c:formatCode>General</c:formatCode>
                <c:ptCount val="7"/>
                <c:pt idx="0">
                  <c:v>25</c:v>
                </c:pt>
                <c:pt idx="1">
                  <c:v>13</c:v>
                </c:pt>
                <c:pt idx="2">
                  <c:v>12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B-44A9-A37A-5EA1503A6C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6765152"/>
        <c:axId val="736749792"/>
      </c:barChart>
      <c:catAx>
        <c:axId val="73676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36749792"/>
        <c:crosses val="autoZero"/>
        <c:auto val="1"/>
        <c:lblAlgn val="ctr"/>
        <c:lblOffset val="100"/>
        <c:noMultiLvlLbl val="0"/>
      </c:catAx>
      <c:valAx>
        <c:axId val="7367497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3676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168788</xdr:colOff>
      <xdr:row>1</xdr:row>
      <xdr:rowOff>4802</xdr:rowOff>
    </xdr:from>
    <xdr:to>
      <xdr:col>4</xdr:col>
      <xdr:colOff>87312</xdr:colOff>
      <xdr:row>19</xdr:row>
      <xdr:rowOff>168584</xdr:rowOff>
    </xdr:to>
    <xdr:sp macro="" textlink="">
      <xdr:nvSpPr>
        <xdr:cNvPr id="2" name="Прямокутник 1">
          <a:extLst>
            <a:ext uri="{FF2B5EF4-FFF2-40B4-BE49-F238E27FC236}">
              <a16:creationId xmlns:a16="http://schemas.microsoft.com/office/drawing/2014/main" id="{3C9AB16D-9E62-4B08-6B83-4363E4705DE5}"/>
            </a:ext>
          </a:extLst>
        </xdr:cNvPr>
        <xdr:cNvSpPr/>
      </xdr:nvSpPr>
      <xdr:spPr>
        <a:xfrm flipH="1">
          <a:off x="168788" y="186873"/>
          <a:ext cx="2346135" cy="344105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0</xdr:col>
      <xdr:colOff>163787</xdr:colOff>
      <xdr:row>20</xdr:row>
      <xdr:rowOff>53947</xdr:rowOff>
    </xdr:from>
    <xdr:to>
      <xdr:col>4</xdr:col>
      <xdr:colOff>72347</xdr:colOff>
      <xdr:row>26</xdr:row>
      <xdr:rowOff>81109</xdr:rowOff>
    </xdr:to>
    <xdr:sp macro="" textlink="">
      <xdr:nvSpPr>
        <xdr:cNvPr id="3" name="Прямокутник 2">
          <a:extLst>
            <a:ext uri="{FF2B5EF4-FFF2-40B4-BE49-F238E27FC236}">
              <a16:creationId xmlns:a16="http://schemas.microsoft.com/office/drawing/2014/main" id="{944AA11C-CDCA-4813-A0B1-BCE51B17867B}"/>
            </a:ext>
          </a:extLst>
        </xdr:cNvPr>
        <xdr:cNvSpPr/>
      </xdr:nvSpPr>
      <xdr:spPr>
        <a:xfrm flipH="1">
          <a:off x="163787" y="3695363"/>
          <a:ext cx="2336171" cy="11195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0</xdr:col>
      <xdr:colOff>160436</xdr:colOff>
      <xdr:row>27</xdr:row>
      <xdr:rowOff>7621</xdr:rowOff>
    </xdr:from>
    <xdr:to>
      <xdr:col>4</xdr:col>
      <xdr:colOff>68996</xdr:colOff>
      <xdr:row>43</xdr:row>
      <xdr:rowOff>156883</xdr:rowOff>
    </xdr:to>
    <xdr:sp macro="" textlink="">
      <xdr:nvSpPr>
        <xdr:cNvPr id="4" name="Прямокутник 3">
          <a:extLst>
            <a:ext uri="{FF2B5EF4-FFF2-40B4-BE49-F238E27FC236}">
              <a16:creationId xmlns:a16="http://schemas.microsoft.com/office/drawing/2014/main" id="{012DD5EA-FEEF-46B1-9A22-AFA358947251}"/>
            </a:ext>
          </a:extLst>
        </xdr:cNvPr>
        <xdr:cNvSpPr/>
      </xdr:nvSpPr>
      <xdr:spPr>
        <a:xfrm flipH="1">
          <a:off x="160436" y="4945381"/>
          <a:ext cx="2346960" cy="30753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168560</xdr:colOff>
      <xdr:row>1</xdr:row>
      <xdr:rowOff>6117</xdr:rowOff>
    </xdr:from>
    <xdr:to>
      <xdr:col>22</xdr:col>
      <xdr:colOff>503465</xdr:colOff>
      <xdr:row>43</xdr:row>
      <xdr:rowOff>174335</xdr:rowOff>
    </xdr:to>
    <xdr:sp macro="" textlink="">
      <xdr:nvSpPr>
        <xdr:cNvPr id="5" name="Прямокутник 4">
          <a:extLst>
            <a:ext uri="{FF2B5EF4-FFF2-40B4-BE49-F238E27FC236}">
              <a16:creationId xmlns:a16="http://schemas.microsoft.com/office/drawing/2014/main" id="{08281664-262D-4ADB-8F07-415A65279984}"/>
            </a:ext>
          </a:extLst>
        </xdr:cNvPr>
        <xdr:cNvSpPr/>
      </xdr:nvSpPr>
      <xdr:spPr>
        <a:xfrm flipH="1">
          <a:off x="2617846" y="183010"/>
          <a:ext cx="11356690" cy="759771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268760</xdr:colOff>
      <xdr:row>2</xdr:row>
      <xdr:rowOff>19393</xdr:rowOff>
    </xdr:from>
    <xdr:to>
      <xdr:col>22</xdr:col>
      <xdr:colOff>373530</xdr:colOff>
      <xdr:row>5</xdr:row>
      <xdr:rowOff>73133</xdr:rowOff>
    </xdr:to>
    <xdr:sp macro="" textlink="">
      <xdr:nvSpPr>
        <xdr:cNvPr id="6" name="Прямокутник: округлені кути 5">
          <a:extLst>
            <a:ext uri="{FF2B5EF4-FFF2-40B4-BE49-F238E27FC236}">
              <a16:creationId xmlns:a16="http://schemas.microsoft.com/office/drawing/2014/main" id="{148CBD3C-DF65-F3F1-565F-DF937643EBB7}"/>
            </a:ext>
          </a:extLst>
        </xdr:cNvPr>
        <xdr:cNvSpPr/>
      </xdr:nvSpPr>
      <xdr:spPr>
        <a:xfrm>
          <a:off x="2707160" y="385153"/>
          <a:ext cx="11077570" cy="6023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uk-UA" sz="2600" b="1" baseline="0">
              <a:solidFill>
                <a:srgbClr val="002060"/>
              </a:solidFill>
            </a:rPr>
            <a:t> Звіт про стаж роботи співробітників, в тому числі звільнених на</a:t>
          </a:r>
          <a:r>
            <a:rPr lang="en-US" sz="2600" b="1" baseline="0">
              <a:solidFill>
                <a:srgbClr val="002060"/>
              </a:solidFill>
            </a:rPr>
            <a:t> 01.01.2023</a:t>
          </a:r>
          <a:endParaRPr lang="uk-UA" sz="2600" b="1" baseline="0">
            <a:solidFill>
              <a:srgbClr val="002060"/>
            </a:solidFill>
          </a:endParaRPr>
        </a:p>
      </xdr:txBody>
    </xdr:sp>
    <xdr:clientData/>
  </xdr:twoCellAnchor>
  <xdr:twoCellAnchor>
    <xdr:from>
      <xdr:col>9</xdr:col>
      <xdr:colOff>583658</xdr:colOff>
      <xdr:row>25</xdr:row>
      <xdr:rowOff>174701</xdr:rowOff>
    </xdr:from>
    <xdr:to>
      <xdr:col>22</xdr:col>
      <xdr:colOff>356837</xdr:colOff>
      <xdr:row>43</xdr:row>
      <xdr:rowOff>52691</xdr:rowOff>
    </xdr:to>
    <xdr:sp macro="" textlink="">
      <xdr:nvSpPr>
        <xdr:cNvPr id="12" name="Прямокутник 11">
          <a:extLst>
            <a:ext uri="{FF2B5EF4-FFF2-40B4-BE49-F238E27FC236}">
              <a16:creationId xmlns:a16="http://schemas.microsoft.com/office/drawing/2014/main" id="{91481B2F-B840-409A-8C64-EA13E9B40809}"/>
            </a:ext>
          </a:extLst>
        </xdr:cNvPr>
        <xdr:cNvSpPr/>
      </xdr:nvSpPr>
      <xdr:spPr>
        <a:xfrm flipH="1">
          <a:off x="6055467" y="4734541"/>
          <a:ext cx="7676902" cy="31610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287634</xdr:colOff>
      <xdr:row>6</xdr:row>
      <xdr:rowOff>19507</xdr:rowOff>
    </xdr:from>
    <xdr:to>
      <xdr:col>8</xdr:col>
      <xdr:colOff>181356</xdr:colOff>
      <xdr:row>10</xdr:row>
      <xdr:rowOff>119261</xdr:rowOff>
    </xdr:to>
    <xdr:grpSp>
      <xdr:nvGrpSpPr>
        <xdr:cNvPr id="26" name="Групувати 25">
          <a:extLst>
            <a:ext uri="{FF2B5EF4-FFF2-40B4-BE49-F238E27FC236}">
              <a16:creationId xmlns:a16="http://schemas.microsoft.com/office/drawing/2014/main" id="{77A90ED4-6DB5-9BB4-4C03-211E3AFA7D82}"/>
            </a:ext>
          </a:extLst>
        </xdr:cNvPr>
        <xdr:cNvGrpSpPr/>
      </xdr:nvGrpSpPr>
      <xdr:grpSpPr>
        <a:xfrm>
          <a:off x="2726034" y="1129850"/>
          <a:ext cx="2332122" cy="839982"/>
          <a:chOff x="2682108" y="984493"/>
          <a:chExt cx="2339211" cy="844033"/>
        </a:xfrm>
      </xdr:grpSpPr>
      <xdr:sp macro="" textlink="">
        <xdr:nvSpPr>
          <xdr:cNvPr id="7" name="Прямокутник: округлені кути 6">
            <a:extLst>
              <a:ext uri="{FF2B5EF4-FFF2-40B4-BE49-F238E27FC236}">
                <a16:creationId xmlns:a16="http://schemas.microsoft.com/office/drawing/2014/main" id="{93547997-6C57-490B-94A0-7AB2B4793468}"/>
              </a:ext>
            </a:extLst>
          </xdr:cNvPr>
          <xdr:cNvSpPr/>
        </xdr:nvSpPr>
        <xdr:spPr>
          <a:xfrm>
            <a:off x="2682108" y="984493"/>
            <a:ext cx="2339211" cy="76032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uk-UA" sz="1100" b="1" baseline="0">
                <a:solidFill>
                  <a:srgbClr val="002060"/>
                </a:solidFill>
              </a:rPr>
              <a:t>Кількість працюючих на дату звіту</a:t>
            </a:r>
          </a:p>
        </xdr:txBody>
      </xdr:sp>
      <xdr:sp macro="" textlink="Завдання!$O$5">
        <xdr:nvSpPr>
          <xdr:cNvPr id="17" name="TextBox 16">
            <a:extLst>
              <a:ext uri="{FF2B5EF4-FFF2-40B4-BE49-F238E27FC236}">
                <a16:creationId xmlns:a16="http://schemas.microsoft.com/office/drawing/2014/main" id="{6CDE17B8-0341-C356-1DC2-C2E62DB8C018}"/>
              </a:ext>
            </a:extLst>
          </xdr:cNvPr>
          <xdr:cNvSpPr txBox="1"/>
        </xdr:nvSpPr>
        <xdr:spPr>
          <a:xfrm>
            <a:off x="3437860" y="1166550"/>
            <a:ext cx="862263" cy="6619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fld id="{207C2AA0-67C7-4D08-BAFA-F81179E92212}" type="TxLink">
              <a:rPr lang="en-US" sz="3600" b="1" i="0" u="none" strike="noStrike">
                <a:solidFill>
                  <a:srgbClr val="002060"/>
                </a:solidFill>
                <a:latin typeface="&quot;aptos narrow&quot;"/>
              </a:rPr>
              <a:pPr algn="ctr"/>
              <a:t>39</a:t>
            </a:fld>
            <a:endParaRPr lang="uk-UA" sz="3600" b="1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8</xdr:col>
      <xdr:colOff>242652</xdr:colOff>
      <xdr:row>6</xdr:row>
      <xdr:rowOff>13252</xdr:rowOff>
    </xdr:from>
    <xdr:to>
      <xdr:col>12</xdr:col>
      <xdr:colOff>164449</xdr:colOff>
      <xdr:row>10</xdr:row>
      <xdr:rowOff>98424</xdr:rowOff>
    </xdr:to>
    <xdr:grpSp>
      <xdr:nvGrpSpPr>
        <xdr:cNvPr id="27" name="Групувати 26">
          <a:extLst>
            <a:ext uri="{FF2B5EF4-FFF2-40B4-BE49-F238E27FC236}">
              <a16:creationId xmlns:a16="http://schemas.microsoft.com/office/drawing/2014/main" id="{7176B1B3-92DB-D219-DA62-3FF0548201C0}"/>
            </a:ext>
          </a:extLst>
        </xdr:cNvPr>
        <xdr:cNvGrpSpPr/>
      </xdr:nvGrpSpPr>
      <xdr:grpSpPr>
        <a:xfrm>
          <a:off x="5119452" y="1123595"/>
          <a:ext cx="2360197" cy="825400"/>
          <a:chOff x="2684114" y="1851090"/>
          <a:chExt cx="2367285" cy="791899"/>
        </a:xfrm>
      </xdr:grpSpPr>
      <xdr:sp macro="" textlink="">
        <xdr:nvSpPr>
          <xdr:cNvPr id="13" name="Прямокутник: округлені кути 12">
            <a:extLst>
              <a:ext uri="{FF2B5EF4-FFF2-40B4-BE49-F238E27FC236}">
                <a16:creationId xmlns:a16="http://schemas.microsoft.com/office/drawing/2014/main" id="{3921AEB0-8AAD-48F2-8153-5B63421E7C3C}"/>
              </a:ext>
            </a:extLst>
          </xdr:cNvPr>
          <xdr:cNvSpPr/>
        </xdr:nvSpPr>
        <xdr:spPr>
          <a:xfrm>
            <a:off x="2684114" y="1851090"/>
            <a:ext cx="2367285" cy="738263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uk-UA" sz="1100" b="1" baseline="0">
                <a:solidFill>
                  <a:srgbClr val="002060"/>
                </a:solidFill>
              </a:rPr>
              <a:t>Кількість звільнених на дату звіту</a:t>
            </a:r>
          </a:p>
        </xdr:txBody>
      </xdr:sp>
      <xdr:sp macro="" textlink="Завдання!$O$6">
        <xdr:nvSpPr>
          <xdr:cNvPr id="18" name="TextBox 17">
            <a:extLst>
              <a:ext uri="{FF2B5EF4-FFF2-40B4-BE49-F238E27FC236}">
                <a16:creationId xmlns:a16="http://schemas.microsoft.com/office/drawing/2014/main" id="{BE430C6A-60F1-4CAE-C5D9-13879B428350}"/>
              </a:ext>
            </a:extLst>
          </xdr:cNvPr>
          <xdr:cNvSpPr txBox="1"/>
        </xdr:nvSpPr>
        <xdr:spPr>
          <a:xfrm>
            <a:off x="3548150" y="1981013"/>
            <a:ext cx="652615" cy="6619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CE4DAF6-88A3-4A3F-9799-D82701249165}" type="TxLink">
              <a:rPr lang="en-US" sz="3600" b="1" i="0" u="none" strike="noStrike">
                <a:solidFill>
                  <a:srgbClr val="002060"/>
                </a:solidFill>
                <a:latin typeface="&quot;aptos narrow&quot;"/>
              </a:rPr>
              <a:pPr/>
              <a:t>61</a:t>
            </a:fld>
            <a:endParaRPr lang="uk-UA" sz="3600" b="1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12</xdr:col>
      <xdr:colOff>313266</xdr:colOff>
      <xdr:row>6</xdr:row>
      <xdr:rowOff>16933</xdr:rowOff>
    </xdr:from>
    <xdr:to>
      <xdr:col>22</xdr:col>
      <xdr:colOff>360939</xdr:colOff>
      <xdr:row>25</xdr:row>
      <xdr:rowOff>54152</xdr:rowOff>
    </xdr:to>
    <xdr:sp macro="" textlink="">
      <xdr:nvSpPr>
        <xdr:cNvPr id="20" name="Прямокутник 19">
          <a:extLst>
            <a:ext uri="{FF2B5EF4-FFF2-40B4-BE49-F238E27FC236}">
              <a16:creationId xmlns:a16="http://schemas.microsoft.com/office/drawing/2014/main" id="{2B4605C3-717A-44B8-B12A-21E4D02E19EF}"/>
            </a:ext>
          </a:extLst>
        </xdr:cNvPr>
        <xdr:cNvSpPr/>
      </xdr:nvSpPr>
      <xdr:spPr>
        <a:xfrm flipH="1">
          <a:off x="7628466" y="1134533"/>
          <a:ext cx="6143673" cy="357628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12</xdr:col>
      <xdr:colOff>431800</xdr:colOff>
      <xdr:row>6</xdr:row>
      <xdr:rowOff>127000</xdr:rowOff>
    </xdr:from>
    <xdr:to>
      <xdr:col>22</xdr:col>
      <xdr:colOff>250657</xdr:colOff>
      <xdr:row>24</xdr:row>
      <xdr:rowOff>127000</xdr:rowOff>
    </xdr:to>
    <xdr:graphicFrame macro="">
      <xdr:nvGraphicFramePr>
        <xdr:cNvPr id="19" name="Діаграма 1">
          <a:extLst>
            <a:ext uri="{FF2B5EF4-FFF2-40B4-BE49-F238E27FC236}">
              <a16:creationId xmlns:a16="http://schemas.microsoft.com/office/drawing/2014/main" id="{79D32F15-8F23-4706-BA76-286D882E9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56744</xdr:colOff>
      <xdr:row>26</xdr:row>
      <xdr:rowOff>101330</xdr:rowOff>
    </xdr:from>
    <xdr:to>
      <xdr:col>22</xdr:col>
      <xdr:colOff>241610</xdr:colOff>
      <xdr:row>42</xdr:row>
      <xdr:rowOff>51468</xdr:rowOff>
    </xdr:to>
    <xdr:graphicFrame macro="">
      <xdr:nvGraphicFramePr>
        <xdr:cNvPr id="21" name="Діаграма 2">
          <a:extLst>
            <a:ext uri="{FF2B5EF4-FFF2-40B4-BE49-F238E27FC236}">
              <a16:creationId xmlns:a16="http://schemas.microsoft.com/office/drawing/2014/main" id="{415C402A-2534-2E55-FD4E-B3527514B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233036</xdr:colOff>
      <xdr:row>10</xdr:row>
      <xdr:rowOff>132697</xdr:rowOff>
    </xdr:from>
    <xdr:to>
      <xdr:col>12</xdr:col>
      <xdr:colOff>213342</xdr:colOff>
      <xdr:row>25</xdr:row>
      <xdr:rowOff>50378</xdr:rowOff>
    </xdr:to>
    <xdr:sp macro="" textlink="">
      <xdr:nvSpPr>
        <xdr:cNvPr id="23" name="Прямокутник 22">
          <a:extLst>
            <a:ext uri="{FF2B5EF4-FFF2-40B4-BE49-F238E27FC236}">
              <a16:creationId xmlns:a16="http://schemas.microsoft.com/office/drawing/2014/main" id="{C6801DBD-0283-8529-A9B0-A708BDB9F549}"/>
            </a:ext>
          </a:extLst>
        </xdr:cNvPr>
        <xdr:cNvSpPr/>
      </xdr:nvSpPr>
      <xdr:spPr>
        <a:xfrm>
          <a:off x="5109836" y="1988001"/>
          <a:ext cx="2418706" cy="27006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8</xdr:col>
      <xdr:colOff>329746</xdr:colOff>
      <xdr:row>11</xdr:row>
      <xdr:rowOff>60892</xdr:rowOff>
    </xdr:from>
    <xdr:to>
      <xdr:col>12</xdr:col>
      <xdr:colOff>102681</xdr:colOff>
      <xdr:row>24</xdr:row>
      <xdr:rowOff>129702</xdr:rowOff>
    </xdr:to>
    <xdr:graphicFrame macro="">
      <xdr:nvGraphicFramePr>
        <xdr:cNvPr id="22" name="Діаграма 3">
          <a:extLst>
            <a:ext uri="{FF2B5EF4-FFF2-40B4-BE49-F238E27FC236}">
              <a16:creationId xmlns:a16="http://schemas.microsoft.com/office/drawing/2014/main" id="{EFBB49EE-2074-C539-740A-71549E6A8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269668</xdr:colOff>
      <xdr:row>10</xdr:row>
      <xdr:rowOff>133130</xdr:rowOff>
    </xdr:from>
    <xdr:to>
      <xdr:col>8</xdr:col>
      <xdr:colOff>145683</xdr:colOff>
      <xdr:row>25</xdr:row>
      <xdr:rowOff>40411</xdr:rowOff>
    </xdr:to>
    <xdr:sp macro="" textlink="">
      <xdr:nvSpPr>
        <xdr:cNvPr id="25" name="Прямокутник 24">
          <a:extLst>
            <a:ext uri="{FF2B5EF4-FFF2-40B4-BE49-F238E27FC236}">
              <a16:creationId xmlns:a16="http://schemas.microsoft.com/office/drawing/2014/main" id="{9FAC08B4-FDFE-4DBB-8E13-854C19886063}"/>
            </a:ext>
          </a:extLst>
        </xdr:cNvPr>
        <xdr:cNvSpPr/>
      </xdr:nvSpPr>
      <xdr:spPr>
        <a:xfrm>
          <a:off x="2717304" y="1980403"/>
          <a:ext cx="2323652" cy="26781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331762</xdr:colOff>
      <xdr:row>11</xdr:row>
      <xdr:rowOff>64406</xdr:rowOff>
    </xdr:from>
    <xdr:to>
      <xdr:col>8</xdr:col>
      <xdr:colOff>44822</xdr:colOff>
      <xdr:row>24</xdr:row>
      <xdr:rowOff>127000</xdr:rowOff>
    </xdr:to>
    <xdr:graphicFrame macro="">
      <xdr:nvGraphicFramePr>
        <xdr:cNvPr id="24" name="Діаграма 4">
          <a:extLst>
            <a:ext uri="{FF2B5EF4-FFF2-40B4-BE49-F238E27FC236}">
              <a16:creationId xmlns:a16="http://schemas.microsoft.com/office/drawing/2014/main" id="{990C0924-775D-CD5E-7B96-58CA4ACB5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254000</xdr:colOff>
      <xdr:row>25</xdr:row>
      <xdr:rowOff>165100</xdr:rowOff>
    </xdr:from>
    <xdr:to>
      <xdr:col>9</xdr:col>
      <xdr:colOff>495300</xdr:colOff>
      <xdr:row>43</xdr:row>
      <xdr:rowOff>50800</xdr:rowOff>
    </xdr:to>
    <xdr:sp macro="" textlink="">
      <xdr:nvSpPr>
        <xdr:cNvPr id="30" name="Прямокутник 29">
          <a:extLst>
            <a:ext uri="{FF2B5EF4-FFF2-40B4-BE49-F238E27FC236}">
              <a16:creationId xmlns:a16="http://schemas.microsoft.com/office/drawing/2014/main" id="{A7141565-5F5A-4BED-AC3C-896B09C68161}"/>
            </a:ext>
          </a:extLst>
        </xdr:cNvPr>
        <xdr:cNvSpPr/>
      </xdr:nvSpPr>
      <xdr:spPr>
        <a:xfrm>
          <a:off x="2692400" y="4610100"/>
          <a:ext cx="3289300" cy="3086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342899</xdr:colOff>
      <xdr:row>26</xdr:row>
      <xdr:rowOff>104274</xdr:rowOff>
    </xdr:from>
    <xdr:to>
      <xdr:col>9</xdr:col>
      <xdr:colOff>401052</xdr:colOff>
      <xdr:row>42</xdr:row>
      <xdr:rowOff>63499</xdr:rowOff>
    </xdr:to>
    <xdr:graphicFrame macro="">
      <xdr:nvGraphicFramePr>
        <xdr:cNvPr id="29" name="Діаграма 5">
          <a:extLst>
            <a:ext uri="{FF2B5EF4-FFF2-40B4-BE49-F238E27FC236}">
              <a16:creationId xmlns:a16="http://schemas.microsoft.com/office/drawing/2014/main" id="{95F384A3-A753-C0E9-827D-20454CD9C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269875</xdr:colOff>
      <xdr:row>2</xdr:row>
      <xdr:rowOff>119063</xdr:rowOff>
    </xdr:from>
    <xdr:to>
      <xdr:col>3</xdr:col>
      <xdr:colOff>579437</xdr:colOff>
      <xdr:row>18</xdr:row>
      <xdr:rowOff>111124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Відділ">
              <a:extLst>
                <a:ext uri="{FF2B5EF4-FFF2-40B4-BE49-F238E27FC236}">
                  <a16:creationId xmlns:a16="http://schemas.microsoft.com/office/drawing/2014/main" id="{5E4D2597-B95C-4245-BA77-6F0B210CCC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Відділ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875" y="484823"/>
              <a:ext cx="2138362" cy="29181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264326</xdr:colOff>
      <xdr:row>20</xdr:row>
      <xdr:rowOff>155942</xdr:rowOff>
    </xdr:from>
    <xdr:to>
      <xdr:col>3</xdr:col>
      <xdr:colOff>558013</xdr:colOff>
      <xdr:row>26</xdr:row>
      <xdr:rowOff>6742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Стать">
              <a:extLst>
                <a:ext uri="{FF2B5EF4-FFF2-40B4-BE49-F238E27FC236}">
                  <a16:creationId xmlns:a16="http://schemas.microsoft.com/office/drawing/2014/main" id="{CEB75EA8-5D09-479F-946D-04E69F6FA2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ать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326" y="3813542"/>
              <a:ext cx="2122487" cy="948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266700</xdr:colOff>
      <xdr:row>27</xdr:row>
      <xdr:rowOff>81281</xdr:rowOff>
    </xdr:from>
    <xdr:to>
      <xdr:col>3</xdr:col>
      <xdr:colOff>563880</xdr:colOff>
      <xdr:row>34</xdr:row>
      <xdr:rowOff>165101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5" name="Дата прийому на роботу">
              <a:extLst>
                <a:ext uri="{FF2B5EF4-FFF2-40B4-BE49-F238E27FC236}">
                  <a16:creationId xmlns:a16="http://schemas.microsoft.com/office/drawing/2014/main" id="{22BC4265-5DDA-4A54-8A8B-326FD622A4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 прийому на роботу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" y="5019041"/>
              <a:ext cx="212598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Шкала часу: працює в Excel 2013 або новішій версії. Не переміщуйте та не змінюйте розмір.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281940</xdr:colOff>
      <xdr:row>35</xdr:row>
      <xdr:rowOff>130342</xdr:rowOff>
    </xdr:from>
    <xdr:to>
      <xdr:col>3</xdr:col>
      <xdr:colOff>563880</xdr:colOff>
      <xdr:row>43</xdr:row>
      <xdr:rowOff>15240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6" name="Дата звільнення">
              <a:extLst>
                <a:ext uri="{FF2B5EF4-FFF2-40B4-BE49-F238E27FC236}">
                  <a16:creationId xmlns:a16="http://schemas.microsoft.com/office/drawing/2014/main" id="{CA65EE64-3446-44C0-A7C8-FF80044C67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 звільнення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" y="6531142"/>
              <a:ext cx="2110740" cy="1347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Шкала часу: працює в Excel 2013 або новішій версії. Не переміщуйте та не змінюйте розмір.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Юлія Бегун" refreshedDate="45736.482937731482" createdVersion="8" refreshedVersion="8" minRefreshableVersion="3" recordCount="100" xr:uid="{1252C76A-4FE0-4602-BA3C-222CB1EF6289}">
  <cacheSource type="worksheet">
    <worksheetSource ref="G17:G117" sheet="Завдання"/>
  </cacheSource>
  <cacheFields count="1">
    <cacheField name="Стать" numFmtId="0">
      <sharedItems count="2">
        <s v="чоловіча"/>
        <s v="жіноча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Юлія Бегун" refreshedDate="45736.482938310182" createdVersion="8" refreshedVersion="8" minRefreshableVersion="3" recordCount="100" xr:uid="{4079DC9D-7B37-4D06-8BE5-3BCA197E55A5}">
  <cacheSource type="worksheet">
    <worksheetSource ref="M17:M117" sheet="Завдання"/>
  </cacheSource>
  <cacheFields count="1">
    <cacheField name="Причина звільнення" numFmtId="0">
      <sharedItems containsBlank="1" count="7">
        <m/>
        <s v="завершення трудового договору"/>
        <s v="за згодою сторін"/>
        <s v="порушення трудового договору"/>
        <s v="за власним бажанням"/>
        <s v="не відповідність"/>
        <s v="скорочення штату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Юлія Бегун" refreshedDate="45736.482938425928" createdVersion="8" refreshedVersion="8" minRefreshableVersion="3" recordCount="100" xr:uid="{930A246F-10A9-426A-A376-90407DDFAF57}">
  <cacheSource type="worksheet">
    <worksheetSource ref="C17:N117" sheet="Завдання"/>
  </cacheSource>
  <cacheFields count="18">
    <cacheField name="Прізвище" numFmtId="0">
      <sharedItems/>
    </cacheField>
    <cacheField name="Ім'я" numFmtId="0">
      <sharedItems/>
    </cacheField>
    <cacheField name="По батькові" numFmtId="0">
      <sharedItems/>
    </cacheField>
    <cacheField name="Дата народження" numFmtId="14">
      <sharedItems containsSemiMixedTypes="0" containsNonDate="0" containsDate="1" containsString="0" minDate="1937-06-19T00:00:00" maxDate="1994-10-25T00:00:00"/>
    </cacheField>
    <cacheField name="Стать" numFmtId="0">
      <sharedItems count="2">
        <s v="чоловіча"/>
        <s v="жіноча"/>
      </sharedItems>
    </cacheField>
    <cacheField name="Вік на момент прийому на роботу" numFmtId="0">
      <sharedItems containsSemiMixedTypes="0" containsString="0" containsNumber="1" containsInteger="1" minValue="13" maxValue="75" count="45">
        <n v="53"/>
        <n v="46"/>
        <n v="54"/>
        <n v="17"/>
        <n v="45"/>
        <n v="44"/>
        <n v="70"/>
        <n v="34"/>
        <n v="29"/>
        <n v="63"/>
        <n v="21"/>
        <n v="32"/>
        <n v="42"/>
        <n v="19"/>
        <n v="24"/>
        <n v="64"/>
        <n v="16"/>
        <n v="47"/>
        <n v="40"/>
        <n v="38"/>
        <n v="51"/>
        <n v="52"/>
        <n v="36"/>
        <n v="50"/>
        <n v="35"/>
        <n v="25"/>
        <n v="69"/>
        <n v="75"/>
        <n v="59"/>
        <n v="67"/>
        <n v="55"/>
        <n v="27"/>
        <n v="26"/>
        <n v="33"/>
        <n v="72"/>
        <n v="23"/>
        <n v="28"/>
        <n v="20"/>
        <n v="31"/>
        <n v="39"/>
        <n v="13"/>
        <n v="62"/>
        <n v="41"/>
        <n v="49"/>
        <n v="60"/>
      </sharedItems>
      <fieldGroup base="5">
        <rangePr startNum="13" endNum="75" groupInterval="10"/>
        <groupItems count="9">
          <s v="&lt;13"/>
          <s v="13-22"/>
          <s v="23-32"/>
          <s v="33-42"/>
          <s v="43-52"/>
          <s v="53-62"/>
          <s v="63-72"/>
          <s v="73-82"/>
          <s v="&gt;83"/>
        </groupItems>
      </fieldGroup>
    </cacheField>
    <cacheField name="Пенсійний вік" numFmtId="0">
      <sharedItems/>
    </cacheField>
    <cacheField name="Дата прийому на роботу" numFmtId="14">
      <sharedItems containsSemiMixedTypes="0" containsNonDate="0" containsDate="1" containsString="0" minDate="2007-01-15T00:00:00" maxDate="2015-09-19T00:00:00" count="100">
        <d v="2013-09-13T00:00:00"/>
        <d v="2013-06-09T00:00:00"/>
        <d v="2014-12-04T00:00:00"/>
        <d v="2011-02-27T00:00:00"/>
        <d v="2012-01-13T00:00:00"/>
        <d v="2012-02-14T00:00:00"/>
        <d v="2011-12-12T00:00:00"/>
        <d v="2013-07-11T00:00:00"/>
        <d v="2009-11-05T00:00:00"/>
        <d v="2013-05-08T00:00:00"/>
        <d v="2013-04-06T00:00:00"/>
        <d v="2010-08-19T00:00:00"/>
        <d v="2012-09-26T00:00:00"/>
        <d v="2011-10-09T00:00:00"/>
        <d v="2011-08-06T00:00:00"/>
        <d v="2007-03-20T00:00:00"/>
        <d v="2009-09-02T00:00:00"/>
        <d v="2010-07-18T00:00:00"/>
        <d v="2015-08-17T00:00:00"/>
        <d v="2014-02-20T00:00:00"/>
        <d v="2007-12-01T00:00:00"/>
        <d v="2015-02-06T00:00:00"/>
        <d v="2007-06-24T00:00:00"/>
        <d v="2013-12-18T00:00:00"/>
        <d v="2013-11-16T00:00:00"/>
        <d v="2011-07-05T00:00:00"/>
        <d v="2011-05-02T00:00:00"/>
        <d v="2008-04-08T00:00:00"/>
        <d v="2008-09-15T00:00:00"/>
        <d v="2007-01-15T00:00:00"/>
        <d v="2008-03-07T00:00:00"/>
        <d v="2010-01-08T00:00:00"/>
        <d v="2013-02-01T00:00:00"/>
        <d v="2014-10-01T00:00:00"/>
        <d v="2007-08-27T00:00:00"/>
        <d v="2014-11-02T00:00:00"/>
        <d v="2011-06-03T00:00:00"/>
        <d v="2014-08-30T00:00:00"/>
        <d v="2012-07-24T00:00:00"/>
        <d v="2014-04-24T00:00:00"/>
        <d v="2009-12-07T00:00:00"/>
        <d v="2014-03-23T00:00:00"/>
        <d v="2014-01-19T00:00:00"/>
        <d v="2010-02-09T00:00:00"/>
        <d v="2010-05-15T00:00:00"/>
        <d v="2010-11-23T00:00:00"/>
        <d v="2010-09-20T00:00:00"/>
        <d v="2012-10-28T00:00:00"/>
        <d v="2007-10-30T00:00:00"/>
        <d v="2009-03-26T00:00:00"/>
        <d v="2008-08-14T00:00:00"/>
        <d v="2009-06-30T00:00:00"/>
        <d v="2011-11-10T00:00:00"/>
        <d v="2015-04-11T00:00:00"/>
        <d v="2010-10-22T00:00:00"/>
        <d v="2013-10-15T00:00:00"/>
        <d v="2008-11-18T00:00:00"/>
        <d v="2008-06-11T00:00:00"/>
        <d v="2011-09-07T00:00:00"/>
        <d v="2011-01-26T00:00:00"/>
        <d v="2012-06-22T00:00:00"/>
        <d v="2013-03-05T00:00:00"/>
        <d v="2013-08-12T00:00:00"/>
        <d v="2010-04-13T00:00:00"/>
        <d v="2010-12-25T00:00:00"/>
        <d v="2012-08-25T00:00:00"/>
        <d v="2012-04-19T00:00:00"/>
        <d v="2014-05-26T00:00:00"/>
        <d v="2014-06-27T00:00:00"/>
        <d v="2009-02-22T00:00:00"/>
        <d v="2012-05-21T00:00:00"/>
        <d v="2015-01-05T00:00:00"/>
        <d v="2008-12-20T00:00:00"/>
        <d v="2007-09-28T00:00:00"/>
        <d v="2010-03-12T00:00:00"/>
        <d v="2008-05-10T00:00:00"/>
        <d v="2015-03-10T00:00:00"/>
        <d v="2007-07-26T00:00:00"/>
        <d v="2012-03-18T00:00:00"/>
        <d v="2008-10-17T00:00:00"/>
        <d v="2009-08-01T00:00:00"/>
        <d v="2009-04-27T00:00:00"/>
        <d v="2007-05-23T00:00:00"/>
        <d v="2009-01-21T00:00:00"/>
        <d v="2007-02-16T00:00:00"/>
        <d v="2009-10-04T00:00:00"/>
        <d v="2015-09-18T00:00:00"/>
        <d v="2012-11-29T00:00:00"/>
        <d v="2014-07-29T00:00:00"/>
        <d v="2007-04-21T00:00:00"/>
        <d v="2015-06-14T00:00:00"/>
        <d v="2008-01-02T00:00:00"/>
        <d v="2011-03-31T00:00:00"/>
        <d v="2010-06-16T00:00:00"/>
        <d v="2009-05-29T00:00:00"/>
        <d v="2008-02-03T00:00:00"/>
        <d v="2015-05-13T00:00:00"/>
        <d v="2012-12-31T00:00:00"/>
        <d v="2008-07-13T00:00:00"/>
        <d v="2015-07-16T00:00:00"/>
      </sharedItems>
      <fieldGroup par="14"/>
    </cacheField>
    <cacheField name="Дата звільнення" numFmtId="14">
      <sharedItems containsNonDate="0" containsDate="1" containsString="0" containsBlank="1" minDate="2007-09-09T00:00:00" maxDate="2022-10-03T00:00:00" count="62">
        <m/>
        <d v="2019-12-01T00:00:00"/>
        <d v="2021-10-25T00:00:00"/>
        <d v="2020-03-01T00:00:00"/>
        <d v="2020-10-08T00:00:00"/>
        <d v="2014-01-06T00:00:00"/>
        <d v="2018-07-31T00:00:00"/>
        <d v="2016-07-28T00:00:00"/>
        <d v="2017-05-01T00:00:00"/>
        <d v="2015-06-11T00:00:00"/>
        <d v="2014-05-14T00:00:00"/>
        <d v="2016-09-28T00:00:00"/>
        <d v="2013-02-15T00:00:00"/>
        <d v="2016-09-20T00:00:00"/>
        <d v="2007-09-09T00:00:00"/>
        <d v="2008-09-08T00:00:00"/>
        <d v="2016-10-07T00:00:00"/>
        <d v="2020-04-25T00:00:00"/>
        <d v="2020-08-02T00:00:00"/>
        <d v="2017-12-07T00:00:00"/>
        <d v="2021-02-24T00:00:00"/>
        <d v="2015-03-22T00:00:00"/>
        <d v="2015-11-21T00:00:00"/>
        <d v="2019-04-20T00:00:00"/>
        <d v="2015-05-25T00:00:00"/>
        <d v="2020-02-22T00:00:00"/>
        <d v="2021-10-23T00:00:00"/>
        <d v="2018-11-10T00:00:00"/>
        <d v="2017-12-22T00:00:00"/>
        <d v="2015-09-02T00:00:00"/>
        <d v="2009-04-07T00:00:00"/>
        <d v="2015-07-28T00:00:00"/>
        <d v="2010-06-21T00:00:00"/>
        <d v="2016-05-22T00:00:00"/>
        <d v="2016-09-14T00:00:00"/>
        <d v="2014-12-10T00:00:00"/>
        <d v="2017-04-17T00:00:00"/>
        <d v="2018-09-14T00:00:00"/>
        <d v="2013-10-18T00:00:00"/>
        <d v="2020-04-14T00:00:00"/>
        <d v="2018-05-02T00:00:00"/>
        <d v="2021-03-15T00:00:00"/>
        <d v="2013-12-11T00:00:00"/>
        <d v="2019-05-23T00:00:00"/>
        <d v="2009-11-14T00:00:00"/>
        <d v="2022-10-02T00:00:00"/>
        <d v="2017-12-02T00:00:00"/>
        <d v="2018-09-29T00:00:00"/>
        <d v="2014-02-12T00:00:00"/>
        <d v="2018-12-25T00:00:00"/>
        <d v="2014-11-17T00:00:00"/>
        <d v="2014-10-19T00:00:00"/>
        <d v="2017-08-28T00:00:00"/>
        <d v="2012-10-18T00:00:00"/>
        <d v="2020-06-23T00:00:00"/>
        <d v="2019-11-25T00:00:00"/>
        <d v="2015-06-27T00:00:00"/>
        <d v="2008-04-24T00:00:00"/>
        <d v="2011-02-19T00:00:00"/>
        <d v="2020-03-27T00:00:00"/>
        <d v="2015-06-23T00:00:00"/>
        <d v="2016-01-15T00:00:00"/>
      </sharedItems>
      <fieldGroup par="17"/>
    </cacheField>
    <cacheField name="Стаж" numFmtId="0">
      <sharedItems/>
    </cacheField>
    <cacheField name="Причина звільнення" numFmtId="0">
      <sharedItems containsBlank="1"/>
    </cacheField>
    <cacheField name="Відділ" numFmtId="0">
      <sharedItems count="9">
        <s v="Бухгалтерія"/>
        <s v="Відділ збуту"/>
        <s v="Відділ кадрів"/>
        <s v="Господарський відділ"/>
        <s v="Дирекція"/>
        <s v="Маркетинговий відділ"/>
        <s v="Фінансовий відділ"/>
        <s v="Юридичний відділ"/>
        <s v="-" u="1"/>
      </sharedItems>
    </cacheField>
    <cacheField name="Місяці (Дата прийому на роботу)" numFmtId="0" databaseField="0">
      <fieldGroup base="7">
        <rangePr groupBy="months" startDate="2007-01-15T00:00:00" endDate="2015-09-19T00:00:00"/>
        <groupItems count="14">
          <s v="&lt;15.01.2007"/>
          <s v="Січ"/>
          <s v="Лют"/>
          <s v="Бер"/>
          <s v="Кві"/>
          <s v="Тра"/>
          <s v="Чер"/>
          <s v="Лип"/>
          <s v="Сер"/>
          <s v="Вер"/>
          <s v="Жов"/>
          <s v="Лис"/>
          <s v="Гру"/>
          <s v="&gt;19.09.2015"/>
        </groupItems>
      </fieldGroup>
    </cacheField>
    <cacheField name="Квартали (Дата прийому на роботу)" numFmtId="0" databaseField="0">
      <fieldGroup base="7">
        <rangePr groupBy="quarters" startDate="2007-01-15T00:00:00" endDate="2015-09-19T00:00:00"/>
        <groupItems count="6">
          <s v="&lt;15.01.2007"/>
          <s v="Кв.1"/>
          <s v="Кв.2"/>
          <s v="Кв.3"/>
          <s v="Кв.4"/>
          <s v="&gt;19.09.2015"/>
        </groupItems>
      </fieldGroup>
    </cacheField>
    <cacheField name="Роки (Дата прийому на роботу)" numFmtId="0" databaseField="0">
      <fieldGroup base="7">
        <rangePr groupBy="years" startDate="2007-01-15T00:00:00" endDate="2015-09-19T00:00:00"/>
        <groupItems count="11">
          <s v="&lt;15.01.2007"/>
          <s v="2007"/>
          <s v="2008"/>
          <s v="2009"/>
          <s v="2010"/>
          <s v="2011"/>
          <s v="2012"/>
          <s v="2013"/>
          <s v="2014"/>
          <s v="2015"/>
          <s v="&gt;19.09.2015"/>
        </groupItems>
      </fieldGroup>
    </cacheField>
    <cacheField name="Місяці (Дата звільнення)" numFmtId="0" databaseField="0">
      <fieldGroup base="8">
        <rangePr groupBy="months" startDate="2007-09-09T00:00:00" endDate="2022-10-03T00:00:00"/>
        <groupItems count="14">
          <s v="&lt;09.09.2007"/>
          <s v="Січ"/>
          <s v="Лют"/>
          <s v="Бер"/>
          <s v="Кві"/>
          <s v="Тра"/>
          <s v="Чер"/>
          <s v="Лип"/>
          <s v="Сер"/>
          <s v="Вер"/>
          <s v="Жов"/>
          <s v="Лис"/>
          <s v="Гру"/>
          <s v="&gt;03.10.2022"/>
        </groupItems>
      </fieldGroup>
    </cacheField>
    <cacheField name="Квартали (Дата звільнення)" numFmtId="0" databaseField="0">
      <fieldGroup base="8">
        <rangePr groupBy="quarters" startDate="2007-09-09T00:00:00" endDate="2022-10-03T00:00:00"/>
        <groupItems count="6">
          <s v="&lt;09.09.2007"/>
          <s v="Кв.1"/>
          <s v="Кв.2"/>
          <s v="Кв.3"/>
          <s v="Кв.4"/>
          <s v="&gt;03.10.2022"/>
        </groupItems>
      </fieldGroup>
    </cacheField>
    <cacheField name="Роки (Дата звільнення)" numFmtId="0" databaseField="0">
      <fieldGroup base="8">
        <rangePr groupBy="years" startDate="2007-09-09T00:00:00" endDate="2022-10-03T00:00:00"/>
        <groupItems count="18">
          <s v="&lt;09.09.2007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03.10.2022"/>
        </groupItems>
      </fieldGroup>
    </cacheField>
  </cacheFields>
  <extLst>
    <ext xmlns:x14="http://schemas.microsoft.com/office/spreadsheetml/2009/9/main" uri="{725AE2AE-9491-48be-B2B4-4EB974FC3084}">
      <x14:pivotCacheDefinition pivotCacheId="10819718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0"/>
  </r>
  <r>
    <x v="0"/>
  </r>
  <r>
    <x v="1"/>
  </r>
  <r>
    <x v="2"/>
  </r>
  <r>
    <x v="3"/>
  </r>
  <r>
    <x v="1"/>
  </r>
  <r>
    <x v="0"/>
  </r>
  <r>
    <x v="0"/>
  </r>
  <r>
    <x v="0"/>
  </r>
  <r>
    <x v="4"/>
  </r>
  <r>
    <x v="0"/>
  </r>
  <r>
    <x v="4"/>
  </r>
  <r>
    <x v="4"/>
  </r>
  <r>
    <x v="0"/>
  </r>
  <r>
    <x v="0"/>
  </r>
  <r>
    <x v="0"/>
  </r>
  <r>
    <x v="4"/>
  </r>
  <r>
    <x v="0"/>
  </r>
  <r>
    <x v="0"/>
  </r>
  <r>
    <x v="0"/>
  </r>
  <r>
    <x v="0"/>
  </r>
  <r>
    <x v="0"/>
  </r>
  <r>
    <x v="2"/>
  </r>
  <r>
    <x v="2"/>
  </r>
  <r>
    <x v="0"/>
  </r>
  <r>
    <x v="2"/>
  </r>
  <r>
    <x v="4"/>
  </r>
  <r>
    <x v="5"/>
  </r>
  <r>
    <x v="2"/>
  </r>
  <r>
    <x v="5"/>
  </r>
  <r>
    <x v="2"/>
  </r>
  <r>
    <x v="6"/>
  </r>
  <r>
    <x v="0"/>
  </r>
  <r>
    <x v="0"/>
  </r>
  <r>
    <x v="0"/>
  </r>
  <r>
    <x v="4"/>
  </r>
  <r>
    <x v="4"/>
  </r>
  <r>
    <x v="4"/>
  </r>
  <r>
    <x v="5"/>
  </r>
  <r>
    <x v="4"/>
  </r>
  <r>
    <x v="4"/>
  </r>
  <r>
    <x v="3"/>
  </r>
  <r>
    <x v="4"/>
  </r>
  <r>
    <x v="0"/>
  </r>
  <r>
    <x v="1"/>
  </r>
  <r>
    <x v="4"/>
  </r>
  <r>
    <x v="4"/>
  </r>
  <r>
    <x v="5"/>
  </r>
  <r>
    <x v="4"/>
  </r>
  <r>
    <x v="2"/>
  </r>
  <r>
    <x v="2"/>
  </r>
  <r>
    <x v="4"/>
  </r>
  <r>
    <x v="4"/>
  </r>
  <r>
    <x v="4"/>
  </r>
  <r>
    <x v="0"/>
  </r>
  <r>
    <x v="5"/>
  </r>
  <r>
    <x v="2"/>
  </r>
  <r>
    <x v="6"/>
  </r>
  <r>
    <x v="2"/>
  </r>
  <r>
    <x v="6"/>
  </r>
  <r>
    <x v="5"/>
  </r>
  <r>
    <x v="0"/>
  </r>
  <r>
    <x v="0"/>
  </r>
  <r>
    <x v="0"/>
  </r>
  <r>
    <x v="4"/>
  </r>
  <r>
    <x v="5"/>
  </r>
  <r>
    <x v="0"/>
  </r>
  <r>
    <x v="0"/>
  </r>
  <r>
    <x v="5"/>
  </r>
  <r>
    <x v="4"/>
  </r>
  <r>
    <x v="0"/>
  </r>
  <r>
    <x v="4"/>
  </r>
  <r>
    <x v="0"/>
  </r>
  <r>
    <x v="4"/>
  </r>
  <r>
    <x v="4"/>
  </r>
  <r>
    <x v="0"/>
  </r>
  <r>
    <x v="0"/>
  </r>
  <r>
    <x v="0"/>
  </r>
  <r>
    <x v="6"/>
  </r>
  <r>
    <x v="5"/>
  </r>
  <r>
    <x v="5"/>
  </r>
  <r>
    <x v="5"/>
  </r>
  <r>
    <x v="4"/>
  </r>
  <r>
    <x v="0"/>
  </r>
  <r>
    <x v="5"/>
  </r>
  <r>
    <x v="4"/>
  </r>
  <r>
    <x v="0"/>
  </r>
  <r>
    <x v="2"/>
  </r>
  <r>
    <x v="0"/>
  </r>
  <r>
    <x v="0"/>
  </r>
  <r>
    <x v="6"/>
  </r>
  <r>
    <x v="0"/>
  </r>
  <r>
    <x v="1"/>
  </r>
  <r>
    <x v="0"/>
  </r>
  <r>
    <x v="0"/>
  </r>
  <r>
    <x v="4"/>
  </r>
  <r>
    <x v="2"/>
  </r>
  <r>
    <x v="0"/>
  </r>
  <r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Мельник"/>
    <s v="Андрій"/>
    <s v="Андрійович"/>
    <d v="1960-02-10T00:00:00"/>
    <x v="0"/>
    <x v="0"/>
    <s v="ні"/>
    <x v="0"/>
    <x v="0"/>
    <s v="9р.3м.19д."/>
    <m/>
    <x v="0"/>
  </r>
  <r>
    <s v="Коваль"/>
    <s v="Олександр"/>
    <s v="Іванович"/>
    <d v="1966-07-14T00:00:00"/>
    <x v="0"/>
    <x v="1"/>
    <s v="ні"/>
    <x v="1"/>
    <x v="0"/>
    <s v="9р.6м.23."/>
    <m/>
    <x v="0"/>
  </r>
  <r>
    <s v="Іванова"/>
    <s v="Антоніна"/>
    <s v="Миколаївна"/>
    <d v="1960-04-22T00:00:00"/>
    <x v="1"/>
    <x v="2"/>
    <s v="ні"/>
    <x v="2"/>
    <x v="0"/>
    <s v="8р.0м.28."/>
    <m/>
    <x v="0"/>
  </r>
  <r>
    <s v="Руденко"/>
    <s v="Бела"/>
    <s v="Андріївна"/>
    <d v="1993-09-29T00:00:00"/>
    <x v="1"/>
    <x v="3"/>
    <s v="ні"/>
    <x v="3"/>
    <x v="1"/>
    <s v="8р.9м.4."/>
    <s v="завершення трудового договору"/>
    <x v="0"/>
  </r>
  <r>
    <s v="Мороз"/>
    <s v="Олександр"/>
    <s v="Олександрович"/>
    <d v="1958-01-11T00:00:00"/>
    <x v="0"/>
    <x v="2"/>
    <s v="ні"/>
    <x v="4"/>
    <x v="2"/>
    <s v="9р.9м.12."/>
    <s v="за згодою сторін"/>
    <x v="0"/>
  </r>
  <r>
    <s v="Мельничук"/>
    <s v="Людмила"/>
    <s v="Олександрівна"/>
    <d v="1966-04-27T00:00:00"/>
    <x v="1"/>
    <x v="4"/>
    <s v="ні"/>
    <x v="5"/>
    <x v="3"/>
    <s v="8р.0м.16."/>
    <s v="порушення трудового договору"/>
    <x v="0"/>
  </r>
  <r>
    <s v="Юрченко"/>
    <s v="Анатолій"/>
    <s v="Петрович"/>
    <d v="1967-05-03T00:00:00"/>
    <x v="0"/>
    <x v="5"/>
    <s v="ні"/>
    <x v="6"/>
    <x v="4"/>
    <s v="8р.9м.26."/>
    <s v="завершення трудового договору"/>
    <x v="0"/>
  </r>
  <r>
    <s v="Павлюк"/>
    <s v="Павло"/>
    <s v="Михнович"/>
    <d v="1942-09-10T00:00:00"/>
    <x v="0"/>
    <x v="6"/>
    <s v="так"/>
    <x v="7"/>
    <x v="0"/>
    <s v="9р.5м.21."/>
    <m/>
    <x v="0"/>
  </r>
  <r>
    <s v="Литвиненко"/>
    <s v="Марія"/>
    <s v="Іванівна"/>
    <d v="1965-07-04T00:00:00"/>
    <x v="1"/>
    <x v="5"/>
    <s v="ні"/>
    <x v="8"/>
    <x v="0"/>
    <s v="13р.1м.27."/>
    <m/>
    <x v="0"/>
  </r>
  <r>
    <s v="Гончаренко"/>
    <s v="Ніна"/>
    <s v="Іванівна"/>
    <d v="1979-01-18T00:00:00"/>
    <x v="1"/>
    <x v="7"/>
    <s v="ні"/>
    <x v="9"/>
    <x v="0"/>
    <s v="9р.7м.24."/>
    <m/>
    <x v="0"/>
  </r>
  <r>
    <s v="Назаренко"/>
    <s v="Сергій"/>
    <s v="Юрійович"/>
    <d v="1983-10-25T00:00:00"/>
    <x v="0"/>
    <x v="8"/>
    <s v="ні"/>
    <x v="10"/>
    <x v="5"/>
    <s v="0р.9м.0."/>
    <s v="за власним бажанням"/>
    <x v="0"/>
  </r>
  <r>
    <s v="Ковтун"/>
    <s v="Ілля"/>
    <s v="Юрійович"/>
    <d v="1946-09-17T00:00:00"/>
    <x v="0"/>
    <x v="9"/>
    <s v="так"/>
    <x v="11"/>
    <x v="0"/>
    <s v="12р.4м.13."/>
    <m/>
    <x v="0"/>
  </r>
  <r>
    <s v="Макаренко"/>
    <s v="Антон"/>
    <s v="Семенович"/>
    <d v="1991-05-17T00:00:00"/>
    <x v="0"/>
    <x v="10"/>
    <s v="ні"/>
    <x v="12"/>
    <x v="6"/>
    <s v="5р.10м.5."/>
    <s v="за власним бажанням"/>
    <x v="0"/>
  </r>
  <r>
    <s v="Марчук"/>
    <s v="Євген"/>
    <s v="Кирилович"/>
    <d v="1979-06-14T00:00:00"/>
    <x v="0"/>
    <x v="11"/>
    <s v="ні"/>
    <x v="13"/>
    <x v="7"/>
    <s v="4р.9м.19."/>
    <s v="за власним бажанням"/>
    <x v="0"/>
  </r>
  <r>
    <s v="Шульга"/>
    <s v="Анастасія"/>
    <s v="Олександрівна"/>
    <d v="1966-02-02T00:00:00"/>
    <x v="1"/>
    <x v="4"/>
    <s v="ні"/>
    <x v="14"/>
    <x v="0"/>
    <s v="11р.4м.26."/>
    <m/>
    <x v="0"/>
  </r>
  <r>
    <s v="Величко"/>
    <s v="Самійло"/>
    <s v="Васильович"/>
    <d v="1964-07-17T00:00:00"/>
    <x v="0"/>
    <x v="12"/>
    <s v="ні"/>
    <x v="15"/>
    <x v="0"/>
    <s v="15р.9м.12."/>
    <m/>
    <x v="0"/>
  </r>
  <r>
    <s v="Бойко"/>
    <s v="Юрій"/>
    <s v="Анатолійович"/>
    <d v="1990-02-20T00:00:00"/>
    <x v="0"/>
    <x v="13"/>
    <s v="ні"/>
    <x v="16"/>
    <x v="0"/>
    <s v="13р.3м.30."/>
    <m/>
    <x v="1"/>
  </r>
  <r>
    <s v="Ткачук"/>
    <s v="Геннадій"/>
    <s v="Віталійович"/>
    <d v="1986-04-04T00:00:00"/>
    <x v="0"/>
    <x v="14"/>
    <s v="ні"/>
    <x v="17"/>
    <x v="8"/>
    <s v="6р.9м.13."/>
    <s v="за власним бажанням"/>
    <x v="1"/>
  </r>
  <r>
    <s v="Лисенко"/>
    <s v="Микола"/>
    <s v="Віталійович"/>
    <d v="1951-03-28T00:00:00"/>
    <x v="0"/>
    <x v="15"/>
    <s v="так"/>
    <x v="18"/>
    <x v="0"/>
    <s v="7р.4м.15."/>
    <m/>
    <x v="1"/>
  </r>
  <r>
    <s v="Іванов"/>
    <s v="Микола"/>
    <s v="Кузьмич"/>
    <d v="1992-11-23T00:00:00"/>
    <x v="0"/>
    <x v="10"/>
    <s v="ні"/>
    <x v="19"/>
    <x v="0"/>
    <s v="8р.10м.12."/>
    <m/>
    <x v="1"/>
  </r>
  <r>
    <s v="Левченко"/>
    <s v="Юлія"/>
    <s v="Андріївна"/>
    <d v="1990-12-13T00:00:00"/>
    <x v="1"/>
    <x v="16"/>
    <s v="ні"/>
    <x v="20"/>
    <x v="0"/>
    <s v="15р.1м.0."/>
    <m/>
    <x v="1"/>
  </r>
  <r>
    <s v="Кушнір"/>
    <s v="Ігор"/>
    <s v="Миколайович"/>
    <d v="1973-01-25T00:00:00"/>
    <x v="0"/>
    <x v="12"/>
    <s v="ні"/>
    <x v="21"/>
    <x v="0"/>
    <s v="7р.10м.26."/>
    <m/>
    <x v="1"/>
  </r>
  <r>
    <s v="Мартинюк"/>
    <s v="Адам"/>
    <s v="Іванович"/>
    <d v="1960-03-19T00:00:00"/>
    <x v="0"/>
    <x v="17"/>
    <s v="ні"/>
    <x v="22"/>
    <x v="0"/>
    <s v="15р.6м.8."/>
    <m/>
    <x v="1"/>
  </r>
  <r>
    <s v="Терещенко"/>
    <s v="Михайло"/>
    <s v="Іванович"/>
    <d v="1973-06-08T00:00:00"/>
    <x v="0"/>
    <x v="18"/>
    <s v="ні"/>
    <x v="23"/>
    <x v="9"/>
    <s v="1р.5м.24."/>
    <s v="за згодою сторін"/>
    <x v="1"/>
  </r>
  <r>
    <s v="Вовк"/>
    <s v="Федір"/>
    <s v="Кіндратович"/>
    <d v="1975-07-07T00:00:00"/>
    <x v="0"/>
    <x v="19"/>
    <s v="ні"/>
    <x v="24"/>
    <x v="10"/>
    <s v="0р.5м.28."/>
    <s v="за згодою сторін"/>
    <x v="1"/>
  </r>
  <r>
    <s v="Ковальова"/>
    <s v="Ірина"/>
    <s v="Федорівна"/>
    <d v="1960-05-24T00:00:00"/>
    <x v="1"/>
    <x v="20"/>
    <s v="ні"/>
    <x v="25"/>
    <x v="0"/>
    <s v="11р.5м.27."/>
    <m/>
    <x v="1"/>
  </r>
  <r>
    <s v="Гордієнко"/>
    <s v="Наталія"/>
    <s v="Володимирівна"/>
    <d v="1959-02-13T00:00:00"/>
    <x v="1"/>
    <x v="21"/>
    <s v="ні"/>
    <x v="26"/>
    <x v="11"/>
    <s v="5р.4м.26."/>
    <s v="за згодою сторін"/>
    <x v="1"/>
  </r>
  <r>
    <s v="Денисенко"/>
    <s v="Лариса"/>
    <s v="Володимирівна"/>
    <d v="1968-03-26T00:00:00"/>
    <x v="1"/>
    <x v="18"/>
    <s v="ні"/>
    <x v="27"/>
    <x v="12"/>
    <s v="4р.10м.7."/>
    <s v="за власним бажанням"/>
    <x v="1"/>
  </r>
  <r>
    <s v="Ковальчук"/>
    <s v="Кирило"/>
    <s v="Сергійович"/>
    <d v="1989-09-08T00:00:00"/>
    <x v="0"/>
    <x v="13"/>
    <s v="ні"/>
    <x v="28"/>
    <x v="13"/>
    <s v="8р.0м.5."/>
    <s v="не відповідність"/>
    <x v="2"/>
  </r>
  <r>
    <s v="Панченко"/>
    <s v="Любов"/>
    <s v="Михайлівна"/>
    <d v="1970-12-09T00:00:00"/>
    <x v="1"/>
    <x v="22"/>
    <s v="ні"/>
    <x v="29"/>
    <x v="14"/>
    <s v="0р.7м.25."/>
    <s v="за згодою сторін"/>
    <x v="2"/>
  </r>
  <r>
    <s v="Мазур"/>
    <s v="Алла"/>
    <s v="Григорівна"/>
    <d v="1991-08-27T00:00:00"/>
    <x v="1"/>
    <x v="16"/>
    <s v="ні"/>
    <x v="30"/>
    <x v="15"/>
    <s v="0р.6м.1."/>
    <s v="не відповідність"/>
    <x v="2"/>
  </r>
  <r>
    <s v="Хоменко"/>
    <s v="Микола"/>
    <s v="Григорович"/>
    <d v="1959-06-09T00:00:00"/>
    <x v="0"/>
    <x v="23"/>
    <s v="ні"/>
    <x v="31"/>
    <x v="16"/>
    <s v="6р.8м.29."/>
    <s v="за згодою сторін"/>
    <x v="2"/>
  </r>
  <r>
    <s v="Кулик"/>
    <s v="Григорій"/>
    <s v="Іванович"/>
    <d v="1977-10-29T00:00:00"/>
    <x v="0"/>
    <x v="24"/>
    <s v="ні"/>
    <x v="32"/>
    <x v="17"/>
    <s v="7р.2м.24."/>
    <s v="скорочення штату"/>
    <x v="2"/>
  </r>
  <r>
    <s v="Семенюк"/>
    <s v="Валентина"/>
    <s v="Петрівна"/>
    <d v="1976-04-29T00:00:00"/>
    <x v="1"/>
    <x v="19"/>
    <s v="ні"/>
    <x v="33"/>
    <x v="0"/>
    <s v="8р.3м.0."/>
    <m/>
    <x v="2"/>
  </r>
  <r>
    <s v="Тарасенко"/>
    <s v="Катерина"/>
    <s v="Миколаївна"/>
    <d v="1981-10-16T00:00:00"/>
    <x v="1"/>
    <x v="25"/>
    <s v="ні"/>
    <x v="34"/>
    <x v="0"/>
    <s v="15р.4м.5."/>
    <m/>
    <x v="2"/>
  </r>
  <r>
    <s v="Іщенко"/>
    <s v="Михайло"/>
    <s v="Олексійович"/>
    <d v="1964-09-09T00:00:00"/>
    <x v="0"/>
    <x v="23"/>
    <s v="ні"/>
    <x v="35"/>
    <x v="0"/>
    <s v="8р.1м.30."/>
    <m/>
    <x v="2"/>
  </r>
  <r>
    <s v="Москаленко"/>
    <s v="Лариса"/>
    <s v="Віталіївна"/>
    <d v="1942-02-21T00:00:00"/>
    <x v="1"/>
    <x v="26"/>
    <s v="так"/>
    <x v="36"/>
    <x v="18"/>
    <s v="9р.1м.30."/>
    <s v="за власним бажанням"/>
    <x v="2"/>
  </r>
  <r>
    <s v="Ткаченко"/>
    <s v="Олександр"/>
    <s v="Миколайович"/>
    <d v="1939-01-01T00:00:00"/>
    <x v="0"/>
    <x v="27"/>
    <s v="так"/>
    <x v="37"/>
    <x v="19"/>
    <s v="3р.3м.7."/>
    <s v="за власним бажанням"/>
    <x v="3"/>
  </r>
  <r>
    <s v="Шевчук"/>
    <s v="Святослав"/>
    <s v="Юрійович"/>
    <d v="1953-05-15T00:00:00"/>
    <x v="0"/>
    <x v="28"/>
    <s v="ні"/>
    <x v="38"/>
    <x v="20"/>
    <s v="8р.7м.0."/>
    <s v="за власним бажанням"/>
    <x v="3"/>
  </r>
  <r>
    <s v="Павленко"/>
    <s v="Віктор"/>
    <s v="Олексійович"/>
    <d v="1946-08-17T00:00:00"/>
    <x v="0"/>
    <x v="29"/>
    <s v="так"/>
    <x v="39"/>
    <x v="21"/>
    <s v="0р.10м.26."/>
    <s v="не відповідність"/>
    <x v="3"/>
  </r>
  <r>
    <s v="Кузьменко"/>
    <s v="Юлія"/>
    <s v="Леонідівна"/>
    <d v="1975-09-16T00:00:00"/>
    <x v="1"/>
    <x v="7"/>
    <s v="ні"/>
    <x v="40"/>
    <x v="22"/>
    <s v="5р.11м.14."/>
    <s v="за власним бажанням"/>
    <x v="3"/>
  </r>
  <r>
    <s v="Гаврилюк"/>
    <s v="Михайло"/>
    <s v="Віталійович"/>
    <d v="1959-01-19T00:00:00"/>
    <x v="0"/>
    <x v="30"/>
    <s v="ні"/>
    <x v="41"/>
    <x v="23"/>
    <s v="5р.0м.28."/>
    <s v="за власним бажанням"/>
    <x v="3"/>
  </r>
  <r>
    <s v="Попович"/>
    <s v="Павло"/>
    <s v="Романович"/>
    <d v="1979-08-28T00:00:00"/>
    <x v="0"/>
    <x v="7"/>
    <s v="ні"/>
    <x v="42"/>
    <x v="24"/>
    <s v="1р.4м.6."/>
    <s v="порушення трудового договору"/>
    <x v="3"/>
  </r>
  <r>
    <s v="Костюк"/>
    <s v="Марта"/>
    <s v="Олегівна"/>
    <d v="1982-04-16T00:00:00"/>
    <x v="1"/>
    <x v="31"/>
    <s v="ні"/>
    <x v="43"/>
    <x v="25"/>
    <s v="10р.0м.13."/>
    <s v="за власним бажанням"/>
    <x v="3"/>
  </r>
  <r>
    <s v="Герасименко"/>
    <s v="Світлана"/>
    <s v="Іванівна"/>
    <d v="1983-06-22T00:00:00"/>
    <x v="1"/>
    <x v="32"/>
    <s v="ні"/>
    <x v="44"/>
    <x v="0"/>
    <s v="12р.7м.17."/>
    <m/>
    <x v="3"/>
  </r>
  <r>
    <s v="Гончар"/>
    <s v="Олесь"/>
    <s v="Терентійович"/>
    <d v="1986-10-15T00:00:00"/>
    <x v="0"/>
    <x v="14"/>
    <s v="ні"/>
    <x v="45"/>
    <x v="26"/>
    <s v="10р.11м.0."/>
    <s v="завершення трудового договору"/>
    <x v="3"/>
  </r>
  <r>
    <s v="Прокопенко"/>
    <s v="Денис"/>
    <s v="Геннадійович"/>
    <d v="1977-07-18T00:00:00"/>
    <x v="0"/>
    <x v="33"/>
    <s v="ні"/>
    <x v="46"/>
    <x v="27"/>
    <s v="8р.1м.21."/>
    <s v="за власним бажанням"/>
    <x v="3"/>
  </r>
  <r>
    <s v="Кравченко"/>
    <s v="Віктор"/>
    <s v="Андрійович"/>
    <d v="1958-02-02T00:00:00"/>
    <x v="0"/>
    <x v="2"/>
    <s v="ні"/>
    <x v="47"/>
    <x v="28"/>
    <s v="5р.1м.24."/>
    <s v="за власним бажанням"/>
    <x v="4"/>
  </r>
  <r>
    <s v="Савченко"/>
    <s v="Надія"/>
    <s v="Вікторівна"/>
    <d v="1965-03-30T00:00:00"/>
    <x v="1"/>
    <x v="12"/>
    <s v="ні"/>
    <x v="48"/>
    <x v="29"/>
    <s v="7р.10м.3."/>
    <s v="не відповідність"/>
    <x v="4"/>
  </r>
  <r>
    <s v="Василенко"/>
    <s v="Микола"/>
    <s v="Прокопович"/>
    <d v="1992-10-18T00:00:00"/>
    <x v="0"/>
    <x v="16"/>
    <s v="ні"/>
    <x v="49"/>
    <x v="30"/>
    <s v="0р.0м.12."/>
    <s v="за власним бажанням"/>
    <x v="4"/>
  </r>
  <r>
    <s v="Карпенко"/>
    <s v="Віталій"/>
    <s v="Опанасович"/>
    <d v="1961-08-23T00:00:00"/>
    <x v="0"/>
    <x v="1"/>
    <s v="ні"/>
    <x v="50"/>
    <x v="31"/>
    <s v="6р.11м.14."/>
    <s v="за згодою сторін"/>
    <x v="4"/>
  </r>
  <r>
    <s v="Попова"/>
    <s v="Надія"/>
    <s v="Марківна"/>
    <d v="1937-06-19T00:00:00"/>
    <x v="1"/>
    <x v="34"/>
    <s v="так"/>
    <x v="51"/>
    <x v="32"/>
    <s v="0р.11м.22."/>
    <s v="за згодою сторін"/>
    <x v="4"/>
  </r>
  <r>
    <s v="Кравець"/>
    <s v="Інеса"/>
    <s v="Миколаївна"/>
    <d v="1966-02-09T00:00:00"/>
    <x v="1"/>
    <x v="4"/>
    <s v="ні"/>
    <x v="52"/>
    <x v="33"/>
    <s v="4р.6м.12."/>
    <s v="за власним бажанням"/>
    <x v="4"/>
  </r>
  <r>
    <s v="Нестеренко"/>
    <s v="Олександр"/>
    <s v="Володимирович"/>
    <d v="1964-11-29T00:00:00"/>
    <x v="0"/>
    <x v="23"/>
    <s v="ні"/>
    <x v="53"/>
    <x v="34"/>
    <s v="1р.5м.3."/>
    <s v="за власним бажанням"/>
    <x v="4"/>
  </r>
  <r>
    <s v="Колесник"/>
    <s v="Євдокія"/>
    <s v="Василівна"/>
    <d v="1978-02-04T00:00:00"/>
    <x v="1"/>
    <x v="11"/>
    <s v="ні"/>
    <x v="54"/>
    <x v="35"/>
    <s v="4р.1м.18."/>
    <s v="за власним бажанням"/>
    <x v="4"/>
  </r>
  <r>
    <s v="Гуменюк"/>
    <s v="Наталія"/>
    <s v="Петрівна"/>
    <d v="1990-08-23T00:00:00"/>
    <x v="1"/>
    <x v="35"/>
    <s v="ні"/>
    <x v="55"/>
    <x v="0"/>
    <s v="9р.2м.17."/>
    <m/>
    <x v="4"/>
  </r>
  <r>
    <s v="Степаненко"/>
    <s v="Тарас"/>
    <s v="Миколайович"/>
    <d v="1981-08-28T00:00:00"/>
    <x v="0"/>
    <x v="31"/>
    <s v="ні"/>
    <x v="56"/>
    <x v="36"/>
    <s v="8р.4м.30."/>
    <s v="не відповідність"/>
    <x v="4"/>
  </r>
  <r>
    <s v="Бондаренко"/>
    <s v="Олена"/>
    <s v="Анатоліївна"/>
    <d v="1979-11-08T00:00:00"/>
    <x v="1"/>
    <x v="36"/>
    <s v="ні"/>
    <x v="57"/>
    <x v="37"/>
    <s v="10р.3м.3."/>
    <s v="за згодою сторін"/>
    <x v="5"/>
  </r>
  <r>
    <s v="Петренко"/>
    <s v="Михайло"/>
    <s v="Миколайович"/>
    <d v="1966-03-06T00:00:00"/>
    <x v="0"/>
    <x v="4"/>
    <s v="ні"/>
    <x v="58"/>
    <x v="38"/>
    <s v="2р.1м.11."/>
    <s v="скорочення штату"/>
    <x v="5"/>
  </r>
  <r>
    <s v="Клименко"/>
    <s v="Олександр"/>
    <s v="Вікторович"/>
    <d v="1958-06-05T00:00:00"/>
    <x v="0"/>
    <x v="21"/>
    <s v="ні"/>
    <x v="59"/>
    <x v="39"/>
    <s v="9р.2м.19."/>
    <s v="за згодою сторін"/>
    <x v="5"/>
  </r>
  <r>
    <s v="Кравчук"/>
    <s v="Леонід"/>
    <s v="Макарович"/>
    <d v="1985-10-10T00:00:00"/>
    <x v="0"/>
    <x v="32"/>
    <s v="ні"/>
    <x v="60"/>
    <x v="40"/>
    <s v="5р.10м.10."/>
    <s v="скорочення штату"/>
    <x v="5"/>
  </r>
  <r>
    <s v="Харченко"/>
    <s v="Марія"/>
    <s v="Федорівна"/>
    <d v="1970-06-18T00:00:00"/>
    <x v="1"/>
    <x v="12"/>
    <s v="ні"/>
    <x v="61"/>
    <x v="41"/>
    <s v="8р.0м.10."/>
    <s v="не відповідність"/>
    <x v="5"/>
  </r>
  <r>
    <s v="Сидоренко"/>
    <s v="Віктор"/>
    <s v="Дмитрович"/>
    <d v="1976-09-29T00:00:00"/>
    <x v="0"/>
    <x v="22"/>
    <s v="ні"/>
    <x v="62"/>
    <x v="0"/>
    <s v="9р.4м.20."/>
    <m/>
    <x v="5"/>
  </r>
  <r>
    <s v="Козак"/>
    <s v="Тарас"/>
    <s v="Романович"/>
    <d v="1989-06-24T00:00:00"/>
    <x v="0"/>
    <x v="37"/>
    <s v="ні"/>
    <x v="63"/>
    <x v="0"/>
    <s v="12р.8м.19."/>
    <m/>
    <x v="5"/>
  </r>
  <r>
    <s v="Федоренко"/>
    <s v="Борис"/>
    <s v="Михайлович"/>
    <d v="1982-01-23T00:00:00"/>
    <x v="0"/>
    <x v="36"/>
    <s v="ні"/>
    <x v="64"/>
    <x v="0"/>
    <s v="12р.0м.7."/>
    <m/>
    <x v="5"/>
  </r>
  <r>
    <s v="Попов"/>
    <s v="Леонід"/>
    <s v="Іванович"/>
    <d v="1985-11-05T00:00:00"/>
    <x v="0"/>
    <x v="32"/>
    <s v="ні"/>
    <x v="65"/>
    <x v="42"/>
    <s v="1р.3м.16."/>
    <s v="за власним бажанням"/>
    <x v="5"/>
  </r>
  <r>
    <s v="Дяченко"/>
    <s v="Анатолій"/>
    <s v="Миколайович"/>
    <d v="1987-05-25T00:00:00"/>
    <x v="0"/>
    <x v="14"/>
    <s v="ні"/>
    <x v="66"/>
    <x v="43"/>
    <s v="7р.1м.4."/>
    <s v="не відповідність"/>
    <x v="5"/>
  </r>
  <r>
    <s v="Бабенко"/>
    <s v="Микола"/>
    <s v="Андрійович"/>
    <d v="1946-09-20T00:00:00"/>
    <x v="0"/>
    <x v="29"/>
    <s v="так"/>
    <x v="67"/>
    <x v="0"/>
    <s v="8р.7м.6."/>
    <m/>
    <x v="5"/>
  </r>
  <r>
    <s v="Власенко"/>
    <s v="Сергій"/>
    <s v="Володимирович"/>
    <d v="1979-03-24T00:00:00"/>
    <x v="0"/>
    <x v="24"/>
    <s v="ні"/>
    <x v="68"/>
    <x v="0"/>
    <s v="8р.6м.5."/>
    <m/>
    <x v="5"/>
  </r>
  <r>
    <s v="Сергієнко"/>
    <s v="Раїса"/>
    <s v="Михайлівна"/>
    <d v="1981-09-26T00:00:00"/>
    <x v="1"/>
    <x v="31"/>
    <s v="ні"/>
    <x v="69"/>
    <x v="44"/>
    <s v="0р.8м.23."/>
    <s v="не відповідність"/>
    <x v="5"/>
  </r>
  <r>
    <s v="Коваленко"/>
    <s v="Анна"/>
    <s v="Миколаївна"/>
    <d v="1965-04-20T00:00:00"/>
    <x v="1"/>
    <x v="17"/>
    <s v="ні"/>
    <x v="70"/>
    <x v="45"/>
    <s v="10р.4м.11."/>
    <s v="за власним бажанням"/>
    <x v="6"/>
  </r>
  <r>
    <s v="Олійник"/>
    <s v="Борис"/>
    <s v="Ілліч"/>
    <d v="1955-07-21T00:00:00"/>
    <x v="0"/>
    <x v="28"/>
    <s v="ні"/>
    <x v="71"/>
    <x v="0"/>
    <s v="7р.11м.27."/>
    <m/>
    <x v="6"/>
  </r>
  <r>
    <s v="Марченко"/>
    <s v="Оксана"/>
    <s v="Михайлівна"/>
    <d v="1953-07-04T00:00:00"/>
    <x v="1"/>
    <x v="30"/>
    <s v="ні"/>
    <x v="72"/>
    <x v="46"/>
    <s v="8р.11м.12."/>
    <s v="за власним бажанням"/>
    <x v="6"/>
  </r>
  <r>
    <s v="Савчук"/>
    <s v="Ольга"/>
    <s v="Миколаївна"/>
    <d v="1976-07-26T00:00:00"/>
    <x v="1"/>
    <x v="38"/>
    <s v="ні"/>
    <x v="73"/>
    <x v="0"/>
    <s v="15р.3м.4."/>
    <m/>
    <x v="6"/>
  </r>
  <r>
    <s v="Швець"/>
    <s v="Ольга"/>
    <s v="Миколаївна"/>
    <d v="1971-02-12T00:00:00"/>
    <x v="1"/>
    <x v="39"/>
    <s v="ні"/>
    <x v="74"/>
    <x v="47"/>
    <s v="8р.6м.17."/>
    <s v="за власним бажанням"/>
    <x v="6"/>
  </r>
  <r>
    <s v="Приходько"/>
    <s v="Анастасія"/>
    <s v="Костянтинівна"/>
    <d v="1991-12-13T00:00:00"/>
    <x v="1"/>
    <x v="16"/>
    <s v="ні"/>
    <x v="75"/>
    <x v="48"/>
    <s v="5р.9м.2."/>
    <s v="за власним бажанням"/>
    <x v="6"/>
  </r>
  <r>
    <s v="Романенко"/>
    <s v="Віктор"/>
    <s v="Дмитрович"/>
    <d v="1962-08-23T00:00:00"/>
    <x v="0"/>
    <x v="21"/>
    <s v="ні"/>
    <x v="76"/>
    <x v="0"/>
    <s v="7р.9м.22."/>
    <m/>
    <x v="6"/>
  </r>
  <r>
    <s v="Коломієць"/>
    <s v="Володимир"/>
    <s v="Родіонович"/>
    <d v="1977-08-05T00:00:00"/>
    <x v="0"/>
    <x v="8"/>
    <s v="ні"/>
    <x v="77"/>
    <x v="0"/>
    <s v="15р.5м.6."/>
    <m/>
    <x v="6"/>
  </r>
  <r>
    <s v="Яковенко"/>
    <s v="Павло"/>
    <s v="Олександрович"/>
    <d v="1967-03-20T00:00:00"/>
    <x v="0"/>
    <x v="5"/>
    <s v="ні"/>
    <x v="78"/>
    <x v="0"/>
    <s v="10р.9м.14."/>
    <m/>
    <x v="6"/>
  </r>
  <r>
    <s v="Зінченко"/>
    <s v="Олександр"/>
    <s v="Володимирович"/>
    <d v="1994-10-24T00:00:00"/>
    <x v="0"/>
    <x v="40"/>
    <s v="ні"/>
    <x v="79"/>
    <x v="49"/>
    <s v="10р.2м.8."/>
    <s v="скорочення штату"/>
    <x v="6"/>
  </r>
  <r>
    <s v="Міщенко"/>
    <s v="Юлія"/>
    <s v="Валеріївна"/>
    <d v="1974-01-19T00:00:00"/>
    <x v="1"/>
    <x v="24"/>
    <s v="ні"/>
    <x v="80"/>
    <x v="50"/>
    <s v="5р.3м.16."/>
    <s v="не відповідність"/>
    <x v="6"/>
  </r>
  <r>
    <s v="Демченко"/>
    <s v="Тетяна"/>
    <s v="Василівна"/>
    <d v="1992-12-10T00:00:00"/>
    <x v="1"/>
    <x v="16"/>
    <s v="ні"/>
    <x v="81"/>
    <x v="51"/>
    <s v="5р.5м.22."/>
    <s v="не відповідність"/>
    <x v="6"/>
  </r>
  <r>
    <s v="Пилипенко"/>
    <s v="Юлія"/>
    <s v="Вікторівна"/>
    <d v="1944-08-16T00:00:00"/>
    <x v="1"/>
    <x v="41"/>
    <s v="так"/>
    <x v="82"/>
    <x v="52"/>
    <s v="10р.3м.5."/>
    <s v="не відповідність"/>
    <x v="6"/>
  </r>
  <r>
    <s v="Тищенко"/>
    <s v="Микола"/>
    <s v="Миколайович"/>
    <d v="1974-06-16T00:00:00"/>
    <x v="0"/>
    <x v="7"/>
    <s v="ні"/>
    <x v="83"/>
    <x v="53"/>
    <s v="3р.8м.27."/>
    <s v="за власним бажанням"/>
    <x v="6"/>
  </r>
  <r>
    <s v="Яценко"/>
    <s v="Тамара"/>
    <s v="Олександрівна"/>
    <d v="1956-01-17T00:00:00"/>
    <x v="1"/>
    <x v="20"/>
    <s v="ні"/>
    <x v="84"/>
    <x v="0"/>
    <s v="15р.10м.16."/>
    <m/>
    <x v="6"/>
  </r>
  <r>
    <s v="Радченко"/>
    <s v="Володимир"/>
    <s v="Іванович"/>
    <d v="1973-01-31T00:00:00"/>
    <x v="0"/>
    <x v="22"/>
    <s v="ні"/>
    <x v="85"/>
    <x v="54"/>
    <s v="10р.8м.19."/>
    <s v="не відповідність"/>
    <x v="6"/>
  </r>
  <r>
    <s v="Корнієнко"/>
    <s v="Олександр"/>
    <s v="Сергійович"/>
    <d v="1962-10-25T00:00:00"/>
    <x v="0"/>
    <x v="21"/>
    <s v="ні"/>
    <x v="86"/>
    <x v="55"/>
    <s v="4р.2м.7."/>
    <s v="за власним бажанням"/>
    <x v="6"/>
  </r>
  <r>
    <s v="Мартиненко"/>
    <s v="Микола"/>
    <s v="Володимирович"/>
    <d v="1989-08-09T00:00:00"/>
    <x v="0"/>
    <x v="35"/>
    <s v="ні"/>
    <x v="87"/>
    <x v="0"/>
    <s v="10р.1м.3."/>
    <m/>
    <x v="6"/>
  </r>
  <r>
    <s v="Шевченко"/>
    <s v="Тарас"/>
    <s v="Григорович"/>
    <d v="1942-04-06T00:00:00"/>
    <x v="0"/>
    <x v="34"/>
    <s v="так"/>
    <x v="88"/>
    <x v="56"/>
    <s v="0р.10м.29."/>
    <s v="за згодою сторін"/>
    <x v="7"/>
  </r>
  <r>
    <s v="Поліщук"/>
    <s v="Катерина"/>
    <s v="Олександрівна"/>
    <d v="1965-10-06T00:00:00"/>
    <x v="1"/>
    <x v="42"/>
    <s v="ні"/>
    <x v="89"/>
    <x v="0"/>
    <s v="15р.8м.11."/>
    <m/>
    <x v="7"/>
  </r>
  <r>
    <s v="Бондар"/>
    <s v="Віктор"/>
    <s v="Васильович"/>
    <d v="1987-11-14T00:00:00"/>
    <x v="0"/>
    <x v="31"/>
    <s v="ні"/>
    <x v="90"/>
    <x v="0"/>
    <s v="7р.6м.18."/>
    <m/>
    <x v="7"/>
  </r>
  <r>
    <s v="Пономаренко"/>
    <s v="Євген"/>
    <s v="Порфирович"/>
    <d v="1972-05-13T00:00:00"/>
    <x v="0"/>
    <x v="24"/>
    <s v="ні"/>
    <x v="91"/>
    <x v="57"/>
    <s v="0р.3м.22."/>
    <s v="скорочення штату"/>
    <x v="7"/>
  </r>
  <r>
    <s v="Романюк"/>
    <s v="Володимир"/>
    <s v="Омелянович"/>
    <d v="1984-08-16T00:00:00"/>
    <x v="0"/>
    <x v="32"/>
    <s v="ні"/>
    <x v="92"/>
    <x v="0"/>
    <s v="11р.9м.1."/>
    <m/>
    <x v="7"/>
  </r>
  <r>
    <s v="Костенко"/>
    <s v="Ліна"/>
    <s v="Василівна"/>
    <d v="1982-08-14T00:00:00"/>
    <x v="1"/>
    <x v="31"/>
    <s v="ні"/>
    <x v="93"/>
    <x v="58"/>
    <s v="0р.8м.3."/>
    <s v="завершення трудового договору"/>
    <x v="7"/>
  </r>
  <r>
    <s v="Ткач"/>
    <s v="Михайло"/>
    <s v="Миколайович"/>
    <d v="1960-03-12T00:00:00"/>
    <x v="0"/>
    <x v="43"/>
    <s v="ні"/>
    <x v="94"/>
    <x v="0"/>
    <s v="13р.7м.3."/>
    <m/>
    <x v="7"/>
  </r>
  <r>
    <s v="Білоус"/>
    <s v="Дмитро"/>
    <s v="Григорович"/>
    <d v="1965-06-30T00:00:00"/>
    <x v="0"/>
    <x v="12"/>
    <s v="ні"/>
    <x v="95"/>
    <x v="0"/>
    <s v="14р.10м.29."/>
    <m/>
    <x v="7"/>
  </r>
  <r>
    <s v="Кириченко"/>
    <s v="Раїса"/>
    <s v="Опанасівна"/>
    <d v="1954-10-26T00:00:00"/>
    <x v="1"/>
    <x v="44"/>
    <s v="так"/>
    <x v="96"/>
    <x v="59"/>
    <s v="4р.10м.14."/>
    <s v="за власним бажанням"/>
    <x v="7"/>
  </r>
  <r>
    <s v="Тимошенко"/>
    <s v="Юлія"/>
    <s v="Володимирівна"/>
    <d v="1988-05-09T00:00:00"/>
    <x v="1"/>
    <x v="14"/>
    <s v="ні"/>
    <x v="97"/>
    <x v="60"/>
    <s v="2р.5м.23."/>
    <s v="за згодою сторін"/>
    <x v="7"/>
  </r>
  <r>
    <s v="Жук"/>
    <s v="Сергій"/>
    <s v="Якович"/>
    <d v="1989-01-01T00:00:00"/>
    <x v="0"/>
    <x v="13"/>
    <s v="ні"/>
    <x v="98"/>
    <x v="0"/>
    <s v="14р.5м.19."/>
    <m/>
    <x v="7"/>
  </r>
  <r>
    <s v="Волошин"/>
    <s v="Августин"/>
    <s v="Іванович"/>
    <d v="1964-01-14T00:00:00"/>
    <x v="0"/>
    <x v="20"/>
    <s v="ні"/>
    <x v="99"/>
    <x v="61"/>
    <s v="0р.5м.30."/>
    <s v="за згодою сторін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D63B2-F2B9-442E-8CE6-5B15FFC92B60}" name="Зведена таблиця8" cacheId="2" applyNumberFormats="0" applyBorderFormats="0" applyFontFormats="0" applyPatternFormats="0" applyAlignmentFormats="0" applyWidthHeightFormats="1" dataCaption="Значення" updatedVersion="8" minRefreshableVersion="5" useAutoFormatting="1" itemPrintTitles="1" createdVersion="8" indent="0" outline="1" outlineData="1" multipleFieldFilters="0" chartFormat="3">
  <location ref="H15:I40" firstHeaderRow="1" firstDataRow="1" firstDataCol="1"/>
  <pivotFields count="18">
    <pivotField showAll="0"/>
    <pivotField showAll="0"/>
    <pivotField showAll="0"/>
    <pivotField numFmtId="14" showAll="0"/>
    <pivotField axis="axisRow" showAll="0">
      <items count="3">
        <item x="1"/>
        <item x="0"/>
        <item t="default"/>
      </items>
    </pivotField>
    <pivotField showAll="0"/>
    <pivotField showAll="0"/>
    <pivotField numFmtId="14" showAll="0">
      <items count="101">
        <item x="29"/>
        <item x="84"/>
        <item x="15"/>
        <item x="89"/>
        <item x="82"/>
        <item x="22"/>
        <item x="77"/>
        <item x="34"/>
        <item x="73"/>
        <item x="48"/>
        <item x="20"/>
        <item x="91"/>
        <item x="95"/>
        <item x="30"/>
        <item x="27"/>
        <item x="75"/>
        <item x="57"/>
        <item x="98"/>
        <item x="50"/>
        <item x="28"/>
        <item x="79"/>
        <item x="56"/>
        <item x="72"/>
        <item x="83"/>
        <item x="69"/>
        <item x="49"/>
        <item x="81"/>
        <item x="94"/>
        <item x="51"/>
        <item x="80"/>
        <item x="16"/>
        <item x="85"/>
        <item x="8"/>
        <item x="40"/>
        <item x="31"/>
        <item x="43"/>
        <item x="74"/>
        <item x="63"/>
        <item x="44"/>
        <item x="93"/>
        <item x="17"/>
        <item x="11"/>
        <item x="46"/>
        <item x="54"/>
        <item x="45"/>
        <item x="64"/>
        <item x="59"/>
        <item x="3"/>
        <item x="92"/>
        <item x="26"/>
        <item x="36"/>
        <item x="25"/>
        <item x="14"/>
        <item x="58"/>
        <item x="13"/>
        <item x="52"/>
        <item x="6"/>
        <item x="4"/>
        <item x="5"/>
        <item x="78"/>
        <item x="66"/>
        <item x="70"/>
        <item x="60"/>
        <item x="38"/>
        <item x="65"/>
        <item x="12"/>
        <item x="47"/>
        <item x="87"/>
        <item x="97"/>
        <item x="32"/>
        <item x="61"/>
        <item x="10"/>
        <item x="9"/>
        <item x="1"/>
        <item x="7"/>
        <item x="62"/>
        <item x="0"/>
        <item x="55"/>
        <item x="24"/>
        <item x="23"/>
        <item x="42"/>
        <item x="19"/>
        <item x="41"/>
        <item x="39"/>
        <item x="67"/>
        <item x="68"/>
        <item x="88"/>
        <item x="37"/>
        <item x="33"/>
        <item x="35"/>
        <item x="2"/>
        <item x="71"/>
        <item x="21"/>
        <item x="76"/>
        <item x="53"/>
        <item x="96"/>
        <item x="90"/>
        <item x="99"/>
        <item x="18"/>
        <item x="86"/>
        <item t="default"/>
      </items>
    </pivotField>
    <pivotField showAll="0">
      <items count="63">
        <item x="14"/>
        <item x="57"/>
        <item x="15"/>
        <item x="30"/>
        <item x="44"/>
        <item x="32"/>
        <item x="58"/>
        <item x="53"/>
        <item x="12"/>
        <item x="38"/>
        <item x="42"/>
        <item x="5"/>
        <item x="48"/>
        <item x="10"/>
        <item x="51"/>
        <item x="50"/>
        <item x="35"/>
        <item x="21"/>
        <item x="24"/>
        <item x="9"/>
        <item x="60"/>
        <item x="56"/>
        <item x="31"/>
        <item x="29"/>
        <item x="22"/>
        <item x="61"/>
        <item x="33"/>
        <item x="7"/>
        <item x="34"/>
        <item x="13"/>
        <item x="11"/>
        <item x="16"/>
        <item x="36"/>
        <item x="8"/>
        <item x="52"/>
        <item x="46"/>
        <item x="19"/>
        <item x="28"/>
        <item x="40"/>
        <item x="6"/>
        <item x="37"/>
        <item x="47"/>
        <item x="27"/>
        <item x="49"/>
        <item x="23"/>
        <item x="43"/>
        <item x="55"/>
        <item x="1"/>
        <item x="25"/>
        <item x="3"/>
        <item x="59"/>
        <item x="39"/>
        <item x="17"/>
        <item x="54"/>
        <item x="18"/>
        <item x="4"/>
        <item x="20"/>
        <item x="41"/>
        <item x="26"/>
        <item x="2"/>
        <item x="45"/>
        <item x="0"/>
        <item t="default"/>
      </items>
    </pivotField>
    <pivotField dataField="1" showAll="0"/>
    <pivotField showAll="0"/>
    <pivotField axis="axisRow" showAll="0">
      <items count="10">
        <item m="1" x="8"/>
        <item x="0"/>
        <item x="1"/>
        <item x="2"/>
        <item x="3"/>
        <item x="4"/>
        <item x="5"/>
        <item x="6"/>
        <item x="7"/>
        <item t="default"/>
      </items>
    </pivotField>
    <pivotField showAll="0" defaultSubtotal="0"/>
    <pivotField showAll="0" defaultSubtotal="0"/>
    <pivotField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showAll="0" defaultSubtotal="0"/>
    <pivotField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</pivotFields>
  <rowFields count="2">
    <field x="11"/>
    <field x="4"/>
  </rowFields>
  <rowItems count="25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 t="grand">
      <x/>
    </i>
  </rowItems>
  <colItems count="1">
    <i/>
  </colItems>
  <dataFields count="1">
    <dataField name="Кількість з Стаж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34FAFC-A20E-4445-9CD5-D229D6BE968E}" name="Зведена таблиця6" cacheId="1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3">
  <location ref="H3:I11" firstHeaderRow="1" firstDataRow="1" firstDataCol="1"/>
  <pivotFields count="1">
    <pivotField axis="axisRow" dataField="1" showAll="0" sortType="descending">
      <items count="8">
        <item x="4"/>
        <item x="2"/>
        <item x="1"/>
        <item x="5"/>
        <item x="3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8">
    <i>
      <x/>
    </i>
    <i>
      <x v="1"/>
    </i>
    <i>
      <x v="3"/>
    </i>
    <i>
      <x v="5"/>
    </i>
    <i>
      <x v="2"/>
    </i>
    <i>
      <x v="4"/>
    </i>
    <i>
      <x v="6"/>
    </i>
    <i t="grand">
      <x/>
    </i>
  </rowItems>
  <colItems count="1">
    <i/>
  </colItems>
  <dataFields count="1">
    <dataField name="Кількість з Причина звільнення" fld="0" subtotal="count" baseField="0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34B6A3-AA66-4120-91C4-1CD2DB57118D}" name="Зведена таблиця5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4">
  <location ref="E15:F18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Кількість з Стать" fld="0" subtotal="count" baseField="0" baseItem="0"/>
  </dataFields>
  <chartFormats count="3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6DFEB-1865-4D35-9978-8772CAD5F25D}" name="Зведена таблиця4" cacheId="2" applyNumberFormats="0" applyBorderFormats="0" applyFontFormats="0" applyPatternFormats="0" applyAlignmentFormats="0" applyWidthHeightFormats="1" dataCaption="Значення" updatedVersion="8" minRefreshableVersion="5" useAutoFormatting="1" itemPrintTitles="1" createdVersion="8" indent="0" outline="1" outlineData="1" multipleFieldFilters="0" chartFormat="5">
  <location ref="E3:F11" firstHeaderRow="1" firstDataRow="1" firstDataCol="1"/>
  <pivotFields count="18">
    <pivotField showAll="0"/>
    <pivotField showAll="0"/>
    <pivotField showAll="0"/>
    <pivotField numFmtId="14" showAll="0"/>
    <pivotField showAll="0">
      <items count="3">
        <item x="1"/>
        <item x="0"/>
        <item t="default"/>
      </items>
    </pivotField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numFmtId="14" showAll="0">
      <items count="101">
        <item x="29"/>
        <item x="84"/>
        <item x="15"/>
        <item x="89"/>
        <item x="82"/>
        <item x="22"/>
        <item x="77"/>
        <item x="34"/>
        <item x="73"/>
        <item x="48"/>
        <item x="20"/>
        <item x="91"/>
        <item x="95"/>
        <item x="30"/>
        <item x="27"/>
        <item x="75"/>
        <item x="57"/>
        <item x="98"/>
        <item x="50"/>
        <item x="28"/>
        <item x="79"/>
        <item x="56"/>
        <item x="72"/>
        <item x="83"/>
        <item x="69"/>
        <item x="49"/>
        <item x="81"/>
        <item x="94"/>
        <item x="51"/>
        <item x="80"/>
        <item x="16"/>
        <item x="85"/>
        <item x="8"/>
        <item x="40"/>
        <item x="31"/>
        <item x="43"/>
        <item x="74"/>
        <item x="63"/>
        <item x="44"/>
        <item x="93"/>
        <item x="17"/>
        <item x="11"/>
        <item x="46"/>
        <item x="54"/>
        <item x="45"/>
        <item x="64"/>
        <item x="59"/>
        <item x="3"/>
        <item x="92"/>
        <item x="26"/>
        <item x="36"/>
        <item x="25"/>
        <item x="14"/>
        <item x="58"/>
        <item x="13"/>
        <item x="52"/>
        <item x="6"/>
        <item x="4"/>
        <item x="5"/>
        <item x="78"/>
        <item x="66"/>
        <item x="70"/>
        <item x="60"/>
        <item x="38"/>
        <item x="65"/>
        <item x="12"/>
        <item x="47"/>
        <item x="87"/>
        <item x="97"/>
        <item x="32"/>
        <item x="61"/>
        <item x="10"/>
        <item x="9"/>
        <item x="1"/>
        <item x="7"/>
        <item x="62"/>
        <item x="0"/>
        <item x="55"/>
        <item x="24"/>
        <item x="23"/>
        <item x="42"/>
        <item x="19"/>
        <item x="41"/>
        <item x="39"/>
        <item x="67"/>
        <item x="68"/>
        <item x="88"/>
        <item x="37"/>
        <item x="33"/>
        <item x="35"/>
        <item x="2"/>
        <item x="71"/>
        <item x="21"/>
        <item x="76"/>
        <item x="53"/>
        <item x="96"/>
        <item x="90"/>
        <item x="99"/>
        <item x="18"/>
        <item x="86"/>
        <item t="default"/>
      </items>
    </pivotField>
    <pivotField showAll="0">
      <items count="63">
        <item x="14"/>
        <item x="57"/>
        <item x="15"/>
        <item x="30"/>
        <item x="44"/>
        <item x="32"/>
        <item x="58"/>
        <item x="53"/>
        <item x="12"/>
        <item x="38"/>
        <item x="42"/>
        <item x="5"/>
        <item x="48"/>
        <item x="10"/>
        <item x="51"/>
        <item x="50"/>
        <item x="35"/>
        <item x="21"/>
        <item x="24"/>
        <item x="9"/>
        <item x="60"/>
        <item x="56"/>
        <item x="31"/>
        <item x="29"/>
        <item x="22"/>
        <item x="61"/>
        <item x="33"/>
        <item x="7"/>
        <item x="34"/>
        <item x="13"/>
        <item x="11"/>
        <item x="16"/>
        <item x="36"/>
        <item x="8"/>
        <item x="52"/>
        <item x="46"/>
        <item x="19"/>
        <item x="28"/>
        <item x="40"/>
        <item x="6"/>
        <item x="37"/>
        <item x="47"/>
        <item x="27"/>
        <item x="49"/>
        <item x="23"/>
        <item x="43"/>
        <item x="55"/>
        <item x="1"/>
        <item x="25"/>
        <item x="3"/>
        <item x="59"/>
        <item x="39"/>
        <item x="17"/>
        <item x="54"/>
        <item x="18"/>
        <item x="4"/>
        <item x="20"/>
        <item x="41"/>
        <item x="26"/>
        <item x="2"/>
        <item x="45"/>
        <item x="0"/>
        <item t="default"/>
      </items>
    </pivotField>
    <pivotField showAll="0"/>
    <pivotField showAll="0"/>
    <pivotField showAll="0">
      <items count="10">
        <item m="1" x="8"/>
        <item x="0"/>
        <item x="1"/>
        <item x="2"/>
        <item x="3"/>
        <item x="4"/>
        <item x="5"/>
        <item x="6"/>
        <item x="7"/>
        <item t="default"/>
      </items>
    </pivotField>
    <pivotField showAll="0" defaultSubtotal="0"/>
    <pivotField showAll="0" defaultSubtotal="0"/>
    <pivotField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showAll="0" defaultSubtotal="0"/>
    <pivotField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</pivotFields>
  <rowFields count="1">
    <field x="5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Кількість з Вік на момент прийому на роботу" fld="5" subtotal="count" baseField="0" baseItem="0"/>
  </dataFields>
  <chartFormats count="8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79A330-EAFB-4856-87A3-1B319E86C446}" name="Зведена таблиця2" cacheId="2" applyNumberFormats="0" applyBorderFormats="0" applyFontFormats="0" applyPatternFormats="0" applyAlignmentFormats="0" applyWidthHeightFormats="1" dataCaption="Значення" updatedVersion="8" minRefreshableVersion="5" useAutoFormatting="1" itemPrintTitles="1" createdVersion="8" indent="0" outline="1" outlineData="1" multipleFieldFilters="0" chartFormat="6">
  <location ref="A15:C87" firstHeaderRow="0" firstDataRow="1" firstDataCol="1"/>
  <pivotFields count="18">
    <pivotField showAll="0"/>
    <pivotField showAll="0"/>
    <pivotField showAll="0"/>
    <pivotField numFmtId="14" showAll="0"/>
    <pivotField showAll="0">
      <items count="3">
        <item x="1"/>
        <item x="0"/>
        <item t="default"/>
      </items>
    </pivotField>
    <pivotField showAll="0"/>
    <pivotField showAll="0"/>
    <pivotField numFmtId="14" showAll="0">
      <items count="101">
        <item x="29"/>
        <item x="84"/>
        <item x="15"/>
        <item x="89"/>
        <item x="82"/>
        <item x="22"/>
        <item x="77"/>
        <item x="34"/>
        <item x="73"/>
        <item x="48"/>
        <item x="20"/>
        <item x="91"/>
        <item x="95"/>
        <item x="30"/>
        <item x="27"/>
        <item x="75"/>
        <item x="57"/>
        <item x="98"/>
        <item x="50"/>
        <item x="28"/>
        <item x="79"/>
        <item x="56"/>
        <item x="72"/>
        <item x="83"/>
        <item x="69"/>
        <item x="49"/>
        <item x="81"/>
        <item x="94"/>
        <item x="51"/>
        <item x="80"/>
        <item x="16"/>
        <item x="85"/>
        <item x="8"/>
        <item x="40"/>
        <item x="31"/>
        <item x="43"/>
        <item x="74"/>
        <item x="63"/>
        <item x="44"/>
        <item x="93"/>
        <item x="17"/>
        <item x="11"/>
        <item x="46"/>
        <item x="54"/>
        <item x="45"/>
        <item x="64"/>
        <item x="59"/>
        <item x="3"/>
        <item x="92"/>
        <item x="26"/>
        <item x="36"/>
        <item x="25"/>
        <item x="14"/>
        <item x="58"/>
        <item x="13"/>
        <item x="52"/>
        <item x="6"/>
        <item x="4"/>
        <item x="5"/>
        <item x="78"/>
        <item x="66"/>
        <item x="70"/>
        <item x="60"/>
        <item x="38"/>
        <item x="65"/>
        <item x="12"/>
        <item x="47"/>
        <item x="87"/>
        <item x="97"/>
        <item x="32"/>
        <item x="61"/>
        <item x="10"/>
        <item x="9"/>
        <item x="1"/>
        <item x="7"/>
        <item x="62"/>
        <item x="0"/>
        <item x="55"/>
        <item x="24"/>
        <item x="23"/>
        <item x="42"/>
        <item x="19"/>
        <item x="41"/>
        <item x="39"/>
        <item x="67"/>
        <item x="68"/>
        <item x="88"/>
        <item x="37"/>
        <item x="33"/>
        <item x="35"/>
        <item x="2"/>
        <item x="71"/>
        <item x="21"/>
        <item x="76"/>
        <item x="53"/>
        <item x="96"/>
        <item x="90"/>
        <item x="99"/>
        <item x="18"/>
        <item x="86"/>
        <item t="default"/>
      </items>
    </pivotField>
    <pivotField showAll="0">
      <items count="63">
        <item x="14"/>
        <item x="57"/>
        <item x="15"/>
        <item x="30"/>
        <item x="44"/>
        <item x="32"/>
        <item x="58"/>
        <item x="53"/>
        <item x="12"/>
        <item x="38"/>
        <item x="42"/>
        <item x="5"/>
        <item x="48"/>
        <item x="10"/>
        <item x="51"/>
        <item x="50"/>
        <item x="35"/>
        <item x="21"/>
        <item x="24"/>
        <item x="9"/>
        <item x="60"/>
        <item x="56"/>
        <item x="31"/>
        <item x="29"/>
        <item x="22"/>
        <item x="61"/>
        <item x="33"/>
        <item x="7"/>
        <item x="34"/>
        <item x="13"/>
        <item x="11"/>
        <item x="16"/>
        <item x="36"/>
        <item x="8"/>
        <item x="52"/>
        <item x="46"/>
        <item x="19"/>
        <item x="28"/>
        <item x="40"/>
        <item x="6"/>
        <item x="37"/>
        <item x="47"/>
        <item x="27"/>
        <item x="49"/>
        <item x="23"/>
        <item x="43"/>
        <item x="55"/>
        <item x="1"/>
        <item x="25"/>
        <item x="3"/>
        <item x="59"/>
        <item x="39"/>
        <item x="17"/>
        <item x="54"/>
        <item x="18"/>
        <item x="4"/>
        <item x="20"/>
        <item x="41"/>
        <item x="26"/>
        <item x="2"/>
        <item x="45"/>
        <item x="0"/>
        <item t="default"/>
      </items>
    </pivotField>
    <pivotField showAll="0"/>
    <pivotField showAll="0"/>
    <pivotField showAll="0">
      <items count="10">
        <item m="1" x="8"/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dataField="1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2">
    <field x="17"/>
    <field x="14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3"/>
    </i>
    <i>
      <x v="5"/>
    </i>
    <i r="1">
      <x v="4"/>
    </i>
    <i>
      <x v="6"/>
    </i>
    <i r="1">
      <x v="3"/>
    </i>
    <i>
      <x v="7"/>
    </i>
    <i r="1">
      <x v="2"/>
    </i>
    <i r="1">
      <x v="5"/>
    </i>
    <i r="1">
      <x v="6"/>
    </i>
    <i>
      <x v="8"/>
    </i>
    <i r="1">
      <x v="2"/>
    </i>
    <i r="1">
      <x v="3"/>
    </i>
    <i r="1">
      <x v="4"/>
    </i>
    <i r="1">
      <x v="7"/>
    </i>
    <i>
      <x v="9"/>
    </i>
    <i r="1">
      <x v="1"/>
    </i>
    <i r="1">
      <x v="2"/>
    </i>
    <i r="1">
      <x v="3"/>
    </i>
    <i r="1">
      <x v="6"/>
    </i>
    <i r="1">
      <x v="7"/>
    </i>
    <i r="1">
      <x v="8"/>
    </i>
    <i>
      <x v="10"/>
    </i>
    <i r="1">
      <x v="2"/>
    </i>
    <i r="1">
      <x v="4"/>
    </i>
    <i r="1">
      <x v="5"/>
    </i>
    <i r="1">
      <x v="9"/>
    </i>
    <i>
      <x v="11"/>
    </i>
    <i r="1">
      <x v="1"/>
    </i>
    <i r="1">
      <x v="2"/>
    </i>
    <i r="1">
      <x v="4"/>
    </i>
    <i r="1">
      <x v="6"/>
    </i>
    <i r="1">
      <x v="8"/>
    </i>
    <i>
      <x v="12"/>
    </i>
    <i r="1">
      <x v="2"/>
    </i>
    <i r="1">
      <x v="4"/>
    </i>
    <i r="1">
      <x v="6"/>
    </i>
    <i>
      <x v="13"/>
    </i>
    <i r="1">
      <x v="5"/>
    </i>
    <i r="1">
      <x v="6"/>
    </i>
    <i r="1">
      <x v="8"/>
    </i>
    <i r="1">
      <x v="9"/>
    </i>
    <i>
      <x v="14"/>
    </i>
    <i r="1">
      <x v="3"/>
    </i>
    <i r="1">
      <x v="4"/>
    </i>
    <i r="1">
      <x v="5"/>
    </i>
    <i r="1">
      <x v="6"/>
    </i>
    <i r="1">
      <x v="7"/>
    </i>
    <i r="1">
      <x v="9"/>
    </i>
    <i>
      <x v="15"/>
    </i>
    <i r="1">
      <x v="4"/>
    </i>
    <i r="1">
      <x v="6"/>
    </i>
    <i r="1">
      <x v="7"/>
    </i>
    <i>
      <x v="16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Кількість з Роки (Дата прийому на роботу)" fld="14" subtotal="count" baseField="0" baseItem="0"/>
    <dataField name="Кількість з Роки (Дата звільнення)" fld="17" subtotal="count" baseField="0" baseItem="0"/>
  </dataField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90696-BF0F-4B9D-ACEF-57C1DF4D87EC}" name="Зведена таблиця1" cacheId="2" applyNumberFormats="0" applyBorderFormats="0" applyFontFormats="0" applyPatternFormats="0" applyAlignmentFormats="0" applyWidthHeightFormats="1" dataCaption="Значення" updatedVersion="8" minRefreshableVersion="5" useAutoFormatting="1" itemPrintTitles="1" createdVersion="8" indent="0" outline="1" outlineData="1" multipleFieldFilters="0" chartFormat="6">
  <location ref="A3:B12" firstHeaderRow="1" firstDataRow="1" firstDataCol="1"/>
  <pivotFields count="18">
    <pivotField showAll="0"/>
    <pivotField showAll="0"/>
    <pivotField showAll="0"/>
    <pivotField numFmtId="14" showAll="0"/>
    <pivotField showAll="0">
      <items count="3">
        <item x="1"/>
        <item x="0"/>
        <item t="default"/>
      </items>
    </pivotField>
    <pivotField showAll="0"/>
    <pivotField showAll="0"/>
    <pivotField numFmtId="14" showAll="0">
      <items count="101">
        <item x="29"/>
        <item x="84"/>
        <item x="15"/>
        <item x="89"/>
        <item x="82"/>
        <item x="22"/>
        <item x="77"/>
        <item x="34"/>
        <item x="73"/>
        <item x="48"/>
        <item x="20"/>
        <item x="91"/>
        <item x="95"/>
        <item x="30"/>
        <item x="27"/>
        <item x="75"/>
        <item x="57"/>
        <item x="98"/>
        <item x="50"/>
        <item x="28"/>
        <item x="79"/>
        <item x="56"/>
        <item x="72"/>
        <item x="83"/>
        <item x="69"/>
        <item x="49"/>
        <item x="81"/>
        <item x="94"/>
        <item x="51"/>
        <item x="80"/>
        <item x="16"/>
        <item x="85"/>
        <item x="8"/>
        <item x="40"/>
        <item x="31"/>
        <item x="43"/>
        <item x="74"/>
        <item x="63"/>
        <item x="44"/>
        <item x="93"/>
        <item x="17"/>
        <item x="11"/>
        <item x="46"/>
        <item x="54"/>
        <item x="45"/>
        <item x="64"/>
        <item x="59"/>
        <item x="3"/>
        <item x="92"/>
        <item x="26"/>
        <item x="36"/>
        <item x="25"/>
        <item x="14"/>
        <item x="58"/>
        <item x="13"/>
        <item x="52"/>
        <item x="6"/>
        <item x="4"/>
        <item x="5"/>
        <item x="78"/>
        <item x="66"/>
        <item x="70"/>
        <item x="60"/>
        <item x="38"/>
        <item x="65"/>
        <item x="12"/>
        <item x="47"/>
        <item x="87"/>
        <item x="97"/>
        <item x="32"/>
        <item x="61"/>
        <item x="10"/>
        <item x="9"/>
        <item x="1"/>
        <item x="7"/>
        <item x="62"/>
        <item x="0"/>
        <item x="55"/>
        <item x="24"/>
        <item x="23"/>
        <item x="42"/>
        <item x="19"/>
        <item x="41"/>
        <item x="39"/>
        <item x="67"/>
        <item x="68"/>
        <item x="88"/>
        <item x="37"/>
        <item x="33"/>
        <item x="35"/>
        <item x="2"/>
        <item x="71"/>
        <item x="21"/>
        <item x="76"/>
        <item x="53"/>
        <item x="96"/>
        <item x="90"/>
        <item x="99"/>
        <item x="18"/>
        <item x="86"/>
        <item t="default"/>
      </items>
    </pivotField>
    <pivotField showAll="0">
      <items count="63">
        <item x="14"/>
        <item x="57"/>
        <item x="15"/>
        <item x="30"/>
        <item x="44"/>
        <item x="32"/>
        <item x="58"/>
        <item x="53"/>
        <item x="12"/>
        <item x="38"/>
        <item x="42"/>
        <item x="5"/>
        <item x="48"/>
        <item x="10"/>
        <item x="51"/>
        <item x="50"/>
        <item x="35"/>
        <item x="21"/>
        <item x="24"/>
        <item x="9"/>
        <item x="60"/>
        <item x="56"/>
        <item x="31"/>
        <item x="29"/>
        <item x="22"/>
        <item x="61"/>
        <item x="33"/>
        <item x="7"/>
        <item x="34"/>
        <item x="13"/>
        <item x="11"/>
        <item x="16"/>
        <item x="36"/>
        <item x="8"/>
        <item x="52"/>
        <item x="46"/>
        <item x="19"/>
        <item x="28"/>
        <item x="40"/>
        <item x="6"/>
        <item x="37"/>
        <item x="47"/>
        <item x="27"/>
        <item x="49"/>
        <item x="23"/>
        <item x="43"/>
        <item x="55"/>
        <item x="1"/>
        <item x="25"/>
        <item x="3"/>
        <item x="59"/>
        <item x="39"/>
        <item x="17"/>
        <item x="54"/>
        <item x="18"/>
        <item x="4"/>
        <item x="20"/>
        <item x="41"/>
        <item x="26"/>
        <item x="2"/>
        <item x="45"/>
        <item x="0"/>
        <item t="default"/>
      </items>
    </pivotField>
    <pivotField showAll="0"/>
    <pivotField showAll="0"/>
    <pivotField axis="axisRow" dataField="1" showAll="0" sortType="ascending">
      <items count="10">
        <item m="1" x="8"/>
        <item x="0"/>
        <item x="1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11"/>
  </rowFields>
  <rowItems count="9">
    <i>
      <x v="3"/>
    </i>
    <i>
      <x v="4"/>
    </i>
    <i>
      <x v="5"/>
    </i>
    <i>
      <x v="8"/>
    </i>
    <i>
      <x v="2"/>
    </i>
    <i>
      <x v="6"/>
    </i>
    <i>
      <x v="1"/>
    </i>
    <i>
      <x v="7"/>
    </i>
    <i t="grand">
      <x/>
    </i>
  </rowItems>
  <colItems count="1">
    <i/>
  </colItems>
  <dataFields count="1">
    <dataField name="Кількість з Відділ" fld="11" subtotal="count" baseField="0" baseItem="0"/>
  </dataFields>
  <chartFormats count="8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Відділ" xr10:uid="{59ACDC36-1139-4A03-9A17-EC2420468B8B}" sourceName="Відділ">
  <pivotTables>
    <pivotTable tabId="6" name="Зведена таблиця1"/>
    <pivotTable tabId="6" name="Зведена таблиця2"/>
    <pivotTable tabId="6" name="Зведена таблиця4"/>
    <pivotTable tabId="6" name="Зведена таблиця8"/>
  </pivotTables>
  <data>
    <tabular pivotCacheId="1081971881">
      <items count="9">
        <i x="0" s="1"/>
        <i x="1" s="1"/>
        <i x="2" s="1"/>
        <i x="3" s="1"/>
        <i x="4" s="1"/>
        <i x="5" s="1"/>
        <i x="6" s="1"/>
        <i x="7" s="1"/>
        <i x="8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Стать" xr10:uid="{7D2A3BB0-30F7-4C3B-996B-5E0D9C4481B5}" sourceName="Стать">
  <pivotTables>
    <pivotTable tabId="6" name="Зведена таблиця1"/>
    <pivotTable tabId="6" name="Зведена таблиця2"/>
    <pivotTable tabId="6" name="Зведена таблиця4"/>
    <pivotTable tabId="6" name="Зведена таблиця8"/>
  </pivotTables>
  <data>
    <tabular pivotCacheId="1081971881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Відділ" xr10:uid="{37BAC6BF-4016-46D1-B8FA-709AFBDB7922}" cache="Роздільник_Відділ" caption="Відділ" rowHeight="247650"/>
  <slicer name="Стать" xr10:uid="{E571C2FF-DDE3-4A5E-9C41-4329F9EC62F6}" cache="Роздільник_Стать" caption="Стать" rowHeight="24765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ласна_часова_шкала_Дата_прийому_на_роботу" xr10:uid="{B1AE3DCB-20E7-4645-8AEA-7E05BE395D71}" sourceName="Дата прийому на роботу">
  <pivotTables>
    <pivotTable tabId="6" name="Зведена таблиця2"/>
    <pivotTable tabId="6" name="Зведена таблиця1"/>
    <pivotTable tabId="6" name="Зведена таблиця4"/>
    <pivotTable tabId="6" name="Зведена таблиця8"/>
  </pivotTables>
  <state minimalRefreshVersion="6" lastRefreshVersion="6" pivotCacheId="1081971881" filterType="unknown">
    <bounds startDate="2007-01-01T00:00:00" endDate="2016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ласна_часова_шкала_Дата_звільнення" xr10:uid="{94E093D9-531A-445F-8CCF-0B3E694F371C}" sourceName="Дата звільнення">
  <pivotTables>
    <pivotTable tabId="6" name="Зведена таблиця2"/>
    <pivotTable tabId="6" name="Зведена таблиця1"/>
    <pivotTable tabId="6" name="Зведена таблиця4"/>
    <pivotTable tabId="6" name="Зведена таблиця8"/>
  </pivotTables>
  <state minimalRefreshVersion="6" lastRefreshVersion="6" pivotCacheId="1081971881" filterType="unknown">
    <bounds startDate="2007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Дата прийому на роботу" xr10:uid="{0BEBC47A-5A10-4086-8234-1917C784A6B3}" cache="Власна_часова_шкала_Дата_прийому_на_роботу" caption="Дата прийому на роботу" showSelectionLabel="0" level="0" selectionLevel="0" scrollPosition="2012-01-13T00:00:00"/>
  <timeline name="Дата звільнення" xr10:uid="{C23AB322-BFEB-4903-86E2-AC2260D17B49}" cache="Власна_часова_шкала_Дата_звільнення" caption="Дата звільнення" showSelectionLabel="0" level="0" selectionLevel="0" scrollPosition="2019-01-02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k8LyKC4unc" TargetMode="External"/><Relationship Id="rId13" Type="http://schemas.openxmlformats.org/officeDocument/2006/relationships/hyperlink" Target="https://www.youtube.com/watch?v=0yswd700tmk" TargetMode="External"/><Relationship Id="rId3" Type="http://schemas.openxmlformats.org/officeDocument/2006/relationships/hyperlink" Target="https://www.youtube.com/watch?v=GW6ZjK_9H6A" TargetMode="External"/><Relationship Id="rId7" Type="http://schemas.openxmlformats.org/officeDocument/2006/relationships/hyperlink" Target="https://www.youtube.com/watch?v=-qt_nFudQkY" TargetMode="External"/><Relationship Id="rId12" Type="http://schemas.openxmlformats.org/officeDocument/2006/relationships/hyperlink" Target="https://www.youtube.com/watch?v=bjLIA1vSqGs" TargetMode="External"/><Relationship Id="rId17" Type="http://schemas.openxmlformats.org/officeDocument/2006/relationships/hyperlink" Target="https://www.youtube.com/watch?v=cKkXtyjleX4&amp;list=PLPI5vz7nkUqpZzCifiJRFgHfI0flJJp5Y&amp;index=4" TargetMode="External"/><Relationship Id="rId2" Type="http://schemas.openxmlformats.org/officeDocument/2006/relationships/hyperlink" Target="https://www.youtube.com/watch?v=K74_FNnlIF8&amp;list=PLmd91OWgLVSLy87GfZCR74BG1nhO7ER0s&amp;pp=iAQB%20(%D1%94%2024%20%D0%B2%D0%B0%D1%80%D1%96%D0%B0%D0%BD%D1%82%D0%B8)" TargetMode="External"/><Relationship Id="rId16" Type="http://schemas.openxmlformats.org/officeDocument/2006/relationships/hyperlink" Target="https://www.youtube.com/watch?v=20zDV9MNE0s&amp;list=PLPI5vz7nkUqpZzCifiJRFgHfI0flJJp5Y&amp;index=5" TargetMode="External"/><Relationship Id="rId1" Type="http://schemas.openxmlformats.org/officeDocument/2006/relationships/hyperlink" Target="https://www.youtube.com/watch?v=MTlQvyNQ3PM" TargetMode="External"/><Relationship Id="rId6" Type="http://schemas.openxmlformats.org/officeDocument/2006/relationships/hyperlink" Target="https://www.youtube.com/watch?v=hJNqM10aMYo" TargetMode="External"/><Relationship Id="rId11" Type="http://schemas.openxmlformats.org/officeDocument/2006/relationships/hyperlink" Target="https://www.youtube.com/watch?v=9uFKAwIa3V0" TargetMode="External"/><Relationship Id="rId5" Type="http://schemas.openxmlformats.org/officeDocument/2006/relationships/hyperlink" Target="https://www.youtube.com/watch?v=eaSg0mu6nLM" TargetMode="External"/><Relationship Id="rId15" Type="http://schemas.openxmlformats.org/officeDocument/2006/relationships/hyperlink" Target="https://www.youtube.com/watch?v=TrhvO5-Jum8" TargetMode="External"/><Relationship Id="rId10" Type="http://schemas.openxmlformats.org/officeDocument/2006/relationships/hyperlink" Target="https://www.youtube.com/watch?v=jeYjtEX3RAE" TargetMode="External"/><Relationship Id="rId4" Type="http://schemas.openxmlformats.org/officeDocument/2006/relationships/hyperlink" Target="https://www.youtube.com/watch?v=Bqz4rH9fu9M" TargetMode="External"/><Relationship Id="rId9" Type="http://schemas.openxmlformats.org/officeDocument/2006/relationships/hyperlink" Target="https://youtu.be/Y8wZL-o2DtY?si=SplHXj4Cq9kmnDaG" TargetMode="External"/><Relationship Id="rId14" Type="http://schemas.openxmlformats.org/officeDocument/2006/relationships/hyperlink" Target="https://www.youtube.com/watch?v=Q-zO7zetdX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6243-FA79-4E53-8227-D7DE63BB2C18}">
  <dimension ref="A1"/>
  <sheetViews>
    <sheetView showGridLines="0" tabSelected="1" zoomScale="70" zoomScaleNormal="100" workbookViewId="0">
      <selection activeCell="Y21" sqref="Y21"/>
    </sheetView>
  </sheetViews>
  <sheetFormatPr defaultRowHeight="14.4"/>
  <cols>
    <col min="1" max="16384" width="8.88671875" style="40"/>
  </cols>
  <sheetData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B8" sqref="B8:K11"/>
    </sheetView>
  </sheetViews>
  <sheetFormatPr defaultColWidth="12.6640625" defaultRowHeight="15" customHeight="1"/>
  <cols>
    <col min="1" max="6" width="7.77734375" customWidth="1"/>
    <col min="7" max="26" width="7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47" t="s">
        <v>0</v>
      </c>
      <c r="C2" s="45"/>
      <c r="D2" s="45"/>
      <c r="E2" s="45"/>
      <c r="F2" s="45"/>
      <c r="G2" s="4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48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48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48" t="s">
        <v>3</v>
      </c>
      <c r="C6" s="45"/>
      <c r="D6" s="45"/>
      <c r="E6" s="45"/>
      <c r="F6" s="45"/>
      <c r="G6" s="45"/>
      <c r="H6" s="45"/>
      <c r="I6" s="4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48" t="s">
        <v>4</v>
      </c>
      <c r="C8" s="45"/>
      <c r="D8" s="45"/>
      <c r="E8" s="45"/>
      <c r="F8" s="45"/>
      <c r="G8" s="45"/>
      <c r="H8" s="45"/>
      <c r="I8" s="45"/>
      <c r="J8" s="4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46" t="s">
        <v>5</v>
      </c>
      <c r="C9" s="45"/>
      <c r="D9" s="45"/>
      <c r="E9" s="45"/>
      <c r="F9" s="45"/>
      <c r="G9" s="45"/>
      <c r="H9" s="4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46" t="s">
        <v>6</v>
      </c>
      <c r="C10" s="45"/>
      <c r="D10" s="45"/>
      <c r="E10" s="45"/>
      <c r="F10" s="45"/>
      <c r="G10" s="45"/>
      <c r="H10" s="45"/>
      <c r="I10" s="45"/>
      <c r="J10" s="4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46" t="s">
        <v>7</v>
      </c>
      <c r="C11" s="45"/>
      <c r="D11" s="45"/>
      <c r="E11" s="45"/>
      <c r="F11" s="45"/>
      <c r="G11" s="45"/>
      <c r="H11" s="45"/>
      <c r="I11" s="45"/>
      <c r="J11" s="45"/>
      <c r="K11" s="4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44" t="s">
        <v>8</v>
      </c>
      <c r="C13" s="45"/>
      <c r="D13" s="45"/>
      <c r="E13" s="45"/>
      <c r="F13" s="45"/>
      <c r="G13" s="4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44" t="s">
        <v>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44" t="s">
        <v>10</v>
      </c>
      <c r="C15" s="45"/>
      <c r="D15" s="45"/>
      <c r="E15" s="45"/>
      <c r="F15" s="45"/>
      <c r="G15" s="4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>
        <v>1</v>
      </c>
      <c r="B16" s="44" t="s">
        <v>11</v>
      </c>
      <c r="C16" s="45"/>
      <c r="D16" s="45"/>
      <c r="E16" s="45"/>
      <c r="F16" s="45"/>
      <c r="G16" s="4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44" t="s">
        <v>12</v>
      </c>
      <c r="C17" s="45"/>
      <c r="D17" s="45"/>
      <c r="E17" s="45"/>
      <c r="F17" s="45"/>
      <c r="G17" s="4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>
        <v>1</v>
      </c>
      <c r="B18" s="44" t="s">
        <v>13</v>
      </c>
      <c r="C18" s="45"/>
      <c r="D18" s="45"/>
      <c r="E18" s="45"/>
      <c r="F18" s="45"/>
      <c r="G18" s="4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44" t="s">
        <v>14</v>
      </c>
      <c r="C19" s="45"/>
      <c r="D19" s="45"/>
      <c r="E19" s="45"/>
      <c r="F19" s="45"/>
      <c r="G19" s="4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>
        <v>1</v>
      </c>
      <c r="B20" s="44" t="s">
        <v>15</v>
      </c>
      <c r="C20" s="45"/>
      <c r="D20" s="45"/>
      <c r="E20" s="45"/>
      <c r="F20" s="45"/>
      <c r="G20" s="4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44" t="s">
        <v>16</v>
      </c>
      <c r="C21" s="45"/>
      <c r="D21" s="45"/>
      <c r="E21" s="45"/>
      <c r="F21" s="45"/>
      <c r="G21" s="45"/>
      <c r="H21" s="4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44" t="s">
        <v>17</v>
      </c>
      <c r="C22" s="45"/>
      <c r="D22" s="45"/>
      <c r="E22" s="45"/>
      <c r="F22" s="45"/>
      <c r="G22" s="4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44" t="s">
        <v>18</v>
      </c>
      <c r="C23" s="45"/>
      <c r="D23" s="45"/>
      <c r="E23" s="45"/>
      <c r="F23" s="45"/>
      <c r="G23" s="4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>
        <v>1</v>
      </c>
      <c r="B24" s="44" t="s">
        <v>19</v>
      </c>
      <c r="C24" s="45"/>
      <c r="D24" s="45"/>
      <c r="E24" s="45"/>
      <c r="F24" s="45"/>
      <c r="G24" s="4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44" t="s">
        <v>20</v>
      </c>
      <c r="C25" s="45"/>
      <c r="D25" s="45"/>
      <c r="E25" s="45"/>
      <c r="F25" s="45"/>
      <c r="G25" s="4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44" t="s">
        <v>21</v>
      </c>
      <c r="C26" s="45"/>
      <c r="D26" s="45"/>
      <c r="E26" s="45"/>
      <c r="F26" s="45"/>
      <c r="G26" s="4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44" t="s">
        <v>22</v>
      </c>
      <c r="C27" s="45"/>
      <c r="D27" s="45"/>
      <c r="E27" s="45"/>
      <c r="F27" s="45"/>
      <c r="G27" s="4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44" t="s">
        <v>23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44" t="s">
        <v>24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5">
    <mergeCell ref="B2:G2"/>
    <mergeCell ref="B4:M4"/>
    <mergeCell ref="B5:R5"/>
    <mergeCell ref="B6:I6"/>
    <mergeCell ref="B8:J8"/>
    <mergeCell ref="B9:H9"/>
    <mergeCell ref="B10:J10"/>
    <mergeCell ref="B11:K11"/>
    <mergeCell ref="B13:G13"/>
    <mergeCell ref="B14:P14"/>
    <mergeCell ref="B15:G15"/>
    <mergeCell ref="B16:G16"/>
    <mergeCell ref="B17:G17"/>
    <mergeCell ref="B18:G18"/>
    <mergeCell ref="B26:G26"/>
    <mergeCell ref="B27:G27"/>
    <mergeCell ref="B28:M28"/>
    <mergeCell ref="B29:M29"/>
    <mergeCell ref="B19:G19"/>
    <mergeCell ref="B20:G20"/>
    <mergeCell ref="B21:H21"/>
    <mergeCell ref="B22:G22"/>
    <mergeCell ref="B23:G23"/>
    <mergeCell ref="B24:G24"/>
    <mergeCell ref="B25:G25"/>
  </mergeCells>
  <hyperlinks>
    <hyperlink ref="B13" r:id="rId1" xr:uid="{00000000-0004-0000-0000-000000000000}"/>
    <hyperlink ref="B14" r:id="rId2" xr:uid="{00000000-0004-0000-0000-000001000000}"/>
    <hyperlink ref="B15" r:id="rId3" xr:uid="{00000000-0004-0000-0000-000002000000}"/>
    <hyperlink ref="B16" r:id="rId4" xr:uid="{00000000-0004-0000-0000-000003000000}"/>
    <hyperlink ref="B17" r:id="rId5" xr:uid="{00000000-0004-0000-0000-000004000000}"/>
    <hyperlink ref="B18" r:id="rId6" xr:uid="{00000000-0004-0000-0000-000005000000}"/>
    <hyperlink ref="B19" r:id="rId7" xr:uid="{00000000-0004-0000-0000-000006000000}"/>
    <hyperlink ref="B20" r:id="rId8" xr:uid="{00000000-0004-0000-0000-000007000000}"/>
    <hyperlink ref="B21" r:id="rId9" xr:uid="{00000000-0004-0000-0000-000008000000}"/>
    <hyperlink ref="B22" r:id="rId10" xr:uid="{00000000-0004-0000-0000-000009000000}"/>
    <hyperlink ref="B23" r:id="rId11" xr:uid="{00000000-0004-0000-0000-00000A000000}"/>
    <hyperlink ref="B24" r:id="rId12" xr:uid="{00000000-0004-0000-0000-00000B000000}"/>
    <hyperlink ref="B25" r:id="rId13" xr:uid="{00000000-0004-0000-0000-00000C000000}"/>
    <hyperlink ref="B26" r:id="rId14" xr:uid="{00000000-0004-0000-0000-00000D000000}"/>
    <hyperlink ref="B27" r:id="rId15" xr:uid="{00000000-0004-0000-0000-00000E000000}"/>
    <hyperlink ref="B28" r:id="rId16" xr:uid="{00000000-0004-0000-0000-00000F000000}"/>
    <hyperlink ref="B29" r:id="rId17" xr:uid="{00000000-0004-0000-0000-00001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showGridLines="0" workbookViewId="0">
      <selection activeCell="B11" sqref="B11:F11"/>
    </sheetView>
  </sheetViews>
  <sheetFormatPr defaultColWidth="12.6640625" defaultRowHeight="15" customHeight="1"/>
  <cols>
    <col min="1" max="1" width="4.21875" customWidth="1"/>
    <col min="2" max="2" width="4.77734375" customWidth="1"/>
    <col min="3" max="3" width="14.33203125" bestFit="1" customWidth="1"/>
    <col min="4" max="4" width="11.6640625" bestFit="1" customWidth="1"/>
    <col min="5" max="5" width="16.33203125" bestFit="1" customWidth="1"/>
    <col min="6" max="6" width="13.21875" customWidth="1"/>
    <col min="7" max="7" width="9.109375" bestFit="1" customWidth="1"/>
    <col min="8" max="8" width="14" customWidth="1"/>
    <col min="9" max="9" width="10.77734375" customWidth="1"/>
    <col min="10" max="10" width="13.88671875" customWidth="1"/>
    <col min="11" max="12" width="12.44140625" customWidth="1"/>
    <col min="13" max="13" width="32" bestFit="1" customWidth="1"/>
    <col min="14" max="15" width="21.77734375" bestFit="1" customWidth="1"/>
    <col min="16" max="26" width="7.6640625" customWidth="1"/>
  </cols>
  <sheetData>
    <row r="1" spans="1:1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customHeight="1">
      <c r="A2" s="1"/>
      <c r="B2" s="57" t="s">
        <v>25</v>
      </c>
      <c r="C2" s="45"/>
      <c r="D2" s="45"/>
      <c r="E2" s="4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>
      <c r="A3" s="1"/>
      <c r="B3" s="55" t="s">
        <v>26</v>
      </c>
      <c r="C3" s="45"/>
      <c r="D3" s="45"/>
      <c r="E3" s="45"/>
      <c r="F3" s="45"/>
      <c r="G3" s="45"/>
      <c r="H3" s="45"/>
      <c r="I3" s="45"/>
      <c r="J3" s="45"/>
      <c r="K3" s="5" t="s">
        <v>27</v>
      </c>
      <c r="L3" s="6"/>
      <c r="M3" s="1"/>
      <c r="N3" s="1"/>
      <c r="O3" s="1"/>
      <c r="P3" s="1"/>
      <c r="Q3" s="1"/>
      <c r="R3" s="1"/>
      <c r="S3" s="1"/>
    </row>
    <row r="4" spans="1:19" ht="14.25" customHeight="1">
      <c r="A4" s="1"/>
      <c r="B4" s="55" t="s">
        <v>28</v>
      </c>
      <c r="C4" s="45"/>
      <c r="D4" s="45"/>
      <c r="E4" s="45"/>
      <c r="F4" s="7"/>
      <c r="G4" s="7"/>
      <c r="H4" s="7"/>
      <c r="I4" s="7"/>
      <c r="J4" s="8" t="s">
        <v>29</v>
      </c>
      <c r="K4" s="58" t="s">
        <v>30</v>
      </c>
      <c r="L4" s="51"/>
      <c r="M4" s="51"/>
      <c r="N4" s="52"/>
      <c r="O4" s="9" t="s">
        <v>31</v>
      </c>
      <c r="P4" s="1"/>
      <c r="Q4" s="1"/>
      <c r="R4" s="1"/>
      <c r="S4" s="1"/>
    </row>
    <row r="5" spans="1:19" ht="14.25" customHeight="1">
      <c r="A5" s="1"/>
      <c r="B5" s="55" t="s">
        <v>32</v>
      </c>
      <c r="C5" s="45"/>
      <c r="D5" s="45"/>
      <c r="E5" s="45"/>
      <c r="F5" s="45"/>
      <c r="G5" s="45"/>
      <c r="H5" s="45"/>
      <c r="I5" s="7"/>
      <c r="J5" s="10">
        <v>1</v>
      </c>
      <c r="K5" s="53" t="s">
        <v>33</v>
      </c>
      <c r="L5" s="51"/>
      <c r="M5" s="51"/>
      <c r="N5" s="52"/>
      <c r="O5" s="11">
        <f>COUNTIFS($J$18:$J$117, "&lt;="&amp;$F$14, $K$18:$K$117, "&gt;="&amp;$F$14) + COUNTIFS($J$18:$J$117, "&lt;="&amp;$F$14, $K$18:$K$117, "")</f>
        <v>39</v>
      </c>
      <c r="P5" s="1"/>
      <c r="Q5" s="1"/>
      <c r="R5" s="1"/>
      <c r="S5" s="1"/>
    </row>
    <row r="6" spans="1:19" ht="14.25" customHeight="1">
      <c r="A6" s="1"/>
      <c r="B6" s="59" t="s">
        <v>34</v>
      </c>
      <c r="C6" s="45"/>
      <c r="D6" s="45"/>
      <c r="E6" s="45"/>
      <c r="F6" s="45"/>
      <c r="G6" s="45"/>
      <c r="H6" s="45"/>
      <c r="I6" s="7"/>
      <c r="J6" s="10">
        <v>2</v>
      </c>
      <c r="K6" s="53" t="s">
        <v>35</v>
      </c>
      <c r="L6" s="51"/>
      <c r="M6" s="51"/>
      <c r="N6" s="52"/>
      <c r="O6" s="11">
        <f>COUNTIFS($K$18:$K$117, "&lt;="&amp;$F$14, $K$18:$K$117, "&lt;&gt;")</f>
        <v>61</v>
      </c>
      <c r="P6" s="1"/>
      <c r="Q6" s="1"/>
      <c r="R6" s="1"/>
      <c r="S6" s="1"/>
    </row>
    <row r="7" spans="1:19" ht="14.25" customHeight="1">
      <c r="A7" s="1"/>
      <c r="B7" s="45"/>
      <c r="C7" s="45"/>
      <c r="D7" s="45"/>
      <c r="E7" s="45"/>
      <c r="F7" s="45"/>
      <c r="G7" s="45"/>
      <c r="H7" s="45"/>
      <c r="I7" s="7"/>
      <c r="J7" s="10">
        <v>3</v>
      </c>
      <c r="K7" s="56" t="s">
        <v>36</v>
      </c>
      <c r="L7" s="51"/>
      <c r="M7" s="51"/>
      <c r="N7" s="52"/>
      <c r="O7" s="11">
        <f>COUNTIFS($K$18:$K$117, "&lt;=01.01.2009", $K$18:$K$117, "&lt;&gt;")</f>
        <v>3</v>
      </c>
      <c r="P7" s="1"/>
      <c r="Q7" s="1"/>
      <c r="R7" s="1"/>
      <c r="S7" s="1"/>
    </row>
    <row r="8" spans="1:19" ht="14.25" customHeight="1">
      <c r="A8" s="1"/>
      <c r="B8" s="54" t="s">
        <v>37</v>
      </c>
      <c r="C8" s="45"/>
      <c r="D8" s="45"/>
      <c r="E8" s="45"/>
      <c r="F8" s="45"/>
      <c r="G8" s="45"/>
      <c r="H8" s="45"/>
      <c r="I8" s="45"/>
      <c r="J8" s="10">
        <v>4</v>
      </c>
      <c r="K8" s="53" t="s">
        <v>38</v>
      </c>
      <c r="L8" s="51"/>
      <c r="M8" s="51"/>
      <c r="N8" s="52"/>
      <c r="O8" s="38" cm="1">
        <f t="array" ref="O8">AVERAGE(IF(K18:K117&lt;&gt;"",DATEDIF(F18:F117,K18:K117,"y")))</f>
        <v>44.704918032786885</v>
      </c>
      <c r="P8" s="1"/>
      <c r="Q8" s="1"/>
      <c r="R8" s="1"/>
      <c r="S8" s="1"/>
    </row>
    <row r="9" spans="1:19" ht="14.25" customHeight="1">
      <c r="A9" s="1"/>
      <c r="B9" s="55" t="s">
        <v>39</v>
      </c>
      <c r="C9" s="45"/>
      <c r="D9" s="45"/>
      <c r="E9" s="45"/>
      <c r="F9" s="7"/>
      <c r="G9" s="7"/>
      <c r="H9" s="7"/>
      <c r="I9" s="7"/>
      <c r="J9" s="10">
        <v>5</v>
      </c>
      <c r="K9" s="53" t="s">
        <v>40</v>
      </c>
      <c r="L9" s="51"/>
      <c r="M9" s="51"/>
      <c r="N9" s="52"/>
      <c r="O9" s="11" t="str">
        <f>IF(COUNTIFS($G$18:$G$117,"чоловіча",$K$18:$K$117,"&lt;&gt;")&gt;COUNTIFS($G$18:$G$117,"жіноча",$K$18:$K$117,"&lt;&gt;"),"чоловіча","жіноча")</f>
        <v>чоловіча</v>
      </c>
      <c r="P9" s="1"/>
      <c r="Q9" s="1"/>
      <c r="R9" s="1"/>
      <c r="S9" s="1"/>
    </row>
    <row r="10" spans="1:19" ht="14.25" customHeight="1">
      <c r="A10" s="1"/>
      <c r="B10" s="55" t="s">
        <v>41</v>
      </c>
      <c r="C10" s="45"/>
      <c r="D10" s="45"/>
      <c r="E10" s="45"/>
      <c r="F10" s="45"/>
      <c r="G10" s="45"/>
      <c r="H10" s="45"/>
      <c r="I10" s="45"/>
      <c r="J10" s="10">
        <v>6</v>
      </c>
      <c r="K10" s="50" t="s">
        <v>42</v>
      </c>
      <c r="L10" s="51"/>
      <c r="M10" s="51"/>
      <c r="N10" s="52"/>
      <c r="O10" s="12">
        <f>COUNTIF($C$18:$C$117,"Р*")</f>
        <v>4</v>
      </c>
      <c r="P10" s="1"/>
      <c r="Q10" s="1"/>
      <c r="R10" s="1"/>
      <c r="S10" s="1"/>
    </row>
    <row r="11" spans="1:19" ht="14.25" customHeight="1">
      <c r="A11" s="1"/>
      <c r="B11" s="55" t="s">
        <v>43</v>
      </c>
      <c r="C11" s="45"/>
      <c r="D11" s="45"/>
      <c r="E11" s="45"/>
      <c r="F11" s="45"/>
      <c r="G11" s="7"/>
      <c r="H11" s="7"/>
      <c r="I11" s="7"/>
      <c r="J11" s="10"/>
      <c r="K11" s="50" t="s">
        <v>44</v>
      </c>
      <c r="L11" s="51"/>
      <c r="M11" s="51"/>
      <c r="N11" s="52"/>
      <c r="O11" s="13">
        <f>COUNTA(_xlfn.UNIQUE($M$18:$M$117))-1</f>
        <v>6</v>
      </c>
      <c r="P11" s="1"/>
      <c r="Q11" s="1"/>
      <c r="R11" s="1"/>
      <c r="S11" s="1"/>
    </row>
    <row r="12" spans="1:19" ht="14.4">
      <c r="A12" s="1"/>
      <c r="B12" s="4"/>
      <c r="C12" s="1"/>
      <c r="D12" s="1"/>
      <c r="E12" s="1"/>
      <c r="F12" s="7"/>
      <c r="G12" s="7"/>
      <c r="H12" s="7"/>
      <c r="I12" s="7"/>
      <c r="J12" s="10">
        <v>8</v>
      </c>
      <c r="K12" s="53" t="s">
        <v>45</v>
      </c>
      <c r="L12" s="51"/>
      <c r="M12" s="51"/>
      <c r="N12" s="52"/>
      <c r="O12" s="39" t="str" cm="1">
        <f t="array" ref="O12">INDEX($M$18:$M$117,MATCH(MAX(COUNTIF($M$18:$M$117,$M$18:$M$117)),COUNTIF($M$18:$M$117,$M$18:$M$117),0))</f>
        <v>за власним бажанням</v>
      </c>
      <c r="P12" s="1"/>
      <c r="Q12" s="1"/>
      <c r="R12" s="1"/>
      <c r="S12" s="1"/>
    </row>
    <row r="13" spans="1:19" ht="14.25" customHeight="1">
      <c r="A13" s="1"/>
      <c r="B13" s="4"/>
      <c r="C13" s="1"/>
      <c r="D13" s="1"/>
      <c r="E13" s="1"/>
      <c r="F13" s="7"/>
      <c r="G13" s="7"/>
      <c r="H13" s="7"/>
      <c r="I13" s="7"/>
      <c r="J13" s="7"/>
      <c r="K13" s="1"/>
      <c r="L13" s="1"/>
      <c r="M13" s="1"/>
      <c r="N13" s="1"/>
      <c r="O13" s="1"/>
      <c r="P13" s="1"/>
      <c r="Q13" s="1"/>
      <c r="R13" s="1"/>
      <c r="S13" s="1"/>
    </row>
    <row r="14" spans="1:19" ht="14.25" customHeight="1">
      <c r="A14" s="1"/>
      <c r="B14" s="4"/>
      <c r="C14" s="49" t="s">
        <v>46</v>
      </c>
      <c r="D14" s="45"/>
      <c r="E14" s="45"/>
      <c r="F14" s="14">
        <v>44927</v>
      </c>
      <c r="G14" s="7"/>
      <c r="H14" s="4"/>
      <c r="I14" s="4"/>
      <c r="J14" s="7"/>
      <c r="K14" s="7"/>
      <c r="L14" s="7"/>
      <c r="M14" s="1"/>
      <c r="N14" s="1"/>
      <c r="O14" s="1"/>
      <c r="P14" s="1"/>
      <c r="Q14" s="1"/>
      <c r="R14" s="1"/>
      <c r="S14" s="1"/>
    </row>
    <row r="15" spans="1:19" ht="14.25" customHeight="1">
      <c r="A15" s="1"/>
      <c r="B15" s="15"/>
      <c r="C15" s="6"/>
      <c r="D15" s="6"/>
      <c r="E15" s="6"/>
      <c r="F15" s="15"/>
      <c r="G15" s="15"/>
      <c r="H15" s="15"/>
      <c r="I15" s="15"/>
      <c r="J15" s="15"/>
      <c r="K15" s="15"/>
      <c r="L15" s="15"/>
      <c r="M15" s="6"/>
      <c r="N15" s="6"/>
      <c r="O15" s="6"/>
      <c r="P15" s="1"/>
      <c r="Q15" s="1"/>
      <c r="R15" s="1"/>
      <c r="S15" s="1"/>
    </row>
    <row r="16" spans="1:19" ht="14.25" customHeight="1">
      <c r="A16" s="1"/>
      <c r="B16" s="16" t="s">
        <v>29</v>
      </c>
      <c r="C16" s="32" t="s">
        <v>47</v>
      </c>
      <c r="D16" s="31"/>
      <c r="E16" s="31"/>
      <c r="F16" s="35"/>
      <c r="G16" s="36"/>
      <c r="H16" s="36"/>
      <c r="I16" s="36"/>
      <c r="J16" s="36"/>
      <c r="K16" s="36"/>
      <c r="L16" s="36"/>
      <c r="M16" s="36"/>
      <c r="N16" s="37"/>
      <c r="O16" s="6"/>
      <c r="P16" s="1"/>
      <c r="Q16" s="1"/>
      <c r="R16" s="1"/>
      <c r="S16" s="1"/>
    </row>
    <row r="17" spans="1:19" ht="27.75" customHeight="1">
      <c r="A17" s="1"/>
      <c r="B17" s="17"/>
      <c r="C17" s="28" t="s">
        <v>56</v>
      </c>
      <c r="D17" s="28" t="s">
        <v>57</v>
      </c>
      <c r="E17" s="33" t="s">
        <v>58</v>
      </c>
      <c r="F17" s="34" t="s">
        <v>48</v>
      </c>
      <c r="G17" s="34" t="s">
        <v>49</v>
      </c>
      <c r="H17" s="34" t="s">
        <v>50</v>
      </c>
      <c r="I17" s="34" t="s">
        <v>51</v>
      </c>
      <c r="J17" s="34" t="s">
        <v>52</v>
      </c>
      <c r="K17" s="34" t="s">
        <v>53</v>
      </c>
      <c r="L17" s="34" t="s">
        <v>54</v>
      </c>
      <c r="M17" s="34" t="s">
        <v>55</v>
      </c>
      <c r="N17" s="34" t="s">
        <v>170</v>
      </c>
      <c r="O17" s="6"/>
      <c r="P17" s="1"/>
      <c r="Q17" s="1"/>
      <c r="R17" s="1"/>
      <c r="S17" s="1"/>
    </row>
    <row r="18" spans="1:19" ht="14.25" customHeight="1">
      <c r="A18" s="1"/>
      <c r="B18" s="10">
        <v>1</v>
      </c>
      <c r="C18" s="26" t="s">
        <v>386</v>
      </c>
      <c r="D18" s="26" t="s">
        <v>59</v>
      </c>
      <c r="E18" s="18" t="s">
        <v>60</v>
      </c>
      <c r="F18" s="19">
        <v>21956</v>
      </c>
      <c r="G18" s="27" t="s">
        <v>61</v>
      </c>
      <c r="H18" s="11">
        <v>53</v>
      </c>
      <c r="I18" s="11" t="s">
        <v>62</v>
      </c>
      <c r="J18" s="19">
        <v>41530</v>
      </c>
      <c r="K18" s="19"/>
      <c r="L18" s="27" t="s">
        <v>63</v>
      </c>
      <c r="M18" s="29"/>
      <c r="N18" s="30" t="str">
        <f>_xlfn.XLOOKUP(C18&amp;" "&amp;D18&amp;" "&amp;E18,Відділи!B:B,Відділи!C:C,)</f>
        <v>Бухгалтерія</v>
      </c>
      <c r="O18" s="6"/>
      <c r="P18" s="1"/>
      <c r="Q18" s="1"/>
      <c r="R18" s="1"/>
      <c r="S18" s="1"/>
    </row>
    <row r="19" spans="1:19" ht="14.25" customHeight="1">
      <c r="A19" s="1"/>
      <c r="B19" s="10">
        <v>2</v>
      </c>
      <c r="C19" s="25" t="s">
        <v>200</v>
      </c>
      <c r="D19" s="18" t="s">
        <v>193</v>
      </c>
      <c r="E19" s="18" t="s">
        <v>201</v>
      </c>
      <c r="F19" s="19">
        <v>24302</v>
      </c>
      <c r="G19" s="11" t="str">
        <f t="shared" ref="G19:G50" si="0">IF(OR(RIGHT(E19,3)="вна", RIGHT(E19,4)="овна"), "жіноча", "чоловіча")</f>
        <v>чоловіча</v>
      </c>
      <c r="H19" s="11">
        <f t="shared" ref="H19:H50" si="1">DATEDIF(F19,J19,"Y")</f>
        <v>46</v>
      </c>
      <c r="I19" s="11" t="str">
        <f t="shared" ref="I19:I50" si="2">IF(H19&gt;=60,"так","ні")</f>
        <v>ні</v>
      </c>
      <c r="J19" s="19">
        <v>41434</v>
      </c>
      <c r="K19" s="19"/>
      <c r="L19" s="11" t="str">
        <f t="shared" ref="L19:L50" si="3">DATEDIF(J19,IF(ISBLANK(K19),$F$14,K19),"Y") &amp; "р." &amp;
DATEDIF(J19,IF(ISBLANK(K19),$F$14,K19),"YM") &amp; "м." &amp;
DATEDIF(J19,IF(ISBLANK(K19),$F$14,K19),"MD") &amp; "."</f>
        <v>9р.6м.23.</v>
      </c>
      <c r="M19" s="29"/>
      <c r="N19" s="30" t="str">
        <f>_xlfn.XLOOKUP(C19&amp;" "&amp;D19&amp;" "&amp;E19,Відділи!B:B,Відділи!C:C,)</f>
        <v>Бухгалтерія</v>
      </c>
      <c r="O19" s="6"/>
      <c r="P19" s="1"/>
      <c r="Q19" s="1"/>
      <c r="R19" s="1"/>
      <c r="S19" s="1"/>
    </row>
    <row r="20" spans="1:19" ht="14.25" customHeight="1">
      <c r="A20" s="1"/>
      <c r="B20" s="10">
        <v>3</v>
      </c>
      <c r="C20" s="24" t="s">
        <v>211</v>
      </c>
      <c r="D20" s="18" t="s">
        <v>212</v>
      </c>
      <c r="E20" s="18" t="s">
        <v>185</v>
      </c>
      <c r="F20" s="19">
        <v>22028</v>
      </c>
      <c r="G20" s="11" t="str">
        <f t="shared" si="0"/>
        <v>жіноча</v>
      </c>
      <c r="H20" s="11">
        <f t="shared" si="1"/>
        <v>54</v>
      </c>
      <c r="I20" s="11" t="str">
        <f t="shared" si="2"/>
        <v>ні</v>
      </c>
      <c r="J20" s="19">
        <v>41977</v>
      </c>
      <c r="K20" s="19"/>
      <c r="L20" s="11" t="str">
        <f t="shared" si="3"/>
        <v>8р.0м.28.</v>
      </c>
      <c r="M20" s="29"/>
      <c r="N20" s="30" t="str">
        <f>_xlfn.XLOOKUP(C20&amp;" "&amp;D20&amp;" "&amp;E20,Відділи!B:B,Відділи!C:C,)</f>
        <v>Бухгалтерія</v>
      </c>
      <c r="O20" s="6"/>
      <c r="P20" s="1"/>
      <c r="Q20" s="1"/>
      <c r="R20" s="1"/>
      <c r="S20" s="1"/>
    </row>
    <row r="21" spans="1:19" ht="14.25" customHeight="1">
      <c r="A21" s="1"/>
      <c r="B21" s="10">
        <v>4</v>
      </c>
      <c r="C21" s="24" t="s">
        <v>224</v>
      </c>
      <c r="D21" s="18" t="s">
        <v>225</v>
      </c>
      <c r="E21" s="18" t="s">
        <v>226</v>
      </c>
      <c r="F21" s="19">
        <v>34241</v>
      </c>
      <c r="G21" s="11" t="str">
        <f t="shared" si="0"/>
        <v>жіноча</v>
      </c>
      <c r="H21" s="11">
        <f t="shared" si="1"/>
        <v>17</v>
      </c>
      <c r="I21" s="11" t="str">
        <f t="shared" si="2"/>
        <v>ні</v>
      </c>
      <c r="J21" s="19">
        <v>40601</v>
      </c>
      <c r="K21" s="19">
        <v>43800</v>
      </c>
      <c r="L21" s="11" t="str">
        <f t="shared" si="3"/>
        <v>8р.9м.4.</v>
      </c>
      <c r="M21" s="29" t="s">
        <v>84</v>
      </c>
      <c r="N21" s="30" t="str">
        <f>_xlfn.XLOOKUP(C21&amp;" "&amp;D21&amp;" "&amp;E21,Відділи!B:B,Відділи!C:C,)</f>
        <v>Бухгалтерія</v>
      </c>
      <c r="O21" s="6"/>
      <c r="P21" s="1"/>
      <c r="Q21" s="1"/>
      <c r="R21" s="1"/>
      <c r="S21" s="1"/>
    </row>
    <row r="22" spans="1:19" ht="14.25" customHeight="1">
      <c r="A22" s="1"/>
      <c r="B22" s="10">
        <v>5</v>
      </c>
      <c r="C22" s="24" t="s">
        <v>227</v>
      </c>
      <c r="D22" s="18" t="s">
        <v>193</v>
      </c>
      <c r="E22" s="18" t="s">
        <v>228</v>
      </c>
      <c r="F22" s="19">
        <v>21196</v>
      </c>
      <c r="G22" s="11" t="str">
        <f t="shared" si="0"/>
        <v>чоловіча</v>
      </c>
      <c r="H22" s="11">
        <f t="shared" si="1"/>
        <v>54</v>
      </c>
      <c r="I22" s="11" t="str">
        <f t="shared" si="2"/>
        <v>ні</v>
      </c>
      <c r="J22" s="19">
        <v>40921</v>
      </c>
      <c r="K22" s="19">
        <v>44494</v>
      </c>
      <c r="L22" s="11" t="str">
        <f t="shared" si="3"/>
        <v>9р.9м.12.</v>
      </c>
      <c r="M22" s="29" t="s">
        <v>65</v>
      </c>
      <c r="N22" s="30" t="str">
        <f>_xlfn.XLOOKUP(C22&amp;" "&amp;D22&amp;" "&amp;E22,Відділи!B:B,Відділи!C:C,)</f>
        <v>Бухгалтерія</v>
      </c>
      <c r="O22" s="6"/>
      <c r="P22" s="1"/>
      <c r="Q22" s="1"/>
      <c r="R22" s="1"/>
      <c r="S22" s="1"/>
    </row>
    <row r="23" spans="1:19" ht="14.25" customHeight="1">
      <c r="A23" s="1"/>
      <c r="B23" s="10">
        <v>6</v>
      </c>
      <c r="C23" s="24" t="s">
        <v>263</v>
      </c>
      <c r="D23" s="18" t="s">
        <v>264</v>
      </c>
      <c r="E23" s="18" t="s">
        <v>210</v>
      </c>
      <c r="F23" s="19">
        <v>24224</v>
      </c>
      <c r="G23" s="11" t="str">
        <f t="shared" si="0"/>
        <v>жіноча</v>
      </c>
      <c r="H23" s="11">
        <f t="shared" si="1"/>
        <v>45</v>
      </c>
      <c r="I23" s="11" t="str">
        <f t="shared" si="2"/>
        <v>ні</v>
      </c>
      <c r="J23" s="19">
        <v>40953</v>
      </c>
      <c r="K23" s="19">
        <v>43891</v>
      </c>
      <c r="L23" s="11" t="str">
        <f t="shared" si="3"/>
        <v>8р.0м.16.</v>
      </c>
      <c r="M23" s="29" t="s">
        <v>104</v>
      </c>
      <c r="N23" s="30" t="str">
        <f>_xlfn.XLOOKUP(C23&amp;" "&amp;D23&amp;" "&amp;E23,Відділи!B:B,Відділи!C:C,)</f>
        <v>Бухгалтерія</v>
      </c>
      <c r="O23" s="6"/>
      <c r="P23" s="1"/>
      <c r="Q23" s="1"/>
      <c r="R23" s="1"/>
      <c r="S23" s="1"/>
    </row>
    <row r="24" spans="1:19" ht="14.25" customHeight="1">
      <c r="A24" s="1"/>
      <c r="B24" s="10">
        <v>7</v>
      </c>
      <c r="C24" s="24" t="s">
        <v>272</v>
      </c>
      <c r="D24" s="18" t="s">
        <v>273</v>
      </c>
      <c r="E24" s="18" t="s">
        <v>274</v>
      </c>
      <c r="F24" s="19">
        <v>24595</v>
      </c>
      <c r="G24" s="11" t="str">
        <f t="shared" si="0"/>
        <v>чоловіча</v>
      </c>
      <c r="H24" s="11">
        <f t="shared" si="1"/>
        <v>44</v>
      </c>
      <c r="I24" s="11" t="str">
        <f t="shared" si="2"/>
        <v>ні</v>
      </c>
      <c r="J24" s="19">
        <v>40889</v>
      </c>
      <c r="K24" s="19">
        <v>44112</v>
      </c>
      <c r="L24" s="11" t="str">
        <f t="shared" si="3"/>
        <v>8р.9м.26.</v>
      </c>
      <c r="M24" s="29" t="s">
        <v>84</v>
      </c>
      <c r="N24" s="30" t="str">
        <f>_xlfn.XLOOKUP(C24&amp;" "&amp;D24&amp;" "&amp;E24,Відділи!B:B,Відділи!C:C,)</f>
        <v>Бухгалтерія</v>
      </c>
      <c r="O24" s="6"/>
      <c r="P24" s="1"/>
      <c r="Q24" s="1"/>
      <c r="R24" s="1"/>
      <c r="S24" s="1"/>
    </row>
    <row r="25" spans="1:19" ht="14.25" customHeight="1">
      <c r="A25" s="1"/>
      <c r="B25" s="10">
        <v>8</v>
      </c>
      <c r="C25" s="24" t="s">
        <v>282</v>
      </c>
      <c r="D25" s="18" t="s">
        <v>280</v>
      </c>
      <c r="E25" s="18" t="s">
        <v>283</v>
      </c>
      <c r="F25" s="19">
        <v>15594</v>
      </c>
      <c r="G25" s="11" t="str">
        <f t="shared" si="0"/>
        <v>чоловіча</v>
      </c>
      <c r="H25" s="11">
        <f t="shared" si="1"/>
        <v>70</v>
      </c>
      <c r="I25" s="11" t="str">
        <f t="shared" si="2"/>
        <v>так</v>
      </c>
      <c r="J25" s="19">
        <v>41466</v>
      </c>
      <c r="K25" s="19"/>
      <c r="L25" s="11" t="str">
        <f t="shared" si="3"/>
        <v>9р.5м.21.</v>
      </c>
      <c r="M25" s="29"/>
      <c r="N25" s="30" t="str">
        <f>_xlfn.XLOOKUP(C25&amp;" "&amp;D25&amp;" "&amp;E25,Відділи!B:B,Відділи!C:C,)</f>
        <v>Бухгалтерія</v>
      </c>
      <c r="O25" s="6"/>
      <c r="P25" s="1"/>
      <c r="Q25" s="1"/>
      <c r="R25" s="1"/>
      <c r="S25" s="1"/>
    </row>
    <row r="26" spans="1:19" ht="14.25" customHeight="1">
      <c r="A26" s="1"/>
      <c r="B26" s="10">
        <v>9</v>
      </c>
      <c r="C26" s="24" t="s">
        <v>286</v>
      </c>
      <c r="D26" s="18" t="s">
        <v>254</v>
      </c>
      <c r="E26" s="18" t="s">
        <v>287</v>
      </c>
      <c r="F26" s="19">
        <v>23927</v>
      </c>
      <c r="G26" s="11" t="str">
        <f t="shared" si="0"/>
        <v>жіноча</v>
      </c>
      <c r="H26" s="11">
        <f t="shared" si="1"/>
        <v>44</v>
      </c>
      <c r="I26" s="11" t="str">
        <f t="shared" si="2"/>
        <v>ні</v>
      </c>
      <c r="J26" s="19">
        <v>40122</v>
      </c>
      <c r="K26" s="19"/>
      <c r="L26" s="11" t="str">
        <f t="shared" si="3"/>
        <v>13р.1м.27.</v>
      </c>
      <c r="M26" s="29"/>
      <c r="N26" s="30" t="str">
        <f>_xlfn.XLOOKUP(C26&amp;" "&amp;D26&amp;" "&amp;E26,Відділи!B:B,Відділи!C:C,)</f>
        <v>Бухгалтерія</v>
      </c>
      <c r="O26" s="6"/>
      <c r="P26" s="1"/>
      <c r="Q26" s="1"/>
      <c r="R26" s="1"/>
      <c r="S26" s="1"/>
    </row>
    <row r="27" spans="1:19" ht="14.25" customHeight="1">
      <c r="A27" s="1"/>
      <c r="B27" s="10">
        <v>10</v>
      </c>
      <c r="C27" s="24" t="s">
        <v>290</v>
      </c>
      <c r="D27" s="18" t="s">
        <v>291</v>
      </c>
      <c r="E27" s="18" t="s">
        <v>287</v>
      </c>
      <c r="F27" s="19">
        <v>28873</v>
      </c>
      <c r="G27" s="11" t="str">
        <f t="shared" si="0"/>
        <v>жіноча</v>
      </c>
      <c r="H27" s="11">
        <f t="shared" si="1"/>
        <v>34</v>
      </c>
      <c r="I27" s="11" t="str">
        <f t="shared" si="2"/>
        <v>ні</v>
      </c>
      <c r="J27" s="19">
        <v>41402</v>
      </c>
      <c r="K27" s="19"/>
      <c r="L27" s="11" t="str">
        <f t="shared" si="3"/>
        <v>9р.7м.24.</v>
      </c>
      <c r="M27" s="29"/>
      <c r="N27" s="30" t="str">
        <f>_xlfn.XLOOKUP(C27&amp;" "&amp;D27&amp;" "&amp;E27,Відділи!B:B,Відділи!C:C,)</f>
        <v>Бухгалтерія</v>
      </c>
      <c r="O27" s="6"/>
      <c r="P27" s="1"/>
      <c r="Q27" s="1"/>
      <c r="R27" s="1"/>
      <c r="S27" s="1"/>
    </row>
    <row r="28" spans="1:19" ht="14.25" customHeight="1">
      <c r="A28" s="1"/>
      <c r="B28" s="10">
        <v>11</v>
      </c>
      <c r="C28" s="24" t="s">
        <v>307</v>
      </c>
      <c r="D28" s="18" t="s">
        <v>308</v>
      </c>
      <c r="E28" s="18" t="s">
        <v>207</v>
      </c>
      <c r="F28" s="19">
        <v>30614</v>
      </c>
      <c r="G28" s="11" t="str">
        <f t="shared" si="0"/>
        <v>чоловіча</v>
      </c>
      <c r="H28" s="11">
        <f t="shared" si="1"/>
        <v>29</v>
      </c>
      <c r="I28" s="11" t="str">
        <f t="shared" si="2"/>
        <v>ні</v>
      </c>
      <c r="J28" s="19">
        <v>41370</v>
      </c>
      <c r="K28" s="19">
        <v>41645</v>
      </c>
      <c r="L28" s="11" t="str">
        <f t="shared" si="3"/>
        <v>0р.9м.0.</v>
      </c>
      <c r="M28" s="29" t="s">
        <v>67</v>
      </c>
      <c r="N28" s="30" t="str">
        <f>_xlfn.XLOOKUP(C28&amp;" "&amp;D28&amp;" "&amp;E28,Відділи!B:B,Відділи!C:C,)</f>
        <v>Бухгалтерія</v>
      </c>
      <c r="O28" s="6"/>
      <c r="P28" s="1"/>
      <c r="Q28" s="1"/>
      <c r="R28" s="1"/>
      <c r="S28" s="1"/>
    </row>
    <row r="29" spans="1:19" ht="14.25" customHeight="1">
      <c r="A29" s="1"/>
      <c r="B29" s="10">
        <v>12</v>
      </c>
      <c r="C29" s="24" t="s">
        <v>318</v>
      </c>
      <c r="D29" s="18" t="s">
        <v>319</v>
      </c>
      <c r="E29" s="18" t="s">
        <v>207</v>
      </c>
      <c r="F29" s="19">
        <v>17062</v>
      </c>
      <c r="G29" s="11" t="str">
        <f t="shared" si="0"/>
        <v>чоловіча</v>
      </c>
      <c r="H29" s="11">
        <f t="shared" si="1"/>
        <v>63</v>
      </c>
      <c r="I29" s="11" t="str">
        <f t="shared" si="2"/>
        <v>так</v>
      </c>
      <c r="J29" s="19">
        <v>40409</v>
      </c>
      <c r="K29" s="19"/>
      <c r="L29" s="11" t="str">
        <f t="shared" si="3"/>
        <v>12р.4м.13.</v>
      </c>
      <c r="M29" s="29"/>
      <c r="N29" s="30" t="str">
        <f>_xlfn.XLOOKUP(C29&amp;" "&amp;D29&amp;" "&amp;E29,Відділи!B:B,Відділи!C:C,)</f>
        <v>Бухгалтерія</v>
      </c>
      <c r="O29" s="6"/>
      <c r="P29" s="1"/>
      <c r="Q29" s="1"/>
      <c r="R29" s="1"/>
      <c r="S29" s="1"/>
    </row>
    <row r="30" spans="1:19" ht="14.25" customHeight="1">
      <c r="A30" s="1"/>
      <c r="B30" s="10">
        <v>13</v>
      </c>
      <c r="C30" s="24" t="s">
        <v>342</v>
      </c>
      <c r="D30" s="18" t="s">
        <v>343</v>
      </c>
      <c r="E30" s="18" t="s">
        <v>344</v>
      </c>
      <c r="F30" s="19">
        <v>33375</v>
      </c>
      <c r="G30" s="11" t="str">
        <f t="shared" si="0"/>
        <v>чоловіча</v>
      </c>
      <c r="H30" s="11">
        <f t="shared" si="1"/>
        <v>21</v>
      </c>
      <c r="I30" s="11" t="str">
        <f t="shared" si="2"/>
        <v>ні</v>
      </c>
      <c r="J30" s="19">
        <v>41178</v>
      </c>
      <c r="K30" s="19">
        <v>43312</v>
      </c>
      <c r="L30" s="11" t="str">
        <f t="shared" si="3"/>
        <v>5р.10м.5.</v>
      </c>
      <c r="M30" s="29" t="s">
        <v>67</v>
      </c>
      <c r="N30" s="30" t="str">
        <f>_xlfn.XLOOKUP(C30&amp;" "&amp;D30&amp;" "&amp;E30,Відділи!B:B,Відділи!C:C,)</f>
        <v>Бухгалтерія</v>
      </c>
      <c r="O30" s="6"/>
      <c r="P30" s="1"/>
      <c r="Q30" s="1"/>
      <c r="R30" s="1"/>
      <c r="S30" s="1"/>
    </row>
    <row r="31" spans="1:19" ht="14.25" customHeight="1">
      <c r="A31" s="1"/>
      <c r="B31" s="10">
        <v>14</v>
      </c>
      <c r="C31" s="24" t="s">
        <v>357</v>
      </c>
      <c r="D31" s="18" t="s">
        <v>246</v>
      </c>
      <c r="E31" s="18" t="s">
        <v>358</v>
      </c>
      <c r="F31" s="19">
        <v>29020</v>
      </c>
      <c r="G31" s="11" t="str">
        <f t="shared" si="0"/>
        <v>чоловіча</v>
      </c>
      <c r="H31" s="11">
        <f t="shared" si="1"/>
        <v>32</v>
      </c>
      <c r="I31" s="11" t="str">
        <f t="shared" si="2"/>
        <v>ні</v>
      </c>
      <c r="J31" s="19">
        <v>40825</v>
      </c>
      <c r="K31" s="19">
        <v>42579</v>
      </c>
      <c r="L31" s="11" t="str">
        <f t="shared" si="3"/>
        <v>4р.9м.19.</v>
      </c>
      <c r="M31" s="29" t="s">
        <v>67</v>
      </c>
      <c r="N31" s="30" t="str">
        <f>_xlfn.XLOOKUP(C31&amp;" "&amp;D31&amp;" "&amp;E31,Відділи!B:B,Відділи!C:C,)</f>
        <v>Бухгалтерія</v>
      </c>
      <c r="O31" s="6"/>
      <c r="P31" s="1"/>
      <c r="Q31" s="1"/>
      <c r="R31" s="1"/>
      <c r="S31" s="1"/>
    </row>
    <row r="32" spans="1:19" ht="14.25" customHeight="1">
      <c r="A32" s="1"/>
      <c r="B32" s="10">
        <v>15</v>
      </c>
      <c r="C32" s="24" t="s">
        <v>378</v>
      </c>
      <c r="D32" s="18" t="s">
        <v>293</v>
      </c>
      <c r="E32" s="18" t="s">
        <v>210</v>
      </c>
      <c r="F32" s="19">
        <v>24140</v>
      </c>
      <c r="G32" s="11" t="str">
        <f t="shared" si="0"/>
        <v>жіноча</v>
      </c>
      <c r="H32" s="11">
        <f t="shared" si="1"/>
        <v>45</v>
      </c>
      <c r="I32" s="11" t="str">
        <f t="shared" si="2"/>
        <v>ні</v>
      </c>
      <c r="J32" s="19">
        <v>40761</v>
      </c>
      <c r="K32" s="19"/>
      <c r="L32" s="11" t="str">
        <f t="shared" si="3"/>
        <v>11р.4м.26.</v>
      </c>
      <c r="M32" s="29"/>
      <c r="N32" s="30" t="str">
        <f>_xlfn.XLOOKUP(C32&amp;" "&amp;D32&amp;" "&amp;E32,Відділи!B:B,Відділи!C:C,)</f>
        <v>Бухгалтерія</v>
      </c>
      <c r="O32" s="6"/>
      <c r="P32" s="1"/>
      <c r="Q32" s="1"/>
      <c r="R32" s="1"/>
      <c r="S32" s="1"/>
    </row>
    <row r="33" spans="1:19" ht="14.25" customHeight="1">
      <c r="A33" s="1"/>
      <c r="B33" s="10">
        <v>16</v>
      </c>
      <c r="C33" s="24" t="s">
        <v>381</v>
      </c>
      <c r="D33" s="18" t="s">
        <v>382</v>
      </c>
      <c r="E33" s="18" t="s">
        <v>220</v>
      </c>
      <c r="F33" s="19">
        <v>23575</v>
      </c>
      <c r="G33" s="11" t="str">
        <f t="shared" si="0"/>
        <v>чоловіча</v>
      </c>
      <c r="H33" s="11">
        <f t="shared" si="1"/>
        <v>42</v>
      </c>
      <c r="I33" s="11" t="str">
        <f t="shared" si="2"/>
        <v>ні</v>
      </c>
      <c r="J33" s="19">
        <v>39161</v>
      </c>
      <c r="K33" s="19"/>
      <c r="L33" s="11" t="str">
        <f t="shared" si="3"/>
        <v>15р.9м.12.</v>
      </c>
      <c r="M33" s="29"/>
      <c r="N33" s="30" t="str">
        <f>_xlfn.XLOOKUP(C33&amp;" "&amp;D33&amp;" "&amp;E33,Відділи!B:B,Відділи!C:C,)</f>
        <v>Бухгалтерія</v>
      </c>
      <c r="O33" s="6"/>
      <c r="P33" s="1"/>
      <c r="Q33" s="1"/>
      <c r="R33" s="1"/>
      <c r="S33" s="1"/>
    </row>
    <row r="34" spans="1:19" ht="14.25" customHeight="1">
      <c r="A34" s="1"/>
      <c r="B34" s="10">
        <v>17</v>
      </c>
      <c r="C34" s="24" t="s">
        <v>189</v>
      </c>
      <c r="D34" s="18" t="s">
        <v>190</v>
      </c>
      <c r="E34" s="18" t="s">
        <v>191</v>
      </c>
      <c r="F34" s="19">
        <v>32924</v>
      </c>
      <c r="G34" s="11" t="str">
        <f t="shared" si="0"/>
        <v>чоловіча</v>
      </c>
      <c r="H34" s="11">
        <f t="shared" si="1"/>
        <v>19</v>
      </c>
      <c r="I34" s="11" t="str">
        <f t="shared" si="2"/>
        <v>ні</v>
      </c>
      <c r="J34" s="19">
        <v>40058</v>
      </c>
      <c r="K34" s="19"/>
      <c r="L34" s="11" t="str">
        <f t="shared" si="3"/>
        <v>13р.3м.30.</v>
      </c>
      <c r="M34" s="29"/>
      <c r="N34" s="30" t="str">
        <f>_xlfn.XLOOKUP(C34&amp;" "&amp;D34&amp;" "&amp;E34,Відділи!B:B,Відділи!C:C,)</f>
        <v>Відділ збуту</v>
      </c>
      <c r="O34" s="6"/>
      <c r="P34" s="1"/>
      <c r="Q34" s="1"/>
      <c r="R34" s="1"/>
      <c r="S34" s="1"/>
    </row>
    <row r="35" spans="1:19" ht="14.25" customHeight="1">
      <c r="A35" s="1"/>
      <c r="B35" s="10">
        <v>18</v>
      </c>
      <c r="C35" s="24" t="s">
        <v>213</v>
      </c>
      <c r="D35" s="18" t="s">
        <v>214</v>
      </c>
      <c r="E35" s="18" t="s">
        <v>215</v>
      </c>
      <c r="F35" s="19">
        <v>31506</v>
      </c>
      <c r="G35" s="11" t="str">
        <f t="shared" si="0"/>
        <v>чоловіча</v>
      </c>
      <c r="H35" s="11">
        <f t="shared" si="1"/>
        <v>24</v>
      </c>
      <c r="I35" s="11" t="str">
        <f t="shared" si="2"/>
        <v>ні</v>
      </c>
      <c r="J35" s="19">
        <v>40377</v>
      </c>
      <c r="K35" s="19">
        <v>42856</v>
      </c>
      <c r="L35" s="11" t="str">
        <f t="shared" si="3"/>
        <v>6р.9м.13.</v>
      </c>
      <c r="M35" s="29" t="s">
        <v>67</v>
      </c>
      <c r="N35" s="30" t="str">
        <f>_xlfn.XLOOKUP(C35&amp;" "&amp;D35&amp;" "&amp;E35,Відділи!B:B,Відділи!C:C,)</f>
        <v>Відділ збуту</v>
      </c>
      <c r="O35" s="6"/>
      <c r="P35" s="1"/>
      <c r="Q35" s="1"/>
      <c r="R35" s="1"/>
      <c r="S35" s="1"/>
    </row>
    <row r="36" spans="1:19" ht="14.25" customHeight="1">
      <c r="A36" s="1"/>
      <c r="B36" s="10">
        <v>19</v>
      </c>
      <c r="C36" s="24" t="s">
        <v>229</v>
      </c>
      <c r="D36" s="18" t="s">
        <v>230</v>
      </c>
      <c r="E36" s="18" t="s">
        <v>215</v>
      </c>
      <c r="F36" s="19">
        <v>18715</v>
      </c>
      <c r="G36" s="11" t="str">
        <f t="shared" si="0"/>
        <v>чоловіча</v>
      </c>
      <c r="H36" s="11">
        <f t="shared" si="1"/>
        <v>64</v>
      </c>
      <c r="I36" s="11" t="str">
        <f t="shared" si="2"/>
        <v>так</v>
      </c>
      <c r="J36" s="19">
        <v>42233</v>
      </c>
      <c r="K36" s="19"/>
      <c r="L36" s="11" t="str">
        <f t="shared" si="3"/>
        <v>7р.4м.15.</v>
      </c>
      <c r="M36" s="29"/>
      <c r="N36" s="30" t="str">
        <f>_xlfn.XLOOKUP(C36&amp;" "&amp;D36&amp;" "&amp;E36,Відділи!B:B,Відділи!C:C,)</f>
        <v>Відділ збуту</v>
      </c>
      <c r="O36" s="6"/>
      <c r="P36" s="1"/>
      <c r="Q36" s="1"/>
      <c r="R36" s="1"/>
      <c r="S36" s="1"/>
    </row>
    <row r="37" spans="1:19" ht="14.25" customHeight="1">
      <c r="A37" s="1"/>
      <c r="B37" s="10">
        <v>20</v>
      </c>
      <c r="C37" s="24" t="s">
        <v>240</v>
      </c>
      <c r="D37" s="18" t="s">
        <v>230</v>
      </c>
      <c r="E37" s="18" t="s">
        <v>241</v>
      </c>
      <c r="F37" s="19">
        <v>33931</v>
      </c>
      <c r="G37" s="11" t="str">
        <f t="shared" si="0"/>
        <v>чоловіча</v>
      </c>
      <c r="H37" s="11">
        <f t="shared" si="1"/>
        <v>21</v>
      </c>
      <c r="I37" s="11" t="str">
        <f t="shared" si="2"/>
        <v>ні</v>
      </c>
      <c r="J37" s="19">
        <v>41690</v>
      </c>
      <c r="K37" s="19"/>
      <c r="L37" s="11" t="str">
        <f t="shared" si="3"/>
        <v>8р.10м.12.</v>
      </c>
      <c r="M37" s="29"/>
      <c r="N37" s="30" t="str">
        <f>_xlfn.XLOOKUP(C37&amp;" "&amp;D37&amp;" "&amp;E37,Відділи!B:B,Відділи!C:C,)</f>
        <v>Відділ збуту</v>
      </c>
      <c r="O37" s="6"/>
      <c r="P37" s="1"/>
      <c r="Q37" s="1"/>
      <c r="R37" s="1"/>
      <c r="S37" s="1"/>
    </row>
    <row r="38" spans="1:19" ht="14.25" customHeight="1">
      <c r="A38" s="1"/>
      <c r="B38" s="10">
        <v>21</v>
      </c>
      <c r="C38" s="24" t="s">
        <v>252</v>
      </c>
      <c r="D38" s="18" t="s">
        <v>243</v>
      </c>
      <c r="E38" s="18" t="s">
        <v>226</v>
      </c>
      <c r="F38" s="19">
        <v>33220</v>
      </c>
      <c r="G38" s="11" t="str">
        <f t="shared" si="0"/>
        <v>жіноча</v>
      </c>
      <c r="H38" s="11">
        <f t="shared" si="1"/>
        <v>16</v>
      </c>
      <c r="I38" s="11" t="str">
        <f t="shared" si="2"/>
        <v>ні</v>
      </c>
      <c r="J38" s="19">
        <v>39417</v>
      </c>
      <c r="K38" s="19"/>
      <c r="L38" s="11" t="str">
        <f t="shared" si="3"/>
        <v>15р.1м.0.</v>
      </c>
      <c r="M38" s="29"/>
      <c r="N38" s="30" t="str">
        <f>_xlfn.XLOOKUP(C38&amp;" "&amp;D38&amp;" "&amp;E38,Відділи!B:B,Відділи!C:C,)</f>
        <v>Відділ збуту</v>
      </c>
      <c r="O38" s="6"/>
      <c r="P38" s="1"/>
      <c r="Q38" s="1"/>
      <c r="R38" s="1"/>
      <c r="S38" s="1"/>
    </row>
    <row r="39" spans="1:19" ht="14.25" customHeight="1">
      <c r="A39" s="1"/>
      <c r="B39" s="10">
        <v>22</v>
      </c>
      <c r="C39" s="24" t="s">
        <v>284</v>
      </c>
      <c r="D39" s="18" t="s">
        <v>285</v>
      </c>
      <c r="E39" s="18" t="s">
        <v>194</v>
      </c>
      <c r="F39" s="19">
        <v>26689</v>
      </c>
      <c r="G39" s="11" t="str">
        <f t="shared" si="0"/>
        <v>чоловіча</v>
      </c>
      <c r="H39" s="11">
        <f t="shared" si="1"/>
        <v>42</v>
      </c>
      <c r="I39" s="11" t="str">
        <f t="shared" si="2"/>
        <v>ні</v>
      </c>
      <c r="J39" s="19">
        <v>42041</v>
      </c>
      <c r="K39" s="19"/>
      <c r="L39" s="11" t="str">
        <f t="shared" si="3"/>
        <v>7р.10м.26.</v>
      </c>
      <c r="M39" s="29"/>
      <c r="N39" s="30" t="str">
        <f>_xlfn.XLOOKUP(C39&amp;" "&amp;D39&amp;" "&amp;E39,Відділи!B:B,Відділи!C:C,)</f>
        <v>Відділ збуту</v>
      </c>
      <c r="O39" s="6"/>
      <c r="P39" s="1"/>
      <c r="Q39" s="1"/>
      <c r="R39" s="1"/>
      <c r="S39" s="1"/>
    </row>
    <row r="40" spans="1:19" ht="14.25" customHeight="1">
      <c r="A40" s="1"/>
      <c r="B40" s="10">
        <v>23</v>
      </c>
      <c r="C40" s="24" t="s">
        <v>288</v>
      </c>
      <c r="D40" s="18" t="s">
        <v>289</v>
      </c>
      <c r="E40" s="18" t="s">
        <v>201</v>
      </c>
      <c r="F40" s="19">
        <v>21994</v>
      </c>
      <c r="G40" s="11" t="str">
        <f t="shared" si="0"/>
        <v>чоловіча</v>
      </c>
      <c r="H40" s="11">
        <f t="shared" si="1"/>
        <v>47</v>
      </c>
      <c r="I40" s="11" t="str">
        <f t="shared" si="2"/>
        <v>ні</v>
      </c>
      <c r="J40" s="19">
        <v>39257</v>
      </c>
      <c r="K40" s="19"/>
      <c r="L40" s="11" t="str">
        <f t="shared" si="3"/>
        <v>15р.6м.8.</v>
      </c>
      <c r="M40" s="29"/>
      <c r="N40" s="30" t="str">
        <f>_xlfn.XLOOKUP(C40&amp;" "&amp;D40&amp;" "&amp;E40,Відділи!B:B,Відділи!C:C,)</f>
        <v>Відділ збуту</v>
      </c>
      <c r="O40" s="6"/>
      <c r="P40" s="1"/>
      <c r="Q40" s="1"/>
      <c r="R40" s="1"/>
      <c r="S40" s="1"/>
    </row>
    <row r="41" spans="1:19" ht="14.25" customHeight="1">
      <c r="A41" s="1"/>
      <c r="B41" s="10">
        <v>24</v>
      </c>
      <c r="C41" s="24" t="s">
        <v>324</v>
      </c>
      <c r="D41" s="18" t="s">
        <v>232</v>
      </c>
      <c r="E41" s="18" t="s">
        <v>201</v>
      </c>
      <c r="F41" s="19">
        <v>26823</v>
      </c>
      <c r="G41" s="11" t="str">
        <f t="shared" si="0"/>
        <v>чоловіча</v>
      </c>
      <c r="H41" s="11">
        <f t="shared" si="1"/>
        <v>40</v>
      </c>
      <c r="I41" s="11" t="str">
        <f t="shared" si="2"/>
        <v>ні</v>
      </c>
      <c r="J41" s="19">
        <v>41626</v>
      </c>
      <c r="K41" s="19">
        <v>42166</v>
      </c>
      <c r="L41" s="11" t="str">
        <f t="shared" si="3"/>
        <v>1р.5м.24.</v>
      </c>
      <c r="M41" s="29" t="s">
        <v>65</v>
      </c>
      <c r="N41" s="30" t="str">
        <f>_xlfn.XLOOKUP(C41&amp;" "&amp;D41&amp;" "&amp;E41,Відділи!B:B,Відділи!C:C,)</f>
        <v>Відділ збуту</v>
      </c>
      <c r="O41" s="6"/>
      <c r="P41" s="1"/>
      <c r="Q41" s="1"/>
      <c r="R41" s="1"/>
      <c r="S41" s="1"/>
    </row>
    <row r="42" spans="1:19" ht="14.25" customHeight="1">
      <c r="A42" s="1"/>
      <c r="B42" s="10">
        <v>25</v>
      </c>
      <c r="C42" s="24" t="s">
        <v>332</v>
      </c>
      <c r="D42" s="18" t="s">
        <v>333</v>
      </c>
      <c r="E42" s="18" t="s">
        <v>334</v>
      </c>
      <c r="F42" s="19">
        <v>27582</v>
      </c>
      <c r="G42" s="11" t="str">
        <f t="shared" si="0"/>
        <v>чоловіча</v>
      </c>
      <c r="H42" s="11">
        <f t="shared" si="1"/>
        <v>38</v>
      </c>
      <c r="I42" s="11" t="str">
        <f t="shared" si="2"/>
        <v>ні</v>
      </c>
      <c r="J42" s="19">
        <v>41594</v>
      </c>
      <c r="K42" s="19">
        <v>41773</v>
      </c>
      <c r="L42" s="11" t="str">
        <f t="shared" si="3"/>
        <v>0р.5м.28.</v>
      </c>
      <c r="M42" s="29" t="s">
        <v>65</v>
      </c>
      <c r="N42" s="30" t="str">
        <f>_xlfn.XLOOKUP(C42&amp;" "&amp;D42&amp;" "&amp;E42,Відділи!B:B,Відділи!C:C,)</f>
        <v>Відділ збуту</v>
      </c>
      <c r="O42" s="6"/>
      <c r="P42" s="1"/>
      <c r="Q42" s="1"/>
      <c r="R42" s="1"/>
      <c r="S42" s="1"/>
    </row>
    <row r="43" spans="1:19" ht="14.25" customHeight="1">
      <c r="A43" s="1"/>
      <c r="B43" s="10">
        <v>26</v>
      </c>
      <c r="C43" s="24" t="s">
        <v>338</v>
      </c>
      <c r="D43" s="18" t="s">
        <v>339</v>
      </c>
      <c r="E43" s="18" t="s">
        <v>255</v>
      </c>
      <c r="F43" s="19">
        <v>22060</v>
      </c>
      <c r="G43" s="11" t="str">
        <f t="shared" si="0"/>
        <v>жіноча</v>
      </c>
      <c r="H43" s="11">
        <f t="shared" si="1"/>
        <v>51</v>
      </c>
      <c r="I43" s="11" t="str">
        <f t="shared" si="2"/>
        <v>ні</v>
      </c>
      <c r="J43" s="19">
        <v>40729</v>
      </c>
      <c r="K43" s="19"/>
      <c r="L43" s="11" t="str">
        <f t="shared" si="3"/>
        <v>11р.5м.27.</v>
      </c>
      <c r="M43" s="29"/>
      <c r="N43" s="30" t="str">
        <f>_xlfn.XLOOKUP(C43&amp;" "&amp;D43&amp;" "&amp;E43,Відділи!B:B,Відділи!C:C,)</f>
        <v>Відділ збуту</v>
      </c>
      <c r="O43" s="6"/>
      <c r="P43" s="1"/>
      <c r="Q43" s="1"/>
      <c r="R43" s="1"/>
      <c r="S43" s="1"/>
    </row>
    <row r="44" spans="1:19" ht="14.25" customHeight="1">
      <c r="A44" s="1"/>
      <c r="B44" s="10">
        <v>27</v>
      </c>
      <c r="C44" s="24" t="s">
        <v>373</v>
      </c>
      <c r="D44" s="18" t="s">
        <v>361</v>
      </c>
      <c r="E44" s="18" t="s">
        <v>351</v>
      </c>
      <c r="F44" s="19">
        <v>21594</v>
      </c>
      <c r="G44" s="11" t="str">
        <f t="shared" si="0"/>
        <v>жіноча</v>
      </c>
      <c r="H44" s="11">
        <f t="shared" si="1"/>
        <v>52</v>
      </c>
      <c r="I44" s="11" t="str">
        <f t="shared" si="2"/>
        <v>ні</v>
      </c>
      <c r="J44" s="19">
        <v>40665</v>
      </c>
      <c r="K44" s="19">
        <v>42641</v>
      </c>
      <c r="L44" s="11" t="str">
        <f t="shared" si="3"/>
        <v>5р.4м.26.</v>
      </c>
      <c r="M44" s="29" t="s">
        <v>65</v>
      </c>
      <c r="N44" s="30" t="str">
        <f>_xlfn.XLOOKUP(C44&amp;" "&amp;D44&amp;" "&amp;E44,Відділи!B:B,Відділи!C:C,)</f>
        <v>Відділ збуту</v>
      </c>
      <c r="O44" s="6"/>
      <c r="P44" s="1"/>
      <c r="Q44" s="1"/>
      <c r="R44" s="1"/>
      <c r="S44" s="1"/>
    </row>
    <row r="45" spans="1:19" ht="14.25" customHeight="1">
      <c r="A45" s="1"/>
      <c r="B45" s="10">
        <v>28</v>
      </c>
      <c r="C45" s="24" t="s">
        <v>383</v>
      </c>
      <c r="D45" s="18" t="s">
        <v>355</v>
      </c>
      <c r="E45" s="18" t="s">
        <v>351</v>
      </c>
      <c r="F45" s="19">
        <v>24923</v>
      </c>
      <c r="G45" s="11" t="str">
        <f t="shared" si="0"/>
        <v>жіноча</v>
      </c>
      <c r="H45" s="11">
        <f t="shared" si="1"/>
        <v>40</v>
      </c>
      <c r="I45" s="11" t="str">
        <f t="shared" si="2"/>
        <v>ні</v>
      </c>
      <c r="J45" s="19">
        <v>39546</v>
      </c>
      <c r="K45" s="19">
        <v>41320</v>
      </c>
      <c r="L45" s="11" t="str">
        <f t="shared" si="3"/>
        <v>4р.10м.7.</v>
      </c>
      <c r="M45" s="29" t="s">
        <v>67</v>
      </c>
      <c r="N45" s="30" t="str">
        <f>_xlfn.XLOOKUP(C45&amp;" "&amp;D45&amp;" "&amp;E45,Відділи!B:B,Відділи!C:C,)</f>
        <v>Відділ збуту</v>
      </c>
      <c r="O45" s="6"/>
      <c r="P45" s="1"/>
      <c r="Q45" s="1"/>
      <c r="R45" s="1"/>
      <c r="S45" s="1"/>
    </row>
    <row r="46" spans="1:19" ht="14.25" customHeight="1">
      <c r="A46" s="1"/>
      <c r="B46" s="10">
        <v>29</v>
      </c>
      <c r="C46" s="24" t="s">
        <v>197</v>
      </c>
      <c r="D46" s="18" t="s">
        <v>198</v>
      </c>
      <c r="E46" s="18" t="s">
        <v>199</v>
      </c>
      <c r="F46" s="19">
        <v>32759</v>
      </c>
      <c r="G46" s="11" t="str">
        <f t="shared" si="0"/>
        <v>чоловіча</v>
      </c>
      <c r="H46" s="11">
        <f t="shared" si="1"/>
        <v>19</v>
      </c>
      <c r="I46" s="11" t="str">
        <f t="shared" si="2"/>
        <v>ні</v>
      </c>
      <c r="J46" s="19">
        <v>39706</v>
      </c>
      <c r="K46" s="19">
        <v>42633</v>
      </c>
      <c r="L46" s="11" t="str">
        <f t="shared" si="3"/>
        <v>8р.0м.5.</v>
      </c>
      <c r="M46" s="29" t="s">
        <v>73</v>
      </c>
      <c r="N46" s="30" t="str">
        <f>_xlfn.XLOOKUP(C46&amp;" "&amp;D46&amp;" "&amp;E46,Відділи!B:B,Відділи!C:C,)</f>
        <v>Відділ кадрів</v>
      </c>
      <c r="O46" s="6"/>
      <c r="P46" s="1"/>
      <c r="Q46" s="1"/>
      <c r="R46" s="1"/>
      <c r="S46" s="1"/>
    </row>
    <row r="47" spans="1:19" ht="14.25" customHeight="1">
      <c r="A47" s="1"/>
      <c r="B47" s="10">
        <v>30</v>
      </c>
      <c r="C47" s="24" t="s">
        <v>270</v>
      </c>
      <c r="D47" s="18" t="s">
        <v>271</v>
      </c>
      <c r="E47" s="18" t="s">
        <v>223</v>
      </c>
      <c r="F47" s="19">
        <v>25911</v>
      </c>
      <c r="G47" s="11" t="str">
        <f t="shared" si="0"/>
        <v>жіноча</v>
      </c>
      <c r="H47" s="11">
        <f t="shared" si="1"/>
        <v>36</v>
      </c>
      <c r="I47" s="11" t="str">
        <f t="shared" si="2"/>
        <v>ні</v>
      </c>
      <c r="J47" s="19">
        <v>39097</v>
      </c>
      <c r="K47" s="19">
        <v>39334</v>
      </c>
      <c r="L47" s="11" t="str">
        <f t="shared" si="3"/>
        <v>0р.7м.25.</v>
      </c>
      <c r="M47" s="29" t="s">
        <v>65</v>
      </c>
      <c r="N47" s="30" t="str">
        <f>_xlfn.XLOOKUP(C47&amp;" "&amp;D47&amp;" "&amp;E47,Відділи!B:B,Відділи!C:C,)</f>
        <v>Відділ кадрів</v>
      </c>
      <c r="O47" s="6"/>
      <c r="P47" s="1"/>
      <c r="Q47" s="1"/>
      <c r="R47" s="1"/>
      <c r="S47" s="1"/>
    </row>
    <row r="48" spans="1:19" ht="14.25" customHeight="1">
      <c r="A48" s="1"/>
      <c r="B48" s="10">
        <v>31</v>
      </c>
      <c r="C48" s="24" t="s">
        <v>275</v>
      </c>
      <c r="D48" s="18" t="s">
        <v>276</v>
      </c>
      <c r="E48" s="18" t="s">
        <v>277</v>
      </c>
      <c r="F48" s="19">
        <v>33477</v>
      </c>
      <c r="G48" s="11" t="str">
        <f t="shared" si="0"/>
        <v>жіноча</v>
      </c>
      <c r="H48" s="11">
        <f t="shared" si="1"/>
        <v>16</v>
      </c>
      <c r="I48" s="11" t="str">
        <f t="shared" si="2"/>
        <v>ні</v>
      </c>
      <c r="J48" s="19">
        <v>39514</v>
      </c>
      <c r="K48" s="19">
        <v>39699</v>
      </c>
      <c r="L48" s="11" t="str">
        <f t="shared" si="3"/>
        <v>0р.6м.1.</v>
      </c>
      <c r="M48" s="29" t="s">
        <v>73</v>
      </c>
      <c r="N48" s="30" t="str">
        <f>_xlfn.XLOOKUP(C48&amp;" "&amp;D48&amp;" "&amp;E48,Відділи!B:B,Відділи!C:C,)</f>
        <v>Відділ кадрів</v>
      </c>
      <c r="O48" s="6"/>
      <c r="P48" s="1"/>
      <c r="Q48" s="1"/>
      <c r="R48" s="1"/>
      <c r="S48" s="1"/>
    </row>
    <row r="49" spans="1:19" ht="14.25" customHeight="1">
      <c r="A49" s="1"/>
      <c r="B49" s="10">
        <v>32</v>
      </c>
      <c r="C49" s="24" t="s">
        <v>278</v>
      </c>
      <c r="D49" s="18" t="s">
        <v>230</v>
      </c>
      <c r="E49" s="18" t="s">
        <v>182</v>
      </c>
      <c r="F49" s="19">
        <v>21710</v>
      </c>
      <c r="G49" s="11" t="str">
        <f t="shared" si="0"/>
        <v>чоловіча</v>
      </c>
      <c r="H49" s="11">
        <f t="shared" si="1"/>
        <v>50</v>
      </c>
      <c r="I49" s="11" t="str">
        <f t="shared" si="2"/>
        <v>ні</v>
      </c>
      <c r="J49" s="19">
        <v>40186</v>
      </c>
      <c r="K49" s="19">
        <v>42650</v>
      </c>
      <c r="L49" s="11" t="str">
        <f t="shared" si="3"/>
        <v>6р.8м.29.</v>
      </c>
      <c r="M49" s="29" t="s">
        <v>65</v>
      </c>
      <c r="N49" s="30" t="str">
        <f>_xlfn.XLOOKUP(C49&amp;" "&amp;D49&amp;" "&amp;E49,Відділи!B:B,Відділи!C:C,)</f>
        <v>Відділ кадрів</v>
      </c>
      <c r="O49" s="6"/>
      <c r="P49" s="1"/>
      <c r="Q49" s="1"/>
      <c r="R49" s="1"/>
      <c r="S49" s="1"/>
    </row>
    <row r="50" spans="1:19" ht="14.25" customHeight="1">
      <c r="A50" s="1"/>
      <c r="B50" s="10">
        <v>33</v>
      </c>
      <c r="C50" s="24" t="s">
        <v>298</v>
      </c>
      <c r="D50" s="18" t="s">
        <v>299</v>
      </c>
      <c r="E50" s="18" t="s">
        <v>201</v>
      </c>
      <c r="F50" s="19">
        <v>28427</v>
      </c>
      <c r="G50" s="11" t="str">
        <f t="shared" si="0"/>
        <v>чоловіча</v>
      </c>
      <c r="H50" s="11">
        <f t="shared" si="1"/>
        <v>35</v>
      </c>
      <c r="I50" s="11" t="str">
        <f t="shared" si="2"/>
        <v>ні</v>
      </c>
      <c r="J50" s="19">
        <v>41306</v>
      </c>
      <c r="K50" s="19">
        <v>43946</v>
      </c>
      <c r="L50" s="11" t="str">
        <f t="shared" si="3"/>
        <v>7р.2м.24.</v>
      </c>
      <c r="M50" s="29" t="s">
        <v>88</v>
      </c>
      <c r="N50" s="30" t="str">
        <f>_xlfn.XLOOKUP(C50&amp;" "&amp;D50&amp;" "&amp;E50,Відділи!B:B,Відділи!C:C,)</f>
        <v>Відділ кадрів</v>
      </c>
      <c r="O50" s="6"/>
      <c r="P50" s="1"/>
      <c r="Q50" s="1"/>
      <c r="R50" s="1"/>
      <c r="S50" s="1"/>
    </row>
    <row r="51" spans="1:19" ht="14.25" customHeight="1">
      <c r="A51" s="1"/>
      <c r="B51" s="10">
        <v>34</v>
      </c>
      <c r="C51" s="24" t="s">
        <v>304</v>
      </c>
      <c r="D51" s="18" t="s">
        <v>305</v>
      </c>
      <c r="E51" s="18" t="s">
        <v>306</v>
      </c>
      <c r="F51" s="19">
        <v>27879</v>
      </c>
      <c r="G51" s="11" t="str">
        <f t="shared" ref="G51:G82" si="4">IF(OR(RIGHT(E51,3)="вна", RIGHT(E51,4)="овна"), "жіноча", "чоловіча")</f>
        <v>жіноча</v>
      </c>
      <c r="H51" s="11">
        <f t="shared" ref="H51:H82" si="5">DATEDIF(F51,J51,"Y")</f>
        <v>38</v>
      </c>
      <c r="I51" s="11" t="str">
        <f t="shared" ref="I51:I82" si="6">IF(H51&gt;=60,"так","ні")</f>
        <v>ні</v>
      </c>
      <c r="J51" s="19">
        <v>41913</v>
      </c>
      <c r="K51" s="19"/>
      <c r="L51" s="11" t="str">
        <f t="shared" ref="L51:L82" si="7">DATEDIF(J51,IF(ISBLANK(K51),$F$14,K51),"Y") &amp; "р." &amp;
DATEDIF(J51,IF(ISBLANK(K51),$F$14,K51),"YM") &amp; "м." &amp;
DATEDIF(J51,IF(ISBLANK(K51),$F$14,K51),"MD") &amp; "."</f>
        <v>8р.3м.0.</v>
      </c>
      <c r="M51" s="29"/>
      <c r="N51" s="30" t="str">
        <f>_xlfn.XLOOKUP(C51&amp;" "&amp;D51&amp;" "&amp;E51,Відділи!B:B,Відділи!C:C,)</f>
        <v>Відділ кадрів</v>
      </c>
      <c r="O51" s="6"/>
      <c r="P51" s="1"/>
      <c r="Q51" s="1"/>
      <c r="R51" s="1"/>
      <c r="S51" s="1"/>
    </row>
    <row r="52" spans="1:19" ht="14.25" customHeight="1">
      <c r="A52" s="1"/>
      <c r="B52" s="10">
        <v>35</v>
      </c>
      <c r="C52" s="24" t="s">
        <v>329</v>
      </c>
      <c r="D52" s="18" t="s">
        <v>209</v>
      </c>
      <c r="E52" s="18" t="s">
        <v>185</v>
      </c>
      <c r="F52" s="19">
        <v>29875</v>
      </c>
      <c r="G52" s="11" t="str">
        <f t="shared" si="4"/>
        <v>жіноча</v>
      </c>
      <c r="H52" s="11">
        <f t="shared" si="5"/>
        <v>25</v>
      </c>
      <c r="I52" s="11" t="str">
        <f t="shared" si="6"/>
        <v>ні</v>
      </c>
      <c r="J52" s="19">
        <v>39321</v>
      </c>
      <c r="K52" s="19"/>
      <c r="L52" s="11" t="str">
        <f t="shared" si="7"/>
        <v>15р.4м.5.</v>
      </c>
      <c r="M52" s="29"/>
      <c r="N52" s="30" t="str">
        <f>_xlfn.XLOOKUP(C52&amp;" "&amp;D52&amp;" "&amp;E52,Відділи!B:B,Відділи!C:C,)</f>
        <v>Відділ кадрів</v>
      </c>
      <c r="O52" s="6"/>
      <c r="P52" s="1"/>
      <c r="Q52" s="1"/>
      <c r="R52" s="1"/>
      <c r="S52" s="1"/>
    </row>
    <row r="53" spans="1:19" ht="14.25" customHeight="1">
      <c r="A53" s="1"/>
      <c r="B53" s="10">
        <v>36</v>
      </c>
      <c r="C53" s="24" t="s">
        <v>341</v>
      </c>
      <c r="D53" s="18" t="s">
        <v>232</v>
      </c>
      <c r="E53" s="18" t="s">
        <v>236</v>
      </c>
      <c r="F53" s="19">
        <v>23629</v>
      </c>
      <c r="G53" s="11" t="str">
        <f t="shared" si="4"/>
        <v>чоловіча</v>
      </c>
      <c r="H53" s="11">
        <f t="shared" si="5"/>
        <v>50</v>
      </c>
      <c r="I53" s="11" t="str">
        <f t="shared" si="6"/>
        <v>ні</v>
      </c>
      <c r="J53" s="19">
        <v>41945</v>
      </c>
      <c r="K53" s="19"/>
      <c r="L53" s="11" t="str">
        <f t="shared" si="7"/>
        <v>8р.1м.30.</v>
      </c>
      <c r="M53" s="29"/>
      <c r="N53" s="30" t="str">
        <f>_xlfn.XLOOKUP(C53&amp;" "&amp;D53&amp;" "&amp;E53,Відділи!B:B,Відділи!C:C,)</f>
        <v>Відділ кадрів</v>
      </c>
      <c r="O53" s="6"/>
      <c r="P53" s="1"/>
      <c r="Q53" s="1"/>
      <c r="R53" s="1"/>
      <c r="S53" s="1"/>
    </row>
    <row r="54" spans="1:19" ht="14.25" customHeight="1">
      <c r="A54" s="1"/>
      <c r="B54" s="10">
        <v>37</v>
      </c>
      <c r="C54" s="24" t="s">
        <v>354</v>
      </c>
      <c r="D54" s="18" t="s">
        <v>355</v>
      </c>
      <c r="E54" s="18" t="s">
        <v>356</v>
      </c>
      <c r="F54" s="19">
        <v>15393</v>
      </c>
      <c r="G54" s="11" t="str">
        <f t="shared" si="4"/>
        <v>жіноча</v>
      </c>
      <c r="H54" s="11">
        <f t="shared" si="5"/>
        <v>69</v>
      </c>
      <c r="I54" s="11" t="str">
        <f t="shared" si="6"/>
        <v>так</v>
      </c>
      <c r="J54" s="19">
        <v>40697</v>
      </c>
      <c r="K54" s="19">
        <v>44045</v>
      </c>
      <c r="L54" s="11" t="str">
        <f t="shared" si="7"/>
        <v>9р.1м.30.</v>
      </c>
      <c r="M54" s="29" t="s">
        <v>67</v>
      </c>
      <c r="N54" s="30" t="str">
        <f>_xlfn.XLOOKUP(C54&amp;" "&amp;D54&amp;" "&amp;E54,Відділи!B:B,Відділи!C:C,)</f>
        <v>Відділ кадрів</v>
      </c>
      <c r="O54" s="6"/>
      <c r="P54" s="1"/>
      <c r="Q54" s="1"/>
      <c r="R54" s="1"/>
      <c r="S54" s="1"/>
    </row>
    <row r="55" spans="1:19" ht="14.25" customHeight="1">
      <c r="A55" s="1"/>
      <c r="B55" s="10">
        <v>38</v>
      </c>
      <c r="C55" s="24" t="s">
        <v>192</v>
      </c>
      <c r="D55" s="18" t="s">
        <v>193</v>
      </c>
      <c r="E55" s="18" t="s">
        <v>194</v>
      </c>
      <c r="F55" s="19">
        <v>14246</v>
      </c>
      <c r="G55" s="11" t="str">
        <f t="shared" si="4"/>
        <v>чоловіча</v>
      </c>
      <c r="H55" s="11">
        <f t="shared" si="5"/>
        <v>75</v>
      </c>
      <c r="I55" s="11" t="str">
        <f t="shared" si="6"/>
        <v>так</v>
      </c>
      <c r="J55" s="19">
        <v>41881</v>
      </c>
      <c r="K55" s="19">
        <v>43076</v>
      </c>
      <c r="L55" s="11" t="str">
        <f t="shared" si="7"/>
        <v>3р.3м.7.</v>
      </c>
      <c r="M55" s="29" t="s">
        <v>67</v>
      </c>
      <c r="N55" s="30" t="str">
        <f>_xlfn.XLOOKUP(C55&amp;" "&amp;D55&amp;" "&amp;E55,Відділи!B:B,Відділи!C:C,)</f>
        <v>Господарський відділ</v>
      </c>
      <c r="O55" s="6"/>
      <c r="P55" s="1"/>
      <c r="Q55" s="1"/>
      <c r="R55" s="1"/>
      <c r="S55" s="1"/>
    </row>
    <row r="56" spans="1:19" ht="14.25" customHeight="1">
      <c r="A56" s="1"/>
      <c r="B56" s="10">
        <v>39</v>
      </c>
      <c r="C56" s="24" t="s">
        <v>205</v>
      </c>
      <c r="D56" s="18" t="s">
        <v>206</v>
      </c>
      <c r="E56" s="18" t="s">
        <v>207</v>
      </c>
      <c r="F56" s="19">
        <v>19494</v>
      </c>
      <c r="G56" s="11" t="str">
        <f t="shared" si="4"/>
        <v>чоловіча</v>
      </c>
      <c r="H56" s="11">
        <f t="shared" si="5"/>
        <v>59</v>
      </c>
      <c r="I56" s="11" t="str">
        <f t="shared" si="6"/>
        <v>ні</v>
      </c>
      <c r="J56" s="19">
        <v>41114</v>
      </c>
      <c r="K56" s="19">
        <v>44251</v>
      </c>
      <c r="L56" s="11" t="str">
        <f t="shared" si="7"/>
        <v>8р.7м.0.</v>
      </c>
      <c r="M56" s="29" t="s">
        <v>67</v>
      </c>
      <c r="N56" s="30" t="str">
        <f>_xlfn.XLOOKUP(C56&amp;" "&amp;D56&amp;" "&amp;E56,Відділи!B:B,Відділи!C:C,)</f>
        <v>Господарський відділ</v>
      </c>
      <c r="O56" s="6"/>
      <c r="P56" s="1"/>
      <c r="Q56" s="1"/>
      <c r="R56" s="1"/>
      <c r="S56" s="1"/>
    </row>
    <row r="57" spans="1:19" ht="14.25" customHeight="1">
      <c r="A57" s="1"/>
      <c r="B57" s="10">
        <v>40</v>
      </c>
      <c r="C57" s="24" t="s">
        <v>235</v>
      </c>
      <c r="D57" s="18" t="s">
        <v>196</v>
      </c>
      <c r="E57" s="18" t="s">
        <v>236</v>
      </c>
      <c r="F57" s="19">
        <v>17031</v>
      </c>
      <c r="G57" s="11" t="str">
        <f t="shared" si="4"/>
        <v>чоловіча</v>
      </c>
      <c r="H57" s="11">
        <f t="shared" si="5"/>
        <v>67</v>
      </c>
      <c r="I57" s="11" t="str">
        <f t="shared" si="6"/>
        <v>так</v>
      </c>
      <c r="J57" s="19">
        <v>41753</v>
      </c>
      <c r="K57" s="19">
        <v>42085</v>
      </c>
      <c r="L57" s="11" t="str">
        <f t="shared" si="7"/>
        <v>0р.10м.26.</v>
      </c>
      <c r="M57" s="29" t="s">
        <v>73</v>
      </c>
      <c r="N57" s="30" t="str">
        <f>_xlfn.XLOOKUP(C57&amp;" "&amp;D57&amp;" "&amp;E57,Відділи!B:B,Відділи!C:C,)</f>
        <v>Господарський відділ</v>
      </c>
      <c r="O57" s="6"/>
      <c r="P57" s="1"/>
      <c r="Q57" s="1"/>
      <c r="R57" s="1"/>
      <c r="S57" s="1"/>
    </row>
    <row r="58" spans="1:19" ht="14.25" customHeight="1">
      <c r="A58" s="1"/>
      <c r="B58" s="10">
        <v>41</v>
      </c>
      <c r="C58" s="24" t="s">
        <v>242</v>
      </c>
      <c r="D58" s="18" t="s">
        <v>243</v>
      </c>
      <c r="E58" s="18" t="s">
        <v>244</v>
      </c>
      <c r="F58" s="19">
        <v>27653</v>
      </c>
      <c r="G58" s="11" t="str">
        <f t="shared" si="4"/>
        <v>жіноча</v>
      </c>
      <c r="H58" s="11">
        <f t="shared" si="5"/>
        <v>34</v>
      </c>
      <c r="I58" s="11" t="str">
        <f t="shared" si="6"/>
        <v>ні</v>
      </c>
      <c r="J58" s="19">
        <v>40154</v>
      </c>
      <c r="K58" s="19">
        <v>42329</v>
      </c>
      <c r="L58" s="11" t="str">
        <f t="shared" si="7"/>
        <v>5р.11м.14.</v>
      </c>
      <c r="M58" s="29" t="s">
        <v>67</v>
      </c>
      <c r="N58" s="30" t="str">
        <f>_xlfn.XLOOKUP(C58&amp;" "&amp;D58&amp;" "&amp;E58,Відділи!B:B,Відділи!C:C,)</f>
        <v>Господарський відділ</v>
      </c>
      <c r="O58" s="6"/>
      <c r="P58" s="1"/>
      <c r="Q58" s="1"/>
      <c r="R58" s="1"/>
      <c r="S58" s="1"/>
    </row>
    <row r="59" spans="1:19" ht="14.25" customHeight="1">
      <c r="A59" s="1"/>
      <c r="B59" s="10">
        <v>42</v>
      </c>
      <c r="C59" s="24" t="s">
        <v>261</v>
      </c>
      <c r="D59" s="18" t="s">
        <v>232</v>
      </c>
      <c r="E59" s="18" t="s">
        <v>215</v>
      </c>
      <c r="F59" s="19">
        <v>21569</v>
      </c>
      <c r="G59" s="11" t="str">
        <f t="shared" si="4"/>
        <v>чоловіча</v>
      </c>
      <c r="H59" s="11">
        <f t="shared" si="5"/>
        <v>55</v>
      </c>
      <c r="I59" s="11" t="str">
        <f t="shared" si="6"/>
        <v>ні</v>
      </c>
      <c r="J59" s="19">
        <v>41721</v>
      </c>
      <c r="K59" s="19">
        <v>43575</v>
      </c>
      <c r="L59" s="11" t="str">
        <f t="shared" si="7"/>
        <v>5р.0м.28.</v>
      </c>
      <c r="M59" s="29" t="s">
        <v>67</v>
      </c>
      <c r="N59" s="30" t="str">
        <f>_xlfn.XLOOKUP(C59&amp;" "&amp;D59&amp;" "&amp;E59,Відділи!B:B,Відділи!C:C,)</f>
        <v>Господарський відділ</v>
      </c>
      <c r="O59" s="6"/>
      <c r="P59" s="1"/>
      <c r="Q59" s="1"/>
      <c r="R59" s="1"/>
      <c r="S59" s="1"/>
    </row>
    <row r="60" spans="1:19" ht="14.25" customHeight="1">
      <c r="A60" s="1"/>
      <c r="B60" s="10">
        <v>43</v>
      </c>
      <c r="C60" s="24" t="s">
        <v>279</v>
      </c>
      <c r="D60" s="18" t="s">
        <v>280</v>
      </c>
      <c r="E60" s="18" t="s">
        <v>281</v>
      </c>
      <c r="F60" s="19">
        <v>29095</v>
      </c>
      <c r="G60" s="11" t="str">
        <f t="shared" si="4"/>
        <v>чоловіча</v>
      </c>
      <c r="H60" s="11">
        <f t="shared" si="5"/>
        <v>34</v>
      </c>
      <c r="I60" s="11" t="str">
        <f t="shared" si="6"/>
        <v>ні</v>
      </c>
      <c r="J60" s="19">
        <v>41658</v>
      </c>
      <c r="K60" s="19">
        <v>42149</v>
      </c>
      <c r="L60" s="11" t="str">
        <f t="shared" si="7"/>
        <v>1р.4м.6.</v>
      </c>
      <c r="M60" s="29" t="s">
        <v>104</v>
      </c>
      <c r="N60" s="30" t="str">
        <f>_xlfn.XLOOKUP(C60&amp;" "&amp;D60&amp;" "&amp;E60,Відділи!B:B,Відділи!C:C,)</f>
        <v>Господарський відділ</v>
      </c>
      <c r="O60" s="6"/>
      <c r="P60" s="1"/>
      <c r="Q60" s="1"/>
      <c r="R60" s="1"/>
      <c r="S60" s="1"/>
    </row>
    <row r="61" spans="1:19" ht="14.25" customHeight="1">
      <c r="A61" s="1"/>
      <c r="B61" s="10">
        <v>44</v>
      </c>
      <c r="C61" s="24" t="s">
        <v>301</v>
      </c>
      <c r="D61" s="18" t="s">
        <v>302</v>
      </c>
      <c r="E61" s="18" t="s">
        <v>303</v>
      </c>
      <c r="F61" s="19">
        <v>30057</v>
      </c>
      <c r="G61" s="11" t="str">
        <f t="shared" si="4"/>
        <v>жіноча</v>
      </c>
      <c r="H61" s="11">
        <f t="shared" si="5"/>
        <v>27</v>
      </c>
      <c r="I61" s="11" t="str">
        <f t="shared" si="6"/>
        <v>ні</v>
      </c>
      <c r="J61" s="19">
        <v>40218</v>
      </c>
      <c r="K61" s="19">
        <v>43883</v>
      </c>
      <c r="L61" s="11" t="str">
        <f t="shared" si="7"/>
        <v>10р.0м.13.</v>
      </c>
      <c r="M61" s="29" t="s">
        <v>67</v>
      </c>
      <c r="N61" s="30" t="str">
        <f>_xlfn.XLOOKUP(C61&amp;" "&amp;D61&amp;" "&amp;E61,Відділи!B:B,Відділи!C:C,)</f>
        <v>Господарський відділ</v>
      </c>
      <c r="O61" s="6"/>
      <c r="P61" s="1"/>
      <c r="Q61" s="1"/>
      <c r="R61" s="1"/>
      <c r="S61" s="1"/>
    </row>
    <row r="62" spans="1:19" ht="14.25" customHeight="1">
      <c r="A62" s="1"/>
      <c r="B62" s="10">
        <v>45</v>
      </c>
      <c r="C62" s="24" t="s">
        <v>365</v>
      </c>
      <c r="D62" s="18" t="s">
        <v>366</v>
      </c>
      <c r="E62" s="18" t="s">
        <v>287</v>
      </c>
      <c r="F62" s="19">
        <v>30489</v>
      </c>
      <c r="G62" s="11" t="str">
        <f t="shared" si="4"/>
        <v>жіноча</v>
      </c>
      <c r="H62" s="11">
        <f t="shared" si="5"/>
        <v>26</v>
      </c>
      <c r="I62" s="11" t="str">
        <f t="shared" si="6"/>
        <v>ні</v>
      </c>
      <c r="J62" s="19">
        <v>40313</v>
      </c>
      <c r="K62" s="19"/>
      <c r="L62" s="11" t="str">
        <f t="shared" si="7"/>
        <v>12р.7м.17.</v>
      </c>
      <c r="M62" s="29"/>
      <c r="N62" s="30" t="str">
        <f>_xlfn.XLOOKUP(C62&amp;" "&amp;D62&amp;" "&amp;E62,Відділи!B:B,Відділи!C:C,)</f>
        <v>Господарський відділ</v>
      </c>
      <c r="O62" s="6"/>
      <c r="P62" s="1"/>
      <c r="Q62" s="1"/>
      <c r="R62" s="1"/>
      <c r="S62" s="1"/>
    </row>
    <row r="63" spans="1:19" ht="14.25" customHeight="1">
      <c r="A63" s="1"/>
      <c r="B63" s="10">
        <v>46</v>
      </c>
      <c r="C63" s="24" t="s">
        <v>369</v>
      </c>
      <c r="D63" s="18" t="s">
        <v>370</v>
      </c>
      <c r="E63" s="18" t="s">
        <v>371</v>
      </c>
      <c r="F63" s="19">
        <v>31700</v>
      </c>
      <c r="G63" s="11" t="str">
        <f t="shared" si="4"/>
        <v>чоловіча</v>
      </c>
      <c r="H63" s="11">
        <f t="shared" si="5"/>
        <v>24</v>
      </c>
      <c r="I63" s="11" t="str">
        <f t="shared" si="6"/>
        <v>ні</v>
      </c>
      <c r="J63" s="19">
        <v>40505</v>
      </c>
      <c r="K63" s="19">
        <v>44492</v>
      </c>
      <c r="L63" s="11" t="str">
        <f t="shared" si="7"/>
        <v>10р.11м.0.</v>
      </c>
      <c r="M63" s="29" t="s">
        <v>84</v>
      </c>
      <c r="N63" s="30" t="str">
        <f>_xlfn.XLOOKUP(C63&amp;" "&amp;D63&amp;" "&amp;E63,Відділи!B:B,Відділи!C:C,)</f>
        <v>Господарський відділ</v>
      </c>
      <c r="O63" s="6"/>
      <c r="P63" s="1"/>
      <c r="Q63" s="1"/>
      <c r="R63" s="1"/>
      <c r="S63" s="1"/>
    </row>
    <row r="64" spans="1:19" ht="14.25" customHeight="1">
      <c r="A64" s="1"/>
      <c r="B64" s="10">
        <v>47</v>
      </c>
      <c r="C64" s="24" t="s">
        <v>375</v>
      </c>
      <c r="D64" s="18" t="s">
        <v>376</v>
      </c>
      <c r="E64" s="18" t="s">
        <v>377</v>
      </c>
      <c r="F64" s="19">
        <v>28324</v>
      </c>
      <c r="G64" s="11" t="str">
        <f t="shared" si="4"/>
        <v>чоловіча</v>
      </c>
      <c r="H64" s="11">
        <f t="shared" si="5"/>
        <v>33</v>
      </c>
      <c r="I64" s="11" t="str">
        <f t="shared" si="6"/>
        <v>ні</v>
      </c>
      <c r="J64" s="19">
        <v>40441</v>
      </c>
      <c r="K64" s="19">
        <v>43414</v>
      </c>
      <c r="L64" s="11" t="str">
        <f t="shared" si="7"/>
        <v>8р.1м.21.</v>
      </c>
      <c r="M64" s="29" t="s">
        <v>67</v>
      </c>
      <c r="N64" s="30" t="str">
        <f>_xlfn.XLOOKUP(C64&amp;" "&amp;D64&amp;" "&amp;E64,Відділи!B:B,Відділи!C:C,)</f>
        <v>Господарський відділ</v>
      </c>
      <c r="O64" s="6"/>
      <c r="P64" s="1"/>
      <c r="Q64" s="1"/>
      <c r="R64" s="1"/>
      <c r="S64" s="1"/>
    </row>
    <row r="65" spans="1:19" ht="14.25" customHeight="1">
      <c r="A65" s="1"/>
      <c r="B65" s="10">
        <v>48</v>
      </c>
      <c r="C65" s="24" t="s">
        <v>195</v>
      </c>
      <c r="D65" s="18" t="s">
        <v>196</v>
      </c>
      <c r="E65" s="18" t="s">
        <v>60</v>
      </c>
      <c r="F65" s="19">
        <v>21218</v>
      </c>
      <c r="G65" s="11" t="str">
        <f t="shared" si="4"/>
        <v>чоловіча</v>
      </c>
      <c r="H65" s="11">
        <f t="shared" si="5"/>
        <v>54</v>
      </c>
      <c r="I65" s="11" t="str">
        <f t="shared" si="6"/>
        <v>ні</v>
      </c>
      <c r="J65" s="19">
        <v>41210</v>
      </c>
      <c r="K65" s="19">
        <v>43091</v>
      </c>
      <c r="L65" s="11" t="str">
        <f t="shared" si="7"/>
        <v>5р.1м.24.</v>
      </c>
      <c r="M65" s="29" t="s">
        <v>67</v>
      </c>
      <c r="N65" s="30" t="str">
        <f>_xlfn.XLOOKUP(C65&amp;" "&amp;D65&amp;" "&amp;E65,Відділи!B:B,Відділи!C:C,)</f>
        <v>Дирекція</v>
      </c>
      <c r="O65" s="6"/>
      <c r="P65" s="1"/>
      <c r="Q65" s="1"/>
      <c r="R65" s="1"/>
      <c r="S65" s="1"/>
    </row>
    <row r="66" spans="1:19" ht="14.25" customHeight="1">
      <c r="A66" s="1"/>
      <c r="B66" s="10">
        <v>49</v>
      </c>
      <c r="C66" s="24" t="s">
        <v>216</v>
      </c>
      <c r="D66" s="18" t="s">
        <v>217</v>
      </c>
      <c r="E66" s="18" t="s">
        <v>218</v>
      </c>
      <c r="F66" s="19">
        <v>23831</v>
      </c>
      <c r="G66" s="11" t="str">
        <f t="shared" si="4"/>
        <v>жіноча</v>
      </c>
      <c r="H66" s="11">
        <f t="shared" si="5"/>
        <v>42</v>
      </c>
      <c r="I66" s="11" t="str">
        <f t="shared" si="6"/>
        <v>ні</v>
      </c>
      <c r="J66" s="19">
        <v>39385</v>
      </c>
      <c r="K66" s="19">
        <v>42249</v>
      </c>
      <c r="L66" s="11" t="str">
        <f t="shared" si="7"/>
        <v>7р.10м.3.</v>
      </c>
      <c r="M66" s="29" t="s">
        <v>73</v>
      </c>
      <c r="N66" s="30" t="str">
        <f>_xlfn.XLOOKUP(C66&amp;" "&amp;D66&amp;" "&amp;E66,Відділи!B:B,Відділи!C:C,)</f>
        <v>Дирекція</v>
      </c>
      <c r="O66" s="6"/>
      <c r="P66" s="1"/>
      <c r="Q66" s="1"/>
      <c r="R66" s="1"/>
      <c r="S66" s="1"/>
    </row>
    <row r="67" spans="1:19" ht="14.25" customHeight="1">
      <c r="A67" s="1"/>
      <c r="B67" s="10">
        <v>50</v>
      </c>
      <c r="C67" s="24" t="s">
        <v>250</v>
      </c>
      <c r="D67" s="18" t="s">
        <v>230</v>
      </c>
      <c r="E67" s="18" t="s">
        <v>251</v>
      </c>
      <c r="F67" s="19">
        <v>33895</v>
      </c>
      <c r="G67" s="11" t="str">
        <f t="shared" si="4"/>
        <v>чоловіча</v>
      </c>
      <c r="H67" s="11">
        <f t="shared" si="5"/>
        <v>16</v>
      </c>
      <c r="I67" s="11" t="str">
        <f t="shared" si="6"/>
        <v>ні</v>
      </c>
      <c r="J67" s="19">
        <v>39898</v>
      </c>
      <c r="K67" s="19">
        <v>39910</v>
      </c>
      <c r="L67" s="11" t="str">
        <f t="shared" si="7"/>
        <v>0р.0м.12.</v>
      </c>
      <c r="M67" s="29" t="s">
        <v>67</v>
      </c>
      <c r="N67" s="30" t="str">
        <f>_xlfn.XLOOKUP(C67&amp;" "&amp;D67&amp;" "&amp;E67,Відділи!B:B,Відділи!C:C,)</f>
        <v>Дирекція</v>
      </c>
      <c r="O67" s="6"/>
      <c r="P67" s="1"/>
      <c r="Q67" s="1"/>
      <c r="R67" s="1"/>
      <c r="S67" s="1"/>
    </row>
    <row r="68" spans="1:19" ht="14.25" customHeight="1">
      <c r="A68" s="1"/>
      <c r="B68" s="10">
        <v>51</v>
      </c>
      <c r="C68" s="24" t="s">
        <v>258</v>
      </c>
      <c r="D68" s="18" t="s">
        <v>259</v>
      </c>
      <c r="E68" s="18" t="s">
        <v>260</v>
      </c>
      <c r="F68" s="19">
        <v>22516</v>
      </c>
      <c r="G68" s="11" t="str">
        <f t="shared" si="4"/>
        <v>чоловіча</v>
      </c>
      <c r="H68" s="11">
        <f t="shared" si="5"/>
        <v>46</v>
      </c>
      <c r="I68" s="11" t="str">
        <f t="shared" si="6"/>
        <v>ні</v>
      </c>
      <c r="J68" s="19">
        <v>39674</v>
      </c>
      <c r="K68" s="19">
        <v>42213</v>
      </c>
      <c r="L68" s="11" t="str">
        <f t="shared" si="7"/>
        <v>6р.11м.14.</v>
      </c>
      <c r="M68" s="29" t="s">
        <v>65</v>
      </c>
      <c r="N68" s="30" t="str">
        <f>_xlfn.XLOOKUP(C68&amp;" "&amp;D68&amp;" "&amp;E68,Відділи!B:B,Відділи!C:C,)</f>
        <v>Дирекція</v>
      </c>
      <c r="O68" s="6"/>
      <c r="P68" s="1"/>
      <c r="Q68" s="1"/>
      <c r="R68" s="1"/>
      <c r="S68" s="1"/>
    </row>
    <row r="69" spans="1:19" ht="14.25" customHeight="1">
      <c r="A69" s="1"/>
      <c r="B69" s="10">
        <v>52</v>
      </c>
      <c r="C69" s="24" t="s">
        <v>265</v>
      </c>
      <c r="D69" s="18" t="s">
        <v>217</v>
      </c>
      <c r="E69" s="18" t="s">
        <v>266</v>
      </c>
      <c r="F69" s="19">
        <v>13685</v>
      </c>
      <c r="G69" s="11" t="str">
        <f t="shared" si="4"/>
        <v>жіноча</v>
      </c>
      <c r="H69" s="11">
        <f t="shared" si="5"/>
        <v>72</v>
      </c>
      <c r="I69" s="11" t="str">
        <f t="shared" si="6"/>
        <v>так</v>
      </c>
      <c r="J69" s="19">
        <v>39994</v>
      </c>
      <c r="K69" s="19">
        <v>40350</v>
      </c>
      <c r="L69" s="11" t="str">
        <f t="shared" si="7"/>
        <v>0р.11м.22.</v>
      </c>
      <c r="M69" s="29" t="s">
        <v>65</v>
      </c>
      <c r="N69" s="30" t="str">
        <f>_xlfn.XLOOKUP(C69&amp;" "&amp;D69&amp;" "&amp;E69,Відділи!B:B,Відділи!C:C,)</f>
        <v>Дирекція</v>
      </c>
      <c r="O69" s="6"/>
      <c r="P69" s="1"/>
      <c r="Q69" s="1"/>
      <c r="R69" s="1"/>
      <c r="S69" s="1"/>
    </row>
    <row r="70" spans="1:19" ht="14.25" customHeight="1">
      <c r="A70" s="1"/>
      <c r="B70" s="10">
        <v>53</v>
      </c>
      <c r="C70" s="24" t="s">
        <v>310</v>
      </c>
      <c r="D70" s="18" t="s">
        <v>311</v>
      </c>
      <c r="E70" s="18" t="s">
        <v>185</v>
      </c>
      <c r="F70" s="19">
        <v>24147</v>
      </c>
      <c r="G70" s="11" t="str">
        <f t="shared" si="4"/>
        <v>жіноча</v>
      </c>
      <c r="H70" s="11">
        <f t="shared" si="5"/>
        <v>45</v>
      </c>
      <c r="I70" s="11" t="str">
        <f t="shared" si="6"/>
        <v>ні</v>
      </c>
      <c r="J70" s="19">
        <v>40857</v>
      </c>
      <c r="K70" s="19">
        <v>42512</v>
      </c>
      <c r="L70" s="11" t="str">
        <f t="shared" si="7"/>
        <v>4р.6м.12.</v>
      </c>
      <c r="M70" s="29" t="s">
        <v>67</v>
      </c>
      <c r="N70" s="30" t="str">
        <f>_xlfn.XLOOKUP(C70&amp;" "&amp;D70&amp;" "&amp;E70,Відділи!B:B,Відділи!C:C,)</f>
        <v>Дирекція</v>
      </c>
      <c r="O70" s="6"/>
      <c r="P70" s="1"/>
      <c r="Q70" s="1"/>
      <c r="R70" s="1"/>
      <c r="S70" s="1"/>
    </row>
    <row r="71" spans="1:19" ht="14.25" customHeight="1">
      <c r="A71" s="1"/>
      <c r="B71" s="10">
        <v>54</v>
      </c>
      <c r="C71" s="24" t="s">
        <v>322</v>
      </c>
      <c r="D71" s="18" t="s">
        <v>193</v>
      </c>
      <c r="E71" s="18" t="s">
        <v>323</v>
      </c>
      <c r="F71" s="19">
        <v>23710</v>
      </c>
      <c r="G71" s="11" t="str">
        <f t="shared" si="4"/>
        <v>чоловіча</v>
      </c>
      <c r="H71" s="11">
        <f t="shared" si="5"/>
        <v>50</v>
      </c>
      <c r="I71" s="11" t="str">
        <f t="shared" si="6"/>
        <v>ні</v>
      </c>
      <c r="J71" s="19">
        <v>42105</v>
      </c>
      <c r="K71" s="19">
        <v>42627</v>
      </c>
      <c r="L71" s="11" t="str">
        <f t="shared" si="7"/>
        <v>1р.5м.3.</v>
      </c>
      <c r="M71" s="29" t="s">
        <v>67</v>
      </c>
      <c r="N71" s="30" t="str">
        <f>_xlfn.XLOOKUP(C71&amp;" "&amp;D71&amp;" "&amp;E71,Відділи!B:B,Відділи!C:C,)</f>
        <v>Дирекція</v>
      </c>
      <c r="O71" s="6"/>
      <c r="P71" s="1"/>
      <c r="Q71" s="1"/>
      <c r="R71" s="1"/>
      <c r="S71" s="1"/>
    </row>
    <row r="72" spans="1:19" ht="14.25" customHeight="1">
      <c r="A72" s="1"/>
      <c r="B72" s="10">
        <v>55</v>
      </c>
      <c r="C72" s="24" t="s">
        <v>325</v>
      </c>
      <c r="D72" s="18" t="s">
        <v>326</v>
      </c>
      <c r="E72" s="18" t="s">
        <v>297</v>
      </c>
      <c r="F72" s="19">
        <v>28525</v>
      </c>
      <c r="G72" s="11" t="str">
        <f t="shared" si="4"/>
        <v>жіноча</v>
      </c>
      <c r="H72" s="11">
        <f t="shared" si="5"/>
        <v>32</v>
      </c>
      <c r="I72" s="11" t="str">
        <f t="shared" si="6"/>
        <v>ні</v>
      </c>
      <c r="J72" s="19">
        <v>40473</v>
      </c>
      <c r="K72" s="19">
        <v>41983</v>
      </c>
      <c r="L72" s="11" t="str">
        <f t="shared" si="7"/>
        <v>4р.1м.18.</v>
      </c>
      <c r="M72" s="29" t="s">
        <v>67</v>
      </c>
      <c r="N72" s="30" t="str">
        <f>_xlfn.XLOOKUP(C72&amp;" "&amp;D72&amp;" "&amp;E72,Відділи!B:B,Відділи!C:C,)</f>
        <v>Дирекція</v>
      </c>
      <c r="O72" s="6"/>
      <c r="P72" s="1"/>
      <c r="Q72" s="1"/>
      <c r="R72" s="1"/>
      <c r="S72" s="1"/>
    </row>
    <row r="73" spans="1:19" ht="14.25" customHeight="1">
      <c r="A73" s="1"/>
      <c r="B73" s="10">
        <v>56</v>
      </c>
      <c r="C73" s="24" t="s">
        <v>360</v>
      </c>
      <c r="D73" s="18" t="s">
        <v>361</v>
      </c>
      <c r="E73" s="18" t="s">
        <v>306</v>
      </c>
      <c r="F73" s="19">
        <v>33108</v>
      </c>
      <c r="G73" s="11" t="str">
        <f t="shared" si="4"/>
        <v>жіноча</v>
      </c>
      <c r="H73" s="11">
        <f t="shared" si="5"/>
        <v>23</v>
      </c>
      <c r="I73" s="11" t="str">
        <f t="shared" si="6"/>
        <v>ні</v>
      </c>
      <c r="J73" s="19">
        <v>41562</v>
      </c>
      <c r="K73" s="19"/>
      <c r="L73" s="11" t="str">
        <f t="shared" si="7"/>
        <v>9р.2м.17.</v>
      </c>
      <c r="M73" s="29"/>
      <c r="N73" s="30" t="str">
        <f>_xlfn.XLOOKUP(C73&amp;" "&amp;D73&amp;" "&amp;E73,Відділи!B:B,Відділи!C:C,)</f>
        <v>Дирекція</v>
      </c>
      <c r="O73" s="6"/>
      <c r="P73" s="1"/>
      <c r="Q73" s="1"/>
      <c r="R73" s="1"/>
      <c r="S73" s="1"/>
    </row>
    <row r="74" spans="1:19" ht="14.25" customHeight="1">
      <c r="A74" s="1"/>
      <c r="B74" s="10">
        <v>57</v>
      </c>
      <c r="C74" s="24" t="s">
        <v>374</v>
      </c>
      <c r="D74" s="18" t="s">
        <v>181</v>
      </c>
      <c r="E74" s="18" t="s">
        <v>194</v>
      </c>
      <c r="F74" s="19">
        <v>29826</v>
      </c>
      <c r="G74" s="11" t="str">
        <f t="shared" si="4"/>
        <v>чоловіча</v>
      </c>
      <c r="H74" s="11">
        <f t="shared" si="5"/>
        <v>27</v>
      </c>
      <c r="I74" s="11" t="str">
        <f t="shared" si="6"/>
        <v>ні</v>
      </c>
      <c r="J74" s="19">
        <v>39770</v>
      </c>
      <c r="K74" s="19">
        <v>42842</v>
      </c>
      <c r="L74" s="11" t="str">
        <f t="shared" si="7"/>
        <v>8р.4м.30.</v>
      </c>
      <c r="M74" s="29" t="s">
        <v>73</v>
      </c>
      <c r="N74" s="30" t="str">
        <f>_xlfn.XLOOKUP(C74&amp;" "&amp;D74&amp;" "&amp;E74,Відділи!B:B,Відділи!C:C,)</f>
        <v>Дирекція</v>
      </c>
      <c r="O74" s="6"/>
      <c r="P74" s="1"/>
      <c r="Q74" s="1"/>
      <c r="R74" s="1"/>
      <c r="S74" s="1"/>
    </row>
    <row r="75" spans="1:19" ht="14.25" customHeight="1">
      <c r="A75" s="1"/>
      <c r="B75" s="10">
        <v>58</v>
      </c>
      <c r="C75" s="24" t="s">
        <v>186</v>
      </c>
      <c r="D75" s="18" t="s">
        <v>187</v>
      </c>
      <c r="E75" s="18" t="s">
        <v>188</v>
      </c>
      <c r="F75" s="19">
        <v>29167</v>
      </c>
      <c r="G75" s="11" t="str">
        <f t="shared" si="4"/>
        <v>жіноча</v>
      </c>
      <c r="H75" s="11">
        <f t="shared" si="5"/>
        <v>28</v>
      </c>
      <c r="I75" s="11" t="str">
        <f t="shared" si="6"/>
        <v>ні</v>
      </c>
      <c r="J75" s="19">
        <v>39610</v>
      </c>
      <c r="K75" s="19">
        <v>43357</v>
      </c>
      <c r="L75" s="11" t="str">
        <f t="shared" si="7"/>
        <v>10р.3м.3.</v>
      </c>
      <c r="M75" s="29" t="s">
        <v>65</v>
      </c>
      <c r="N75" s="30" t="str">
        <f>_xlfn.XLOOKUP(C75&amp;" "&amp;D75&amp;" "&amp;E75,Відділи!B:B,Відділи!C:C,)</f>
        <v>Маркетинговий відділ</v>
      </c>
      <c r="O75" s="6"/>
      <c r="P75" s="1"/>
      <c r="Q75" s="1"/>
      <c r="R75" s="1"/>
      <c r="S75" s="1"/>
    </row>
    <row r="76" spans="1:19" ht="14.25" customHeight="1">
      <c r="A76" s="1"/>
      <c r="B76" s="10">
        <v>59</v>
      </c>
      <c r="C76" s="24" t="s">
        <v>231</v>
      </c>
      <c r="D76" s="18" t="s">
        <v>232</v>
      </c>
      <c r="E76" s="18" t="s">
        <v>194</v>
      </c>
      <c r="F76" s="19">
        <v>24172</v>
      </c>
      <c r="G76" s="11" t="str">
        <f t="shared" si="4"/>
        <v>чоловіча</v>
      </c>
      <c r="H76" s="11">
        <f t="shared" si="5"/>
        <v>45</v>
      </c>
      <c r="I76" s="11" t="str">
        <f t="shared" si="6"/>
        <v>ні</v>
      </c>
      <c r="J76" s="19">
        <v>40793</v>
      </c>
      <c r="K76" s="19">
        <v>41565</v>
      </c>
      <c r="L76" s="11" t="str">
        <f t="shared" si="7"/>
        <v>2р.1м.11.</v>
      </c>
      <c r="M76" s="29" t="s">
        <v>88</v>
      </c>
      <c r="N76" s="30" t="str">
        <f>_xlfn.XLOOKUP(C76&amp;" "&amp;D76&amp;" "&amp;E76,Відділи!B:B,Відділи!C:C,)</f>
        <v>Маркетинговий відділ</v>
      </c>
      <c r="O76" s="6"/>
      <c r="P76" s="1"/>
      <c r="Q76" s="1"/>
      <c r="R76" s="1"/>
      <c r="S76" s="1"/>
    </row>
    <row r="77" spans="1:19" ht="14.25" customHeight="1">
      <c r="A77" s="1"/>
      <c r="B77" s="10">
        <v>60</v>
      </c>
      <c r="C77" s="24" t="s">
        <v>233</v>
      </c>
      <c r="D77" s="18" t="s">
        <v>193</v>
      </c>
      <c r="E77" s="18" t="s">
        <v>234</v>
      </c>
      <c r="F77" s="19">
        <v>21341</v>
      </c>
      <c r="G77" s="11" t="str">
        <f t="shared" si="4"/>
        <v>чоловіча</v>
      </c>
      <c r="H77" s="11">
        <f t="shared" si="5"/>
        <v>52</v>
      </c>
      <c r="I77" s="11" t="str">
        <f t="shared" si="6"/>
        <v>ні</v>
      </c>
      <c r="J77" s="19">
        <v>40569</v>
      </c>
      <c r="K77" s="19">
        <v>43935</v>
      </c>
      <c r="L77" s="11" t="str">
        <f t="shared" si="7"/>
        <v>9р.2м.19.</v>
      </c>
      <c r="M77" s="29" t="s">
        <v>65</v>
      </c>
      <c r="N77" s="30" t="str">
        <f>_xlfn.XLOOKUP(C77&amp;" "&amp;D77&amp;" "&amp;E77,Відділи!B:B,Відділи!C:C,)</f>
        <v>Маркетинговий відділ</v>
      </c>
      <c r="O77" s="6"/>
      <c r="P77" s="1"/>
      <c r="Q77" s="1"/>
      <c r="R77" s="1"/>
      <c r="S77" s="1"/>
    </row>
    <row r="78" spans="1:19" ht="14.25" customHeight="1">
      <c r="A78" s="1"/>
      <c r="B78" s="10">
        <v>61</v>
      </c>
      <c r="C78" s="24" t="s">
        <v>237</v>
      </c>
      <c r="D78" s="18" t="s">
        <v>238</v>
      </c>
      <c r="E78" s="18" t="s">
        <v>239</v>
      </c>
      <c r="F78" s="19">
        <v>31330</v>
      </c>
      <c r="G78" s="11" t="str">
        <f t="shared" si="4"/>
        <v>чоловіча</v>
      </c>
      <c r="H78" s="11">
        <f t="shared" si="5"/>
        <v>26</v>
      </c>
      <c r="I78" s="11" t="str">
        <f t="shared" si="6"/>
        <v>ні</v>
      </c>
      <c r="J78" s="19">
        <v>41082</v>
      </c>
      <c r="K78" s="19">
        <v>43222</v>
      </c>
      <c r="L78" s="11" t="str">
        <f t="shared" si="7"/>
        <v>5р.10м.10.</v>
      </c>
      <c r="M78" s="29" t="s">
        <v>88</v>
      </c>
      <c r="N78" s="30" t="str">
        <f>_xlfn.XLOOKUP(C78&amp;" "&amp;D78&amp;" "&amp;E78,Відділи!B:B,Відділи!C:C,)</f>
        <v>Маркетинговий відділ</v>
      </c>
      <c r="O78" s="6"/>
      <c r="P78" s="1"/>
      <c r="Q78" s="1"/>
      <c r="R78" s="1"/>
      <c r="S78" s="1"/>
    </row>
    <row r="79" spans="1:19" ht="14.25" customHeight="1">
      <c r="A79" s="1"/>
      <c r="B79" s="10">
        <v>62</v>
      </c>
      <c r="C79" s="24" t="s">
        <v>253</v>
      </c>
      <c r="D79" s="18" t="s">
        <v>254</v>
      </c>
      <c r="E79" s="18" t="s">
        <v>255</v>
      </c>
      <c r="F79" s="19">
        <v>25737</v>
      </c>
      <c r="G79" s="11" t="str">
        <f t="shared" si="4"/>
        <v>жіноча</v>
      </c>
      <c r="H79" s="11">
        <f t="shared" si="5"/>
        <v>42</v>
      </c>
      <c r="I79" s="11" t="str">
        <f t="shared" si="6"/>
        <v>ні</v>
      </c>
      <c r="J79" s="19">
        <v>41338</v>
      </c>
      <c r="K79" s="19">
        <v>44270</v>
      </c>
      <c r="L79" s="11" t="str">
        <f t="shared" si="7"/>
        <v>8р.0м.10.</v>
      </c>
      <c r="M79" s="29" t="s">
        <v>73</v>
      </c>
      <c r="N79" s="30" t="str">
        <f>_xlfn.XLOOKUP(C79&amp;" "&amp;D79&amp;" "&amp;E79,Відділи!B:B,Відділи!C:C,)</f>
        <v>Маркетинговий відділ</v>
      </c>
      <c r="O79" s="6"/>
      <c r="P79" s="1"/>
      <c r="Q79" s="1"/>
      <c r="R79" s="1"/>
      <c r="S79" s="1"/>
    </row>
    <row r="80" spans="1:19" ht="14.25" customHeight="1">
      <c r="A80" s="1"/>
      <c r="B80" s="10">
        <v>63</v>
      </c>
      <c r="C80" s="24" t="s">
        <v>256</v>
      </c>
      <c r="D80" s="18" t="s">
        <v>196</v>
      </c>
      <c r="E80" s="18" t="s">
        <v>257</v>
      </c>
      <c r="F80" s="19">
        <v>28032</v>
      </c>
      <c r="G80" s="11" t="str">
        <f t="shared" si="4"/>
        <v>чоловіча</v>
      </c>
      <c r="H80" s="11">
        <f t="shared" si="5"/>
        <v>36</v>
      </c>
      <c r="I80" s="11" t="str">
        <f t="shared" si="6"/>
        <v>ні</v>
      </c>
      <c r="J80" s="19">
        <v>41498</v>
      </c>
      <c r="K80" s="19"/>
      <c r="L80" s="11" t="str">
        <f t="shared" si="7"/>
        <v>9р.4м.20.</v>
      </c>
      <c r="M80" s="29"/>
      <c r="N80" s="30" t="str">
        <f>_xlfn.XLOOKUP(C80&amp;" "&amp;D80&amp;" "&amp;E80,Відділи!B:B,Відділи!C:C,)</f>
        <v>Маркетинговий відділ</v>
      </c>
      <c r="O80" s="6"/>
      <c r="P80" s="1"/>
      <c r="Q80" s="1"/>
      <c r="R80" s="1"/>
      <c r="S80" s="1"/>
    </row>
    <row r="81" spans="1:19" ht="14.25" customHeight="1">
      <c r="A81" s="1"/>
      <c r="B81" s="10">
        <v>64</v>
      </c>
      <c r="C81" s="24" t="s">
        <v>314</v>
      </c>
      <c r="D81" s="18" t="s">
        <v>181</v>
      </c>
      <c r="E81" s="18" t="s">
        <v>281</v>
      </c>
      <c r="F81" s="19">
        <v>32683</v>
      </c>
      <c r="G81" s="11" t="str">
        <f t="shared" si="4"/>
        <v>чоловіча</v>
      </c>
      <c r="H81" s="11">
        <f t="shared" si="5"/>
        <v>20</v>
      </c>
      <c r="I81" s="11" t="str">
        <f t="shared" si="6"/>
        <v>ні</v>
      </c>
      <c r="J81" s="19">
        <v>40281</v>
      </c>
      <c r="K81" s="19"/>
      <c r="L81" s="11" t="str">
        <f t="shared" si="7"/>
        <v>12р.8м.19.</v>
      </c>
      <c r="M81" s="29"/>
      <c r="N81" s="30" t="str">
        <f>_xlfn.XLOOKUP(C81&amp;" "&amp;D81&amp;" "&amp;E81,Відділи!B:B,Відділи!C:C,)</f>
        <v>Маркетинговий відділ</v>
      </c>
      <c r="O81" s="6"/>
      <c r="P81" s="1"/>
      <c r="Q81" s="1"/>
      <c r="R81" s="1"/>
      <c r="S81" s="1"/>
    </row>
    <row r="82" spans="1:19" ht="14.25" customHeight="1">
      <c r="A82" s="1"/>
      <c r="B82" s="10">
        <v>65</v>
      </c>
      <c r="C82" s="24" t="s">
        <v>316</v>
      </c>
      <c r="D82" s="18" t="s">
        <v>203</v>
      </c>
      <c r="E82" s="18" t="s">
        <v>317</v>
      </c>
      <c r="F82" s="19">
        <v>29974</v>
      </c>
      <c r="G82" s="11" t="str">
        <f t="shared" si="4"/>
        <v>чоловіча</v>
      </c>
      <c r="H82" s="11">
        <f t="shared" si="5"/>
        <v>28</v>
      </c>
      <c r="I82" s="11" t="str">
        <f t="shared" si="6"/>
        <v>ні</v>
      </c>
      <c r="J82" s="19">
        <v>40537</v>
      </c>
      <c r="K82" s="19"/>
      <c r="L82" s="11" t="str">
        <f t="shared" si="7"/>
        <v>12р.0м.7.</v>
      </c>
      <c r="M82" s="29"/>
      <c r="N82" s="30" t="str">
        <f>_xlfn.XLOOKUP(C82&amp;" "&amp;D82&amp;" "&amp;E82,Відділи!B:B,Відділи!C:C,)</f>
        <v>Маркетинговий відділ</v>
      </c>
      <c r="O82" s="6"/>
      <c r="P82" s="1"/>
      <c r="Q82" s="1"/>
      <c r="R82" s="1"/>
      <c r="S82" s="1"/>
    </row>
    <row r="83" spans="1:19" ht="14.25" customHeight="1">
      <c r="A83" s="1"/>
      <c r="B83" s="10">
        <v>66</v>
      </c>
      <c r="C83" s="24" t="s">
        <v>327</v>
      </c>
      <c r="D83" s="18" t="s">
        <v>238</v>
      </c>
      <c r="E83" s="18" t="s">
        <v>201</v>
      </c>
      <c r="F83" s="19">
        <v>31356</v>
      </c>
      <c r="G83" s="11" t="str">
        <f t="shared" ref="G83:G117" si="8">IF(OR(RIGHT(E83,3)="вна", RIGHT(E83,4)="овна"), "жіноча", "чоловіча")</f>
        <v>чоловіча</v>
      </c>
      <c r="H83" s="11">
        <f t="shared" ref="H83:H117" si="9">DATEDIF(F83,J83,"Y")</f>
        <v>26</v>
      </c>
      <c r="I83" s="11" t="str">
        <f t="shared" ref="I83:I114" si="10">IF(H83&gt;=60,"так","ні")</f>
        <v>ні</v>
      </c>
      <c r="J83" s="19">
        <v>41146</v>
      </c>
      <c r="K83" s="19">
        <v>41619</v>
      </c>
      <c r="L83" s="11" t="str">
        <f t="shared" ref="L83:L114" si="11">DATEDIF(J83,IF(ISBLANK(K83),$F$14,K83),"Y") &amp; "р." &amp;
DATEDIF(J83,IF(ISBLANK(K83),$F$14,K83),"YM") &amp; "м." &amp;
DATEDIF(J83,IF(ISBLANK(K83),$F$14,K83),"MD") &amp; "."</f>
        <v>1р.3м.16.</v>
      </c>
      <c r="M83" s="29" t="s">
        <v>67</v>
      </c>
      <c r="N83" s="30" t="str">
        <f>_xlfn.XLOOKUP(C83&amp;" "&amp;D83&amp;" "&amp;E83,Відділи!B:B,Відділи!C:C,)</f>
        <v>Маркетинговий відділ</v>
      </c>
      <c r="O83" s="6"/>
      <c r="P83" s="1"/>
      <c r="Q83" s="1"/>
      <c r="R83" s="1"/>
      <c r="S83" s="1"/>
    </row>
    <row r="84" spans="1:19" ht="14.25" customHeight="1">
      <c r="A84" s="1"/>
      <c r="B84" s="10">
        <v>67</v>
      </c>
      <c r="C84" s="24" t="s">
        <v>337</v>
      </c>
      <c r="D84" s="18" t="s">
        <v>273</v>
      </c>
      <c r="E84" s="18" t="s">
        <v>194</v>
      </c>
      <c r="F84" s="19">
        <v>31922</v>
      </c>
      <c r="G84" s="11" t="str">
        <f t="shared" si="8"/>
        <v>чоловіча</v>
      </c>
      <c r="H84" s="11">
        <f t="shared" si="9"/>
        <v>24</v>
      </c>
      <c r="I84" s="11" t="str">
        <f t="shared" si="10"/>
        <v>ні</v>
      </c>
      <c r="J84" s="19">
        <v>41018</v>
      </c>
      <c r="K84" s="19">
        <v>43608</v>
      </c>
      <c r="L84" s="11" t="str">
        <f t="shared" si="11"/>
        <v>7р.1м.4.</v>
      </c>
      <c r="M84" s="29" t="s">
        <v>73</v>
      </c>
      <c r="N84" s="30" t="str">
        <f>_xlfn.XLOOKUP(C84&amp;" "&amp;D84&amp;" "&amp;E84,Відділи!B:B,Відділи!C:C,)</f>
        <v>Маркетинговий відділ</v>
      </c>
      <c r="O84" s="6"/>
      <c r="P84" s="1"/>
      <c r="Q84" s="1"/>
      <c r="R84" s="1"/>
      <c r="S84" s="1"/>
    </row>
    <row r="85" spans="1:19" ht="14.25" customHeight="1">
      <c r="A85" s="1"/>
      <c r="B85" s="10">
        <v>68</v>
      </c>
      <c r="C85" s="24" t="s">
        <v>345</v>
      </c>
      <c r="D85" s="18" t="s">
        <v>230</v>
      </c>
      <c r="E85" s="18" t="s">
        <v>60</v>
      </c>
      <c r="F85" s="19">
        <v>17065</v>
      </c>
      <c r="G85" s="11" t="str">
        <f t="shared" si="8"/>
        <v>чоловіча</v>
      </c>
      <c r="H85" s="11">
        <f t="shared" si="9"/>
        <v>67</v>
      </c>
      <c r="I85" s="11" t="str">
        <f t="shared" si="10"/>
        <v>так</v>
      </c>
      <c r="J85" s="19">
        <v>41785</v>
      </c>
      <c r="K85" s="19"/>
      <c r="L85" s="11" t="str">
        <f t="shared" si="11"/>
        <v>8р.7м.6.</v>
      </c>
      <c r="M85" s="29"/>
      <c r="N85" s="30" t="str">
        <f>_xlfn.XLOOKUP(C85&amp;" "&amp;D85&amp;" "&amp;E85,Відділи!B:B,Відділи!C:C,)</f>
        <v>Маркетинговий відділ</v>
      </c>
      <c r="O85" s="6"/>
      <c r="P85" s="1"/>
      <c r="Q85" s="1"/>
      <c r="R85" s="1"/>
      <c r="S85" s="1"/>
    </row>
    <row r="86" spans="1:19" ht="14.25" customHeight="1">
      <c r="A86" s="1"/>
      <c r="B86" s="10">
        <v>69</v>
      </c>
      <c r="C86" s="24" t="s">
        <v>359</v>
      </c>
      <c r="D86" s="18" t="s">
        <v>308</v>
      </c>
      <c r="E86" s="18" t="s">
        <v>323</v>
      </c>
      <c r="F86" s="19">
        <v>28938</v>
      </c>
      <c r="G86" s="11" t="str">
        <f t="shared" si="8"/>
        <v>чоловіча</v>
      </c>
      <c r="H86" s="11">
        <f t="shared" si="9"/>
        <v>35</v>
      </c>
      <c r="I86" s="11" t="str">
        <f t="shared" si="10"/>
        <v>ні</v>
      </c>
      <c r="J86" s="19">
        <v>41817</v>
      </c>
      <c r="K86" s="19"/>
      <c r="L86" s="11" t="str">
        <f t="shared" si="11"/>
        <v>8р.6м.5.</v>
      </c>
      <c r="M86" s="29"/>
      <c r="N86" s="30" t="str">
        <f>_xlfn.XLOOKUP(C86&amp;" "&amp;D86&amp;" "&amp;E86,Відділи!B:B,Відділи!C:C,)</f>
        <v>Маркетинговий відділ</v>
      </c>
      <c r="O86" s="6"/>
      <c r="P86" s="1"/>
      <c r="Q86" s="1"/>
      <c r="R86" s="1"/>
      <c r="S86" s="1"/>
    </row>
    <row r="87" spans="1:19" ht="14.25" customHeight="1">
      <c r="A87" s="1"/>
      <c r="B87" s="10">
        <v>70</v>
      </c>
      <c r="C87" s="24" t="s">
        <v>367</v>
      </c>
      <c r="D87" s="18" t="s">
        <v>347</v>
      </c>
      <c r="E87" s="18" t="s">
        <v>223</v>
      </c>
      <c r="F87" s="19">
        <v>29855</v>
      </c>
      <c r="G87" s="11" t="str">
        <f t="shared" si="8"/>
        <v>жіноча</v>
      </c>
      <c r="H87" s="11">
        <f t="shared" si="9"/>
        <v>27</v>
      </c>
      <c r="I87" s="11" t="str">
        <f t="shared" si="10"/>
        <v>ні</v>
      </c>
      <c r="J87" s="19">
        <v>39866</v>
      </c>
      <c r="K87" s="19">
        <v>40131</v>
      </c>
      <c r="L87" s="11" t="str">
        <f t="shared" si="11"/>
        <v>0р.8м.23.</v>
      </c>
      <c r="M87" s="29" t="s">
        <v>73</v>
      </c>
      <c r="N87" s="30" t="str">
        <f>_xlfn.XLOOKUP(C87&amp;" "&amp;D87&amp;" "&amp;E87,Відділи!B:B,Відділи!C:C,)</f>
        <v>Маркетинговий відділ</v>
      </c>
      <c r="O87" s="6"/>
      <c r="P87" s="1"/>
      <c r="Q87" s="1"/>
      <c r="R87" s="1"/>
      <c r="S87" s="1"/>
    </row>
    <row r="88" spans="1:19" ht="14.25" customHeight="1">
      <c r="A88" s="1"/>
      <c r="B88" s="10">
        <v>71</v>
      </c>
      <c r="C88" s="24" t="s">
        <v>183</v>
      </c>
      <c r="D88" s="18" t="s">
        <v>184</v>
      </c>
      <c r="E88" s="18" t="s">
        <v>185</v>
      </c>
      <c r="F88" s="19">
        <v>23852</v>
      </c>
      <c r="G88" s="11" t="str">
        <f t="shared" si="8"/>
        <v>жіноча</v>
      </c>
      <c r="H88" s="11">
        <f t="shared" si="9"/>
        <v>47</v>
      </c>
      <c r="I88" s="11" t="str">
        <f t="shared" si="10"/>
        <v>ні</v>
      </c>
      <c r="J88" s="19">
        <v>41050</v>
      </c>
      <c r="K88" s="19">
        <v>44836</v>
      </c>
      <c r="L88" s="11" t="str">
        <f t="shared" si="11"/>
        <v>10р.4м.11.</v>
      </c>
      <c r="M88" s="29" t="s">
        <v>67</v>
      </c>
      <c r="N88" s="30" t="str">
        <f>_xlfn.XLOOKUP(C88&amp;" "&amp;D88&amp;" "&amp;E88,Відділи!B:B,Відділи!C:C,)</f>
        <v>Фінансовий відділ</v>
      </c>
      <c r="O88" s="6"/>
      <c r="P88" s="1"/>
      <c r="Q88" s="1"/>
      <c r="R88" s="1"/>
      <c r="S88" s="1"/>
    </row>
    <row r="89" spans="1:19" ht="14.25" customHeight="1">
      <c r="A89" s="1"/>
      <c r="B89" s="10">
        <v>72</v>
      </c>
      <c r="C89" s="25" t="s">
        <v>202</v>
      </c>
      <c r="D89" s="18" t="s">
        <v>203</v>
      </c>
      <c r="E89" s="18" t="s">
        <v>204</v>
      </c>
      <c r="F89" s="19">
        <v>20291</v>
      </c>
      <c r="G89" s="11" t="str">
        <f t="shared" si="8"/>
        <v>чоловіча</v>
      </c>
      <c r="H89" s="11">
        <f t="shared" si="9"/>
        <v>59</v>
      </c>
      <c r="I89" s="11" t="str">
        <f t="shared" si="10"/>
        <v>ні</v>
      </c>
      <c r="J89" s="19">
        <v>42009</v>
      </c>
      <c r="K89" s="19"/>
      <c r="L89" s="11" t="str">
        <f t="shared" si="11"/>
        <v>7р.11м.27.</v>
      </c>
      <c r="M89" s="29"/>
      <c r="N89" s="30" t="str">
        <f>_xlfn.XLOOKUP(C89&amp;" "&amp;D89&amp;" "&amp;E89,Відділи!B:B,Відділи!C:C,)</f>
        <v>Фінансовий відділ</v>
      </c>
      <c r="O89" s="6"/>
      <c r="P89" s="1"/>
      <c r="Q89" s="1"/>
      <c r="R89" s="1"/>
      <c r="S89" s="1"/>
    </row>
    <row r="90" spans="1:19" ht="14.25" customHeight="1">
      <c r="A90" s="1"/>
      <c r="B90" s="10">
        <v>73</v>
      </c>
      <c r="C90" s="24" t="s">
        <v>221</v>
      </c>
      <c r="D90" s="18" t="s">
        <v>222</v>
      </c>
      <c r="E90" s="18" t="s">
        <v>223</v>
      </c>
      <c r="F90" s="19">
        <v>19544</v>
      </c>
      <c r="G90" s="11" t="str">
        <f t="shared" si="8"/>
        <v>жіноча</v>
      </c>
      <c r="H90" s="11">
        <f t="shared" si="9"/>
        <v>55</v>
      </c>
      <c r="I90" s="11" t="str">
        <f t="shared" si="10"/>
        <v>ні</v>
      </c>
      <c r="J90" s="19">
        <v>39802</v>
      </c>
      <c r="K90" s="19">
        <v>43071</v>
      </c>
      <c r="L90" s="11" t="str">
        <f t="shared" si="11"/>
        <v>8р.11м.12.</v>
      </c>
      <c r="M90" s="29" t="s">
        <v>67</v>
      </c>
      <c r="N90" s="30" t="str">
        <f>_xlfn.XLOOKUP(C90&amp;" "&amp;D90&amp;" "&amp;E90,Відділи!B:B,Відділи!C:C,)</f>
        <v>Фінансовий відділ</v>
      </c>
      <c r="O90" s="6"/>
      <c r="P90" s="1"/>
      <c r="Q90" s="1"/>
      <c r="R90" s="1"/>
      <c r="S90" s="1"/>
    </row>
    <row r="91" spans="1:19" ht="14.25" customHeight="1">
      <c r="A91" s="1"/>
      <c r="B91" s="10">
        <v>74</v>
      </c>
      <c r="C91" s="24" t="s">
        <v>248</v>
      </c>
      <c r="D91" s="18" t="s">
        <v>249</v>
      </c>
      <c r="E91" s="18" t="s">
        <v>185</v>
      </c>
      <c r="F91" s="19">
        <v>27967</v>
      </c>
      <c r="G91" s="11" t="str">
        <f t="shared" si="8"/>
        <v>жіноча</v>
      </c>
      <c r="H91" s="11">
        <f t="shared" si="9"/>
        <v>31</v>
      </c>
      <c r="I91" s="11" t="str">
        <f t="shared" si="10"/>
        <v>ні</v>
      </c>
      <c r="J91" s="19">
        <v>39353</v>
      </c>
      <c r="K91" s="19"/>
      <c r="L91" s="11" t="str">
        <f t="shared" si="11"/>
        <v>15р.3м.4.</v>
      </c>
      <c r="M91" s="29"/>
      <c r="N91" s="30" t="str">
        <f>_xlfn.XLOOKUP(C91&amp;" "&amp;D91&amp;" "&amp;E91,Відділи!B:B,Відділи!C:C,)</f>
        <v>Фінансовий відділ</v>
      </c>
      <c r="O91" s="6"/>
      <c r="P91" s="1"/>
      <c r="Q91" s="1"/>
      <c r="R91" s="1"/>
      <c r="S91" s="1"/>
    </row>
    <row r="92" spans="1:19" ht="14.25" customHeight="1">
      <c r="A92" s="1"/>
      <c r="B92" s="10">
        <v>75</v>
      </c>
      <c r="C92" s="24" t="s">
        <v>262</v>
      </c>
      <c r="D92" s="18" t="s">
        <v>249</v>
      </c>
      <c r="E92" s="18" t="s">
        <v>185</v>
      </c>
      <c r="F92" s="19">
        <v>25976</v>
      </c>
      <c r="G92" s="11" t="str">
        <f t="shared" si="8"/>
        <v>жіноча</v>
      </c>
      <c r="H92" s="11">
        <f t="shared" si="9"/>
        <v>39</v>
      </c>
      <c r="I92" s="11" t="str">
        <f t="shared" si="10"/>
        <v>ні</v>
      </c>
      <c r="J92" s="19">
        <v>40249</v>
      </c>
      <c r="K92" s="19">
        <v>43372</v>
      </c>
      <c r="L92" s="11" t="str">
        <f t="shared" si="11"/>
        <v>8р.6м.17.</v>
      </c>
      <c r="M92" s="29" t="s">
        <v>67</v>
      </c>
      <c r="N92" s="30" t="str">
        <f>_xlfn.XLOOKUP(C92&amp;" "&amp;D92&amp;" "&amp;E92,Відділи!B:B,Відділи!C:C,)</f>
        <v>Фінансовий відділ</v>
      </c>
      <c r="O92" s="6"/>
      <c r="P92" s="1"/>
      <c r="Q92" s="1"/>
      <c r="R92" s="1"/>
      <c r="S92" s="1"/>
    </row>
    <row r="93" spans="1:19" ht="14.25" customHeight="1">
      <c r="A93" s="1"/>
      <c r="B93" s="10">
        <v>76</v>
      </c>
      <c r="C93" s="24" t="s">
        <v>292</v>
      </c>
      <c r="D93" s="18" t="s">
        <v>293</v>
      </c>
      <c r="E93" s="18" t="s">
        <v>294</v>
      </c>
      <c r="F93" s="19">
        <v>33585</v>
      </c>
      <c r="G93" s="11" t="str">
        <f t="shared" si="8"/>
        <v>жіноча</v>
      </c>
      <c r="H93" s="11">
        <f t="shared" si="9"/>
        <v>16</v>
      </c>
      <c r="I93" s="11" t="str">
        <f t="shared" si="10"/>
        <v>ні</v>
      </c>
      <c r="J93" s="19">
        <v>39578</v>
      </c>
      <c r="K93" s="19">
        <v>41682</v>
      </c>
      <c r="L93" s="11" t="str">
        <f t="shared" si="11"/>
        <v>5р.9м.2.</v>
      </c>
      <c r="M93" s="29" t="s">
        <v>67</v>
      </c>
      <c r="N93" s="30" t="str">
        <f>_xlfn.XLOOKUP(C93&amp;" "&amp;D93&amp;" "&amp;E93,Відділи!B:B,Відділи!C:C,)</f>
        <v>Фінансовий відділ</v>
      </c>
      <c r="O93" s="6"/>
      <c r="P93" s="1"/>
      <c r="Q93" s="1"/>
      <c r="R93" s="1"/>
      <c r="S93" s="1"/>
    </row>
    <row r="94" spans="1:19" ht="14.25" customHeight="1">
      <c r="A94" s="1"/>
      <c r="B94" s="10">
        <v>77</v>
      </c>
      <c r="C94" s="24" t="s">
        <v>300</v>
      </c>
      <c r="D94" s="18" t="s">
        <v>196</v>
      </c>
      <c r="E94" s="18" t="s">
        <v>257</v>
      </c>
      <c r="F94" s="19">
        <v>22881</v>
      </c>
      <c r="G94" s="11" t="str">
        <f t="shared" si="8"/>
        <v>чоловіча</v>
      </c>
      <c r="H94" s="11">
        <f t="shared" si="9"/>
        <v>52</v>
      </c>
      <c r="I94" s="11" t="str">
        <f t="shared" si="10"/>
        <v>ні</v>
      </c>
      <c r="J94" s="19">
        <v>42073</v>
      </c>
      <c r="K94" s="19"/>
      <c r="L94" s="11" t="str">
        <f t="shared" si="11"/>
        <v>7р.9м.22.</v>
      </c>
      <c r="M94" s="29"/>
      <c r="N94" s="30" t="str">
        <f>_xlfn.XLOOKUP(C94&amp;" "&amp;D94&amp;" "&amp;E94,Відділи!B:B,Відділи!C:C,)</f>
        <v>Фінансовий відділ</v>
      </c>
      <c r="O94" s="6"/>
      <c r="P94" s="1"/>
      <c r="Q94" s="1"/>
      <c r="R94" s="1"/>
      <c r="S94" s="1"/>
    </row>
    <row r="95" spans="1:19" ht="14.25" customHeight="1">
      <c r="A95" s="1"/>
      <c r="B95" s="10">
        <v>78</v>
      </c>
      <c r="C95" s="24" t="s">
        <v>312</v>
      </c>
      <c r="D95" s="18" t="s">
        <v>268</v>
      </c>
      <c r="E95" s="18" t="s">
        <v>313</v>
      </c>
      <c r="F95" s="19">
        <v>28342</v>
      </c>
      <c r="G95" s="11" t="str">
        <f t="shared" si="8"/>
        <v>чоловіча</v>
      </c>
      <c r="H95" s="11">
        <f t="shared" si="9"/>
        <v>29</v>
      </c>
      <c r="I95" s="11" t="str">
        <f t="shared" si="10"/>
        <v>ні</v>
      </c>
      <c r="J95" s="19">
        <v>39289</v>
      </c>
      <c r="K95" s="19"/>
      <c r="L95" s="11" t="str">
        <f t="shared" si="11"/>
        <v>15р.5м.6.</v>
      </c>
      <c r="M95" s="29"/>
      <c r="N95" s="30" t="str">
        <f>_xlfn.XLOOKUP(C95&amp;" "&amp;D95&amp;" "&amp;E95,Відділи!B:B,Відділи!C:C,)</f>
        <v>Фінансовий відділ</v>
      </c>
      <c r="O95" s="6"/>
      <c r="P95" s="1"/>
      <c r="Q95" s="1"/>
      <c r="R95" s="1"/>
      <c r="S95" s="1"/>
    </row>
    <row r="96" spans="1:19" ht="14.25" customHeight="1">
      <c r="A96" s="1"/>
      <c r="B96" s="10">
        <v>79</v>
      </c>
      <c r="C96" s="24" t="s">
        <v>315</v>
      </c>
      <c r="D96" s="18" t="s">
        <v>280</v>
      </c>
      <c r="E96" s="18" t="s">
        <v>228</v>
      </c>
      <c r="F96" s="19">
        <v>24551</v>
      </c>
      <c r="G96" s="11" t="str">
        <f t="shared" si="8"/>
        <v>чоловіча</v>
      </c>
      <c r="H96" s="11">
        <f t="shared" si="9"/>
        <v>44</v>
      </c>
      <c r="I96" s="11" t="str">
        <f t="shared" si="10"/>
        <v>ні</v>
      </c>
      <c r="J96" s="19">
        <v>40986</v>
      </c>
      <c r="K96" s="19"/>
      <c r="L96" s="11" t="str">
        <f t="shared" si="11"/>
        <v>10р.9м.14.</v>
      </c>
      <c r="M96" s="29"/>
      <c r="N96" s="30" t="str">
        <f>_xlfn.XLOOKUP(C96&amp;" "&amp;D96&amp;" "&amp;E96,Відділи!B:B,Відділи!C:C,)</f>
        <v>Фінансовий відділ</v>
      </c>
      <c r="O96" s="6"/>
      <c r="P96" s="1"/>
      <c r="Q96" s="1"/>
      <c r="R96" s="1"/>
      <c r="S96" s="1"/>
    </row>
    <row r="97" spans="1:19" ht="14.25" customHeight="1">
      <c r="A97" s="1"/>
      <c r="B97" s="10">
        <v>80</v>
      </c>
      <c r="C97" s="24" t="s">
        <v>328</v>
      </c>
      <c r="D97" s="18" t="s">
        <v>193</v>
      </c>
      <c r="E97" s="18" t="s">
        <v>323</v>
      </c>
      <c r="F97" s="19">
        <v>34631</v>
      </c>
      <c r="G97" s="11" t="str">
        <f t="shared" si="8"/>
        <v>чоловіча</v>
      </c>
      <c r="H97" s="11">
        <f t="shared" si="9"/>
        <v>13</v>
      </c>
      <c r="I97" s="11" t="str">
        <f t="shared" si="10"/>
        <v>ні</v>
      </c>
      <c r="J97" s="19">
        <v>39738</v>
      </c>
      <c r="K97" s="19">
        <v>43459</v>
      </c>
      <c r="L97" s="11" t="str">
        <f t="shared" si="11"/>
        <v>10р.2м.8.</v>
      </c>
      <c r="M97" s="29" t="s">
        <v>88</v>
      </c>
      <c r="N97" s="30" t="str">
        <f>_xlfn.XLOOKUP(C97&amp;" "&amp;D97&amp;" "&amp;E97,Відділи!B:B,Відділи!C:C,)</f>
        <v>Фінансовий відділ</v>
      </c>
      <c r="O97" s="6"/>
      <c r="P97" s="1"/>
      <c r="Q97" s="1"/>
      <c r="R97" s="1"/>
      <c r="S97" s="1"/>
    </row>
    <row r="98" spans="1:19" ht="14.25" customHeight="1">
      <c r="A98" s="1"/>
      <c r="B98" s="10">
        <v>81</v>
      </c>
      <c r="C98" s="24" t="s">
        <v>330</v>
      </c>
      <c r="D98" s="18" t="s">
        <v>243</v>
      </c>
      <c r="E98" s="18" t="s">
        <v>331</v>
      </c>
      <c r="F98" s="19">
        <v>27048</v>
      </c>
      <c r="G98" s="11" t="str">
        <f t="shared" si="8"/>
        <v>жіноча</v>
      </c>
      <c r="H98" s="11">
        <f t="shared" si="9"/>
        <v>35</v>
      </c>
      <c r="I98" s="11" t="str">
        <f t="shared" si="10"/>
        <v>ні</v>
      </c>
      <c r="J98" s="19">
        <v>40026</v>
      </c>
      <c r="K98" s="19">
        <v>41960</v>
      </c>
      <c r="L98" s="11" t="str">
        <f t="shared" si="11"/>
        <v>5р.3м.16.</v>
      </c>
      <c r="M98" s="29" t="s">
        <v>73</v>
      </c>
      <c r="N98" s="30" t="str">
        <f>_xlfn.XLOOKUP(C98&amp;" "&amp;D98&amp;" "&amp;E98,Відділи!B:B,Відділи!C:C,)</f>
        <v>Фінансовий відділ</v>
      </c>
      <c r="O98" s="6"/>
      <c r="P98" s="1"/>
      <c r="Q98" s="1"/>
      <c r="R98" s="1"/>
      <c r="S98" s="1"/>
    </row>
    <row r="99" spans="1:19" ht="14.25" customHeight="1">
      <c r="A99" s="1"/>
      <c r="B99" s="10">
        <v>82</v>
      </c>
      <c r="C99" s="24" t="s">
        <v>335</v>
      </c>
      <c r="D99" s="18" t="s">
        <v>336</v>
      </c>
      <c r="E99" s="18" t="s">
        <v>297</v>
      </c>
      <c r="F99" s="19">
        <v>33948</v>
      </c>
      <c r="G99" s="11" t="str">
        <f t="shared" si="8"/>
        <v>жіноча</v>
      </c>
      <c r="H99" s="11">
        <f t="shared" si="9"/>
        <v>16</v>
      </c>
      <c r="I99" s="11" t="str">
        <f t="shared" si="10"/>
        <v>ні</v>
      </c>
      <c r="J99" s="19">
        <v>39930</v>
      </c>
      <c r="K99" s="19">
        <v>41931</v>
      </c>
      <c r="L99" s="11" t="str">
        <f t="shared" si="11"/>
        <v>5р.5м.22.</v>
      </c>
      <c r="M99" s="29" t="s">
        <v>73</v>
      </c>
      <c r="N99" s="30" t="str">
        <f>_xlfn.XLOOKUP(C99&amp;" "&amp;D99&amp;" "&amp;E99,Відділи!B:B,Відділи!C:C,)</f>
        <v>Фінансовий відділ</v>
      </c>
      <c r="O99" s="6"/>
      <c r="P99" s="1"/>
      <c r="Q99" s="1"/>
      <c r="R99" s="1"/>
      <c r="S99" s="1"/>
    </row>
    <row r="100" spans="1:19" ht="14.25" customHeight="1">
      <c r="A100" s="1"/>
      <c r="B100" s="10">
        <v>83</v>
      </c>
      <c r="C100" s="24" t="s">
        <v>340</v>
      </c>
      <c r="D100" s="18" t="s">
        <v>243</v>
      </c>
      <c r="E100" s="18" t="s">
        <v>218</v>
      </c>
      <c r="F100" s="19">
        <v>16300</v>
      </c>
      <c r="G100" s="11" t="str">
        <f t="shared" si="8"/>
        <v>жіноча</v>
      </c>
      <c r="H100" s="11">
        <f t="shared" si="9"/>
        <v>62</v>
      </c>
      <c r="I100" s="11" t="str">
        <f t="shared" si="10"/>
        <v>так</v>
      </c>
      <c r="J100" s="19">
        <v>39225</v>
      </c>
      <c r="K100" s="19">
        <v>42975</v>
      </c>
      <c r="L100" s="11" t="str">
        <f t="shared" si="11"/>
        <v>10р.3м.5.</v>
      </c>
      <c r="M100" s="29" t="s">
        <v>73</v>
      </c>
      <c r="N100" s="30" t="str">
        <f>_xlfn.XLOOKUP(C100&amp;" "&amp;D100&amp;" "&amp;E100,Відділи!B:B,Відділи!C:C,)</f>
        <v>Фінансовий відділ</v>
      </c>
      <c r="O100" s="6"/>
      <c r="P100" s="1"/>
      <c r="Q100" s="1"/>
      <c r="R100" s="1"/>
      <c r="S100" s="1"/>
    </row>
    <row r="101" spans="1:19" ht="14.25" customHeight="1">
      <c r="A101" s="1"/>
      <c r="B101" s="10">
        <v>84</v>
      </c>
      <c r="C101" s="24" t="s">
        <v>349</v>
      </c>
      <c r="D101" s="18" t="s">
        <v>230</v>
      </c>
      <c r="E101" s="18" t="s">
        <v>194</v>
      </c>
      <c r="F101" s="19">
        <v>27196</v>
      </c>
      <c r="G101" s="11" t="str">
        <f t="shared" si="8"/>
        <v>чоловіча</v>
      </c>
      <c r="H101" s="11">
        <f t="shared" si="9"/>
        <v>34</v>
      </c>
      <c r="I101" s="11" t="str">
        <f t="shared" si="10"/>
        <v>ні</v>
      </c>
      <c r="J101" s="19">
        <v>39834</v>
      </c>
      <c r="K101" s="19">
        <v>41200</v>
      </c>
      <c r="L101" s="11" t="str">
        <f t="shared" si="11"/>
        <v>3р.8м.27.</v>
      </c>
      <c r="M101" s="29" t="s">
        <v>67</v>
      </c>
      <c r="N101" s="30" t="str">
        <f>_xlfn.XLOOKUP(C101&amp;" "&amp;D101&amp;" "&amp;E101,Відділи!B:B,Відділи!C:C,)</f>
        <v>Фінансовий відділ</v>
      </c>
      <c r="O101" s="6"/>
      <c r="P101" s="1"/>
      <c r="Q101" s="1"/>
      <c r="R101" s="1"/>
      <c r="S101" s="1"/>
    </row>
    <row r="102" spans="1:19" ht="14.25" customHeight="1">
      <c r="A102" s="1"/>
      <c r="B102" s="10">
        <v>85</v>
      </c>
      <c r="C102" s="24" t="s">
        <v>362</v>
      </c>
      <c r="D102" s="18" t="s">
        <v>363</v>
      </c>
      <c r="E102" s="18" t="s">
        <v>210</v>
      </c>
      <c r="F102" s="19">
        <v>20471</v>
      </c>
      <c r="G102" s="11" t="str">
        <f t="shared" si="8"/>
        <v>жіноча</v>
      </c>
      <c r="H102" s="11">
        <f t="shared" si="9"/>
        <v>51</v>
      </c>
      <c r="I102" s="11" t="str">
        <f t="shared" si="10"/>
        <v>ні</v>
      </c>
      <c r="J102" s="19">
        <v>39129</v>
      </c>
      <c r="K102" s="19"/>
      <c r="L102" s="11" t="str">
        <f t="shared" si="11"/>
        <v>15р.10м.16.</v>
      </c>
      <c r="M102" s="29"/>
      <c r="N102" s="30" t="str">
        <f>_xlfn.XLOOKUP(C102&amp;" "&amp;D102&amp;" "&amp;E102,Відділи!B:B,Відділи!C:C,)</f>
        <v>Фінансовий відділ</v>
      </c>
      <c r="O102" s="6"/>
      <c r="P102" s="1"/>
      <c r="Q102" s="1"/>
      <c r="R102" s="1"/>
      <c r="S102" s="1"/>
    </row>
    <row r="103" spans="1:19" ht="14.25" customHeight="1">
      <c r="A103" s="1"/>
      <c r="B103" s="10">
        <v>86</v>
      </c>
      <c r="C103" s="24" t="s">
        <v>364</v>
      </c>
      <c r="D103" s="18" t="s">
        <v>268</v>
      </c>
      <c r="E103" s="18" t="s">
        <v>201</v>
      </c>
      <c r="F103" s="19">
        <v>26695</v>
      </c>
      <c r="G103" s="11" t="str">
        <f t="shared" si="8"/>
        <v>чоловіча</v>
      </c>
      <c r="H103" s="11">
        <f t="shared" si="9"/>
        <v>36</v>
      </c>
      <c r="I103" s="11" t="str">
        <f t="shared" si="10"/>
        <v>ні</v>
      </c>
      <c r="J103" s="19">
        <v>40090</v>
      </c>
      <c r="K103" s="19">
        <v>44005</v>
      </c>
      <c r="L103" s="11" t="str">
        <f t="shared" si="11"/>
        <v>10р.8м.19.</v>
      </c>
      <c r="M103" s="29" t="s">
        <v>73</v>
      </c>
      <c r="N103" s="30" t="str">
        <f>_xlfn.XLOOKUP(C103&amp;" "&amp;D103&amp;" "&amp;E103,Відділи!B:B,Відділи!C:C,)</f>
        <v>Фінансовий відділ</v>
      </c>
      <c r="O103" s="6"/>
      <c r="P103" s="1"/>
      <c r="Q103" s="1"/>
      <c r="R103" s="1"/>
      <c r="S103" s="1"/>
    </row>
    <row r="104" spans="1:19" ht="14.25" customHeight="1">
      <c r="A104" s="1"/>
      <c r="B104" s="10">
        <v>87</v>
      </c>
      <c r="C104" s="24" t="s">
        <v>368</v>
      </c>
      <c r="D104" s="18" t="s">
        <v>193</v>
      </c>
      <c r="E104" s="18" t="s">
        <v>199</v>
      </c>
      <c r="F104" s="19">
        <v>22944</v>
      </c>
      <c r="G104" s="11" t="str">
        <f t="shared" si="8"/>
        <v>чоловіча</v>
      </c>
      <c r="H104" s="11">
        <f t="shared" si="9"/>
        <v>52</v>
      </c>
      <c r="I104" s="11" t="str">
        <f t="shared" si="10"/>
        <v>ні</v>
      </c>
      <c r="J104" s="19">
        <v>42265</v>
      </c>
      <c r="K104" s="19">
        <v>43794</v>
      </c>
      <c r="L104" s="11" t="str">
        <f t="shared" si="11"/>
        <v>4р.2м.7.</v>
      </c>
      <c r="M104" s="29" t="s">
        <v>67</v>
      </c>
      <c r="N104" s="30" t="str">
        <f>_xlfn.XLOOKUP(C104&amp;" "&amp;D104&amp;" "&amp;E104,Відділи!B:B,Відділи!C:C,)</f>
        <v>Фінансовий відділ</v>
      </c>
      <c r="O104" s="6"/>
      <c r="P104" s="1"/>
      <c r="Q104" s="1"/>
      <c r="R104" s="1"/>
      <c r="S104" s="1"/>
    </row>
    <row r="105" spans="1:19" ht="14.25" customHeight="1">
      <c r="A105" s="1"/>
      <c r="B105" s="10">
        <v>88</v>
      </c>
      <c r="C105" s="24" t="s">
        <v>372</v>
      </c>
      <c r="D105" s="18" t="s">
        <v>230</v>
      </c>
      <c r="E105" s="18" t="s">
        <v>323</v>
      </c>
      <c r="F105" s="19">
        <v>32729</v>
      </c>
      <c r="G105" s="11" t="str">
        <f t="shared" si="8"/>
        <v>чоловіча</v>
      </c>
      <c r="H105" s="11">
        <f t="shared" si="9"/>
        <v>23</v>
      </c>
      <c r="I105" s="11" t="str">
        <f t="shared" si="10"/>
        <v>ні</v>
      </c>
      <c r="J105" s="19">
        <v>41242</v>
      </c>
      <c r="K105" s="19"/>
      <c r="L105" s="11" t="str">
        <f t="shared" si="11"/>
        <v>10р.1м.3.</v>
      </c>
      <c r="M105" s="29"/>
      <c r="N105" s="30" t="str">
        <f>_xlfn.XLOOKUP(C105&amp;" "&amp;D105&amp;" "&amp;E105,Відділи!B:B,Відділи!C:C,)</f>
        <v>Фінансовий відділ</v>
      </c>
      <c r="O105" s="6"/>
      <c r="P105" s="1"/>
      <c r="Q105" s="1"/>
      <c r="R105" s="1"/>
      <c r="S105" s="1"/>
    </row>
    <row r="106" spans="1:19" ht="14.25" customHeight="1">
      <c r="A106" s="1"/>
      <c r="B106" s="10">
        <v>89</v>
      </c>
      <c r="C106" s="24" t="s">
        <v>180</v>
      </c>
      <c r="D106" s="18" t="s">
        <v>181</v>
      </c>
      <c r="E106" s="18" t="s">
        <v>182</v>
      </c>
      <c r="F106" s="19">
        <v>15437</v>
      </c>
      <c r="G106" s="11" t="str">
        <f t="shared" si="8"/>
        <v>чоловіча</v>
      </c>
      <c r="H106" s="11">
        <f t="shared" si="9"/>
        <v>72</v>
      </c>
      <c r="I106" s="11" t="str">
        <f t="shared" si="10"/>
        <v>так</v>
      </c>
      <c r="J106" s="19">
        <v>41849</v>
      </c>
      <c r="K106" s="19">
        <v>42182</v>
      </c>
      <c r="L106" s="11" t="str">
        <f t="shared" si="11"/>
        <v>0р.10м.29.</v>
      </c>
      <c r="M106" s="29" t="s">
        <v>65</v>
      </c>
      <c r="N106" s="30" t="str">
        <f>_xlfn.XLOOKUP(C106&amp;" "&amp;D106&amp;" "&amp;E106,Відділи!B:B,Відділи!C:C,)</f>
        <v>Юридичний відділ</v>
      </c>
      <c r="O106" s="6"/>
      <c r="P106" s="1"/>
      <c r="Q106" s="1"/>
      <c r="R106" s="1"/>
      <c r="S106" s="1"/>
    </row>
    <row r="107" spans="1:19" ht="14.25" customHeight="1">
      <c r="A107" s="1"/>
      <c r="B107" s="10">
        <v>90</v>
      </c>
      <c r="C107" s="24" t="s">
        <v>208</v>
      </c>
      <c r="D107" s="18" t="s">
        <v>209</v>
      </c>
      <c r="E107" s="18" t="s">
        <v>210</v>
      </c>
      <c r="F107" s="19">
        <v>24021</v>
      </c>
      <c r="G107" s="11" t="str">
        <f t="shared" si="8"/>
        <v>жіноча</v>
      </c>
      <c r="H107" s="11">
        <f t="shared" si="9"/>
        <v>41</v>
      </c>
      <c r="I107" s="11" t="str">
        <f t="shared" si="10"/>
        <v>ні</v>
      </c>
      <c r="J107" s="19">
        <v>39193</v>
      </c>
      <c r="K107" s="19"/>
      <c r="L107" s="11" t="str">
        <f t="shared" si="11"/>
        <v>15р.8м.11.</v>
      </c>
      <c r="M107" s="29"/>
      <c r="N107" s="30" t="str">
        <f>_xlfn.XLOOKUP(C107&amp;" "&amp;D107&amp;" "&amp;E107,Відділи!B:B,Відділи!C:C,)</f>
        <v>Юридичний відділ</v>
      </c>
      <c r="O107" s="6"/>
      <c r="P107" s="1"/>
      <c r="Q107" s="1"/>
      <c r="R107" s="1"/>
      <c r="S107" s="1"/>
    </row>
    <row r="108" spans="1:19" ht="14.25" customHeight="1">
      <c r="A108" s="1"/>
      <c r="B108" s="10">
        <v>91</v>
      </c>
      <c r="C108" s="24" t="s">
        <v>219</v>
      </c>
      <c r="D108" s="18" t="s">
        <v>196</v>
      </c>
      <c r="E108" s="18" t="s">
        <v>220</v>
      </c>
      <c r="F108" s="19">
        <v>32095</v>
      </c>
      <c r="G108" s="11" t="str">
        <f t="shared" si="8"/>
        <v>чоловіча</v>
      </c>
      <c r="H108" s="11">
        <f t="shared" si="9"/>
        <v>27</v>
      </c>
      <c r="I108" s="11" t="str">
        <f t="shared" si="10"/>
        <v>ні</v>
      </c>
      <c r="J108" s="19">
        <v>42169</v>
      </c>
      <c r="K108" s="19"/>
      <c r="L108" s="11" t="str">
        <f t="shared" si="11"/>
        <v>7р.6м.18.</v>
      </c>
      <c r="M108" s="29"/>
      <c r="N108" s="30" t="str">
        <f>_xlfn.XLOOKUP(C108&amp;" "&amp;D108&amp;" "&amp;E108,Відділи!B:B,Відділи!C:C,)</f>
        <v>Юридичний відділ</v>
      </c>
      <c r="O108" s="6"/>
      <c r="P108" s="1"/>
      <c r="Q108" s="1"/>
      <c r="R108" s="1"/>
      <c r="S108" s="1"/>
    </row>
    <row r="109" spans="1:19" ht="14.25" customHeight="1">
      <c r="A109" s="1"/>
      <c r="B109" s="10">
        <v>92</v>
      </c>
      <c r="C109" s="24" t="s">
        <v>245</v>
      </c>
      <c r="D109" s="18" t="s">
        <v>246</v>
      </c>
      <c r="E109" s="18" t="s">
        <v>247</v>
      </c>
      <c r="F109" s="19">
        <v>26432</v>
      </c>
      <c r="G109" s="11" t="str">
        <f t="shared" si="8"/>
        <v>чоловіча</v>
      </c>
      <c r="H109" s="11">
        <f t="shared" si="9"/>
        <v>35</v>
      </c>
      <c r="I109" s="11" t="str">
        <f t="shared" si="10"/>
        <v>ні</v>
      </c>
      <c r="J109" s="19">
        <v>39449</v>
      </c>
      <c r="K109" s="19">
        <v>39562</v>
      </c>
      <c r="L109" s="11" t="str">
        <f t="shared" si="11"/>
        <v>0р.3м.22.</v>
      </c>
      <c r="M109" s="29" t="s">
        <v>88</v>
      </c>
      <c r="N109" s="30" t="str">
        <f>_xlfn.XLOOKUP(C109&amp;" "&amp;D109&amp;" "&amp;E109,Відділи!B:B,Відділи!C:C,)</f>
        <v>Юридичний відділ</v>
      </c>
      <c r="O109" s="6"/>
      <c r="P109" s="1"/>
      <c r="Q109" s="1"/>
      <c r="R109" s="1"/>
      <c r="S109" s="1"/>
    </row>
    <row r="110" spans="1:19" ht="14.25" customHeight="1">
      <c r="A110" s="1"/>
      <c r="B110" s="10">
        <v>93</v>
      </c>
      <c r="C110" s="24" t="s">
        <v>267</v>
      </c>
      <c r="D110" s="18" t="s">
        <v>268</v>
      </c>
      <c r="E110" s="18" t="s">
        <v>269</v>
      </c>
      <c r="F110" s="19">
        <v>30910</v>
      </c>
      <c r="G110" s="11" t="str">
        <f t="shared" si="8"/>
        <v>чоловіча</v>
      </c>
      <c r="H110" s="11">
        <f t="shared" si="9"/>
        <v>26</v>
      </c>
      <c r="I110" s="11" t="str">
        <f t="shared" si="10"/>
        <v>ні</v>
      </c>
      <c r="J110" s="19">
        <v>40633</v>
      </c>
      <c r="K110" s="19"/>
      <c r="L110" s="11" t="str">
        <f t="shared" si="11"/>
        <v>11р.9м.1.</v>
      </c>
      <c r="M110" s="29"/>
      <c r="N110" s="30" t="str">
        <f>_xlfn.XLOOKUP(C110&amp;" "&amp;D110&amp;" "&amp;E110,Відділи!B:B,Відділи!C:C,)</f>
        <v>Юридичний відділ</v>
      </c>
      <c r="O110" s="6"/>
      <c r="P110" s="1"/>
      <c r="Q110" s="1"/>
      <c r="R110" s="1"/>
      <c r="S110" s="1"/>
    </row>
    <row r="111" spans="1:19" ht="14.25" customHeight="1">
      <c r="A111" s="1"/>
      <c r="B111" s="10">
        <v>94</v>
      </c>
      <c r="C111" s="24" t="s">
        <v>295</v>
      </c>
      <c r="D111" s="18" t="s">
        <v>296</v>
      </c>
      <c r="E111" s="18" t="s">
        <v>297</v>
      </c>
      <c r="F111" s="19">
        <v>30177</v>
      </c>
      <c r="G111" s="11" t="str">
        <f t="shared" si="8"/>
        <v>жіноча</v>
      </c>
      <c r="H111" s="11">
        <f t="shared" si="9"/>
        <v>27</v>
      </c>
      <c r="I111" s="11" t="str">
        <f t="shared" si="10"/>
        <v>ні</v>
      </c>
      <c r="J111" s="19">
        <v>40345</v>
      </c>
      <c r="K111" s="19">
        <v>40593</v>
      </c>
      <c r="L111" s="11" t="str">
        <f t="shared" si="11"/>
        <v>0р.8м.3.</v>
      </c>
      <c r="M111" s="29" t="s">
        <v>84</v>
      </c>
      <c r="N111" s="30" t="str">
        <f>_xlfn.XLOOKUP(C111&amp;" "&amp;D111&amp;" "&amp;E111,Відділи!B:B,Відділи!C:C,)</f>
        <v>Юридичний відділ</v>
      </c>
      <c r="O111" s="6"/>
      <c r="P111" s="1"/>
      <c r="Q111" s="1"/>
      <c r="R111" s="1"/>
      <c r="S111" s="1"/>
    </row>
    <row r="112" spans="1:19" ht="14.25" customHeight="1">
      <c r="A112" s="1"/>
      <c r="B112" s="10">
        <v>95</v>
      </c>
      <c r="C112" s="24" t="s">
        <v>309</v>
      </c>
      <c r="D112" s="18" t="s">
        <v>232</v>
      </c>
      <c r="E112" s="18" t="s">
        <v>194</v>
      </c>
      <c r="F112" s="19">
        <v>21987</v>
      </c>
      <c r="G112" s="11" t="str">
        <f t="shared" si="8"/>
        <v>чоловіча</v>
      </c>
      <c r="H112" s="11">
        <f t="shared" si="9"/>
        <v>49</v>
      </c>
      <c r="I112" s="11" t="str">
        <f t="shared" si="10"/>
        <v>ні</v>
      </c>
      <c r="J112" s="19">
        <v>39962</v>
      </c>
      <c r="K112" s="19"/>
      <c r="L112" s="11" t="str">
        <f t="shared" si="11"/>
        <v>13р.7м.3.</v>
      </c>
      <c r="M112" s="29"/>
      <c r="N112" s="30" t="str">
        <f>_xlfn.XLOOKUP(C112&amp;" "&amp;D112&amp;" "&amp;E112,Відділи!B:B,Відділи!C:C,)</f>
        <v>Юридичний відділ</v>
      </c>
      <c r="O112" s="6"/>
      <c r="P112" s="1"/>
      <c r="Q112" s="1"/>
      <c r="R112" s="1"/>
      <c r="S112" s="1"/>
    </row>
    <row r="113" spans="1:19" ht="14.25" customHeight="1">
      <c r="A113" s="1"/>
      <c r="B113" s="10">
        <v>96</v>
      </c>
      <c r="C113" s="24" t="s">
        <v>320</v>
      </c>
      <c r="D113" s="18" t="s">
        <v>321</v>
      </c>
      <c r="E113" s="18" t="s">
        <v>182</v>
      </c>
      <c r="F113" s="19">
        <v>23923</v>
      </c>
      <c r="G113" s="11" t="str">
        <f t="shared" si="8"/>
        <v>чоловіча</v>
      </c>
      <c r="H113" s="11">
        <f t="shared" si="9"/>
        <v>42</v>
      </c>
      <c r="I113" s="11" t="str">
        <f t="shared" si="10"/>
        <v>ні</v>
      </c>
      <c r="J113" s="19">
        <v>39481</v>
      </c>
      <c r="K113" s="19"/>
      <c r="L113" s="11" t="str">
        <f t="shared" si="11"/>
        <v>14р.10м.29.</v>
      </c>
      <c r="M113" s="29"/>
      <c r="N113" s="30" t="str">
        <f>_xlfn.XLOOKUP(C113&amp;" "&amp;D113&amp;" "&amp;E113,Відділи!B:B,Відділи!C:C,)</f>
        <v>Юридичний відділ</v>
      </c>
      <c r="O113" s="6"/>
      <c r="P113" s="1"/>
      <c r="Q113" s="1"/>
      <c r="R113" s="1"/>
      <c r="S113" s="1"/>
    </row>
    <row r="114" spans="1:19" ht="14.25" customHeight="1">
      <c r="A114" s="1"/>
      <c r="B114" s="10">
        <v>97</v>
      </c>
      <c r="C114" s="24" t="s">
        <v>346</v>
      </c>
      <c r="D114" s="18" t="s">
        <v>347</v>
      </c>
      <c r="E114" s="18" t="s">
        <v>348</v>
      </c>
      <c r="F114" s="19">
        <v>20023</v>
      </c>
      <c r="G114" s="11" t="str">
        <f t="shared" si="8"/>
        <v>жіноча</v>
      </c>
      <c r="H114" s="11">
        <f t="shared" si="9"/>
        <v>60</v>
      </c>
      <c r="I114" s="11" t="str">
        <f t="shared" si="10"/>
        <v>так</v>
      </c>
      <c r="J114" s="19">
        <v>42137</v>
      </c>
      <c r="K114" s="19">
        <v>43917</v>
      </c>
      <c r="L114" s="11" t="str">
        <f t="shared" si="11"/>
        <v>4р.10м.14.</v>
      </c>
      <c r="M114" s="29" t="s">
        <v>67</v>
      </c>
      <c r="N114" s="30" t="str">
        <f>_xlfn.XLOOKUP(C114&amp;" "&amp;D114&amp;" "&amp;E114,Відділи!B:B,Відділи!C:C,)</f>
        <v>Юридичний відділ</v>
      </c>
      <c r="O114" s="6"/>
      <c r="P114" s="1"/>
      <c r="Q114" s="1"/>
      <c r="R114" s="1"/>
      <c r="S114" s="1"/>
    </row>
    <row r="115" spans="1:19" ht="14.25" customHeight="1">
      <c r="A115" s="1"/>
      <c r="B115" s="10">
        <v>98</v>
      </c>
      <c r="C115" s="24" t="s">
        <v>350</v>
      </c>
      <c r="D115" s="18" t="s">
        <v>243</v>
      </c>
      <c r="E115" s="18" t="s">
        <v>351</v>
      </c>
      <c r="F115" s="19">
        <v>32272</v>
      </c>
      <c r="G115" s="11" t="str">
        <f t="shared" si="8"/>
        <v>жіноча</v>
      </c>
      <c r="H115" s="11">
        <f t="shared" si="9"/>
        <v>24</v>
      </c>
      <c r="I115" s="11" t="str">
        <f t="shared" ref="I115:I117" si="12">IF(H115&gt;=60,"так","ні")</f>
        <v>ні</v>
      </c>
      <c r="J115" s="19">
        <v>41274</v>
      </c>
      <c r="K115" s="19">
        <v>42178</v>
      </c>
      <c r="L115" s="11" t="str">
        <f t="shared" ref="L115:L117" si="13">DATEDIF(J115,IF(ISBLANK(K115),$F$14,K115),"Y") &amp; "р." &amp;
DATEDIF(J115,IF(ISBLANK(K115),$F$14,K115),"YM") &amp; "м." &amp;
DATEDIF(J115,IF(ISBLANK(K115),$F$14,K115),"MD") &amp; "."</f>
        <v>2р.5м.23.</v>
      </c>
      <c r="M115" s="29" t="s">
        <v>65</v>
      </c>
      <c r="N115" s="30" t="str">
        <f>_xlfn.XLOOKUP(C115&amp;" "&amp;D115&amp;" "&amp;E115,Відділи!B:B,Відділи!C:C,)</f>
        <v>Юридичний відділ</v>
      </c>
      <c r="O115" s="6"/>
      <c r="P115" s="1"/>
      <c r="Q115" s="1"/>
      <c r="R115" s="1"/>
      <c r="S115" s="1"/>
    </row>
    <row r="116" spans="1:19" ht="14.25" customHeight="1">
      <c r="A116" s="1"/>
      <c r="B116" s="10">
        <v>99</v>
      </c>
      <c r="C116" s="24" t="s">
        <v>352</v>
      </c>
      <c r="D116" s="18" t="s">
        <v>308</v>
      </c>
      <c r="E116" s="18" t="s">
        <v>353</v>
      </c>
      <c r="F116" s="19">
        <v>32509</v>
      </c>
      <c r="G116" s="11" t="str">
        <f t="shared" si="8"/>
        <v>чоловіча</v>
      </c>
      <c r="H116" s="11">
        <f t="shared" si="9"/>
        <v>19</v>
      </c>
      <c r="I116" s="11" t="str">
        <f t="shared" si="12"/>
        <v>ні</v>
      </c>
      <c r="J116" s="19">
        <v>39642</v>
      </c>
      <c r="K116" s="19"/>
      <c r="L116" s="11" t="str">
        <f t="shared" si="13"/>
        <v>14р.5м.19.</v>
      </c>
      <c r="M116" s="29"/>
      <c r="N116" s="30" t="str">
        <f>_xlfn.XLOOKUP(C116&amp;" "&amp;D116&amp;" "&amp;E116,Відділи!B:B,Відділи!C:C,)</f>
        <v>Юридичний відділ</v>
      </c>
      <c r="O116" s="6"/>
      <c r="P116" s="1"/>
      <c r="Q116" s="1"/>
      <c r="R116" s="1"/>
      <c r="S116" s="1"/>
    </row>
    <row r="117" spans="1:19" ht="14.25" customHeight="1">
      <c r="A117" s="1"/>
      <c r="B117" s="10">
        <v>100</v>
      </c>
      <c r="C117" s="24" t="s">
        <v>379</v>
      </c>
      <c r="D117" s="18" t="s">
        <v>380</v>
      </c>
      <c r="E117" s="18" t="s">
        <v>201</v>
      </c>
      <c r="F117" s="19">
        <v>23390</v>
      </c>
      <c r="G117" s="11" t="str">
        <f t="shared" si="8"/>
        <v>чоловіча</v>
      </c>
      <c r="H117" s="11">
        <f t="shared" si="9"/>
        <v>51</v>
      </c>
      <c r="I117" s="11" t="str">
        <f t="shared" si="12"/>
        <v>ні</v>
      </c>
      <c r="J117" s="19">
        <v>42201</v>
      </c>
      <c r="K117" s="19">
        <v>42384</v>
      </c>
      <c r="L117" s="11" t="str">
        <f t="shared" si="13"/>
        <v>0р.5м.30.</v>
      </c>
      <c r="M117" s="29" t="s">
        <v>65</v>
      </c>
      <c r="N117" s="30" t="str">
        <f>_xlfn.XLOOKUP(C117&amp;" "&amp;D117&amp;" "&amp;E117,Відділи!B:B,Відділи!C:C,)</f>
        <v>Юридичний відділ</v>
      </c>
      <c r="O117" s="6"/>
      <c r="P117" s="1"/>
      <c r="Q117" s="1"/>
      <c r="R117" s="1"/>
      <c r="S117" s="1"/>
    </row>
    <row r="118" spans="1:19" ht="14.25" customHeight="1">
      <c r="A118" s="1"/>
      <c r="B118" s="15"/>
      <c r="C118" s="6"/>
      <c r="D118" s="6"/>
      <c r="E118" s="6"/>
      <c r="F118" s="15"/>
      <c r="G118" s="15"/>
      <c r="H118" s="15"/>
      <c r="I118" s="15"/>
      <c r="J118" s="15"/>
      <c r="K118" s="15"/>
      <c r="L118" s="15"/>
      <c r="M118" s="6"/>
      <c r="N118" s="6"/>
      <c r="O118" s="6"/>
      <c r="P118" s="1"/>
      <c r="Q118" s="1"/>
      <c r="R118" s="1"/>
      <c r="S118" s="1"/>
    </row>
    <row r="119" spans="1: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B17:N117" xr:uid="{00000000-0001-0000-0100-000000000000}">
    <sortState xmlns:xlrd2="http://schemas.microsoft.com/office/spreadsheetml/2017/richdata2" ref="B18:N117">
      <sortCondition ref="N18:N117"/>
    </sortState>
  </autoFilter>
  <mergeCells count="19">
    <mergeCell ref="K6:N6"/>
    <mergeCell ref="K7:N7"/>
    <mergeCell ref="B2:E2"/>
    <mergeCell ref="B3:J3"/>
    <mergeCell ref="B4:E4"/>
    <mergeCell ref="K4:N4"/>
    <mergeCell ref="B5:H5"/>
    <mergeCell ref="K5:N5"/>
    <mergeCell ref="B6:H7"/>
    <mergeCell ref="C14:E14"/>
    <mergeCell ref="K11:N11"/>
    <mergeCell ref="K12:N12"/>
    <mergeCell ref="B8:I8"/>
    <mergeCell ref="K8:N8"/>
    <mergeCell ref="B9:E9"/>
    <mergeCell ref="K9:N9"/>
    <mergeCell ref="B10:I10"/>
    <mergeCell ref="K10:N10"/>
    <mergeCell ref="B11:F1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000"/>
  <sheetViews>
    <sheetView workbookViewId="0">
      <selection activeCell="H17" sqref="H17"/>
    </sheetView>
  </sheetViews>
  <sheetFormatPr defaultColWidth="12.6640625" defaultRowHeight="15" customHeight="1"/>
  <cols>
    <col min="1" max="1" width="7.6640625" customWidth="1"/>
    <col min="2" max="2" width="47.5546875" bestFit="1" customWidth="1"/>
    <col min="3" max="3" width="21.77734375" bestFit="1" customWidth="1"/>
    <col min="4" max="26" width="7.6640625" customWidth="1"/>
  </cols>
  <sheetData>
    <row r="1" spans="2:3" ht="14.25" customHeight="1">
      <c r="B1" s="20" t="s">
        <v>169</v>
      </c>
      <c r="C1" s="21" t="s">
        <v>170</v>
      </c>
    </row>
    <row r="2" spans="2:3" ht="14.25" customHeight="1">
      <c r="B2" s="22" t="s">
        <v>171</v>
      </c>
      <c r="C2" s="23" t="s">
        <v>172</v>
      </c>
    </row>
    <row r="3" spans="2:3" ht="14.25" customHeight="1">
      <c r="B3" s="22" t="s">
        <v>64</v>
      </c>
      <c r="C3" s="23" t="s">
        <v>173</v>
      </c>
    </row>
    <row r="4" spans="2:3" ht="14.25" customHeight="1">
      <c r="B4" s="22" t="s">
        <v>66</v>
      </c>
      <c r="C4" s="23" t="s">
        <v>174</v>
      </c>
    </row>
    <row r="5" spans="2:3" ht="14.25" customHeight="1">
      <c r="B5" s="22" t="s">
        <v>68</v>
      </c>
      <c r="C5" s="23" t="s">
        <v>175</v>
      </c>
    </row>
    <row r="6" spans="2:3" ht="14.25" customHeight="1">
      <c r="B6" s="22" t="s">
        <v>69</v>
      </c>
      <c r="C6" s="23" t="s">
        <v>176</v>
      </c>
    </row>
    <row r="7" spans="2:3" ht="14.25" customHeight="1">
      <c r="B7" s="22" t="s">
        <v>70</v>
      </c>
      <c r="C7" s="23" t="s">
        <v>177</v>
      </c>
    </row>
    <row r="8" spans="2:3" ht="14.25" customHeight="1">
      <c r="B8" s="22" t="s">
        <v>71</v>
      </c>
      <c r="C8" s="23" t="s">
        <v>178</v>
      </c>
    </row>
    <row r="9" spans="2:3" ht="14.25" customHeight="1">
      <c r="B9" s="22" t="s">
        <v>72</v>
      </c>
      <c r="C9" s="23" t="s">
        <v>179</v>
      </c>
    </row>
    <row r="10" spans="2:3" ht="14.25" customHeight="1">
      <c r="B10" s="22" t="s">
        <v>74</v>
      </c>
      <c r="C10" s="23" t="s">
        <v>172</v>
      </c>
    </row>
    <row r="11" spans="2:3" ht="14.25" customHeight="1">
      <c r="B11" s="22" t="s">
        <v>75</v>
      </c>
      <c r="C11" s="23" t="s">
        <v>174</v>
      </c>
    </row>
    <row r="12" spans="2:3" ht="14.25" customHeight="1">
      <c r="B12" s="22" t="s">
        <v>76</v>
      </c>
      <c r="C12" s="23" t="s">
        <v>177</v>
      </c>
    </row>
    <row r="13" spans="2:3" ht="14.25" customHeight="1">
      <c r="B13" s="22" t="s">
        <v>77</v>
      </c>
      <c r="C13" s="23" t="s">
        <v>173</v>
      </c>
    </row>
    <row r="14" spans="2:3" ht="14.25" customHeight="1">
      <c r="B14" s="22" t="s">
        <v>78</v>
      </c>
      <c r="C14" s="23" t="s">
        <v>172</v>
      </c>
    </row>
    <row r="15" spans="2:3" ht="14.25" customHeight="1">
      <c r="B15" s="22" t="s">
        <v>79</v>
      </c>
      <c r="C15" s="23" t="s">
        <v>176</v>
      </c>
    </row>
    <row r="16" spans="2:3" ht="14.25" customHeight="1">
      <c r="B16" s="22" t="s">
        <v>80</v>
      </c>
      <c r="C16" s="23" t="s">
        <v>178</v>
      </c>
    </row>
    <row r="17" spans="2:3" ht="14.25" customHeight="1">
      <c r="B17" s="22" t="s">
        <v>81</v>
      </c>
      <c r="C17" s="23" t="s">
        <v>173</v>
      </c>
    </row>
    <row r="18" spans="2:3" ht="14.25" customHeight="1">
      <c r="B18" s="22" t="s">
        <v>82</v>
      </c>
      <c r="C18" s="23" t="s">
        <v>174</v>
      </c>
    </row>
    <row r="19" spans="2:3" ht="14.25" customHeight="1">
      <c r="B19" s="22" t="s">
        <v>83</v>
      </c>
      <c r="C19" s="23" t="s">
        <v>172</v>
      </c>
    </row>
    <row r="20" spans="2:3" ht="14.25" customHeight="1">
      <c r="B20" s="22" t="s">
        <v>85</v>
      </c>
      <c r="C20" s="23" t="s">
        <v>172</v>
      </c>
    </row>
    <row r="21" spans="2:3" ht="14.25" customHeight="1">
      <c r="B21" s="22" t="s">
        <v>86</v>
      </c>
      <c r="C21" s="23" t="s">
        <v>176</v>
      </c>
    </row>
    <row r="22" spans="2:3" ht="14.25" customHeight="1">
      <c r="B22" s="22" t="s">
        <v>87</v>
      </c>
      <c r="C22" s="23" t="s">
        <v>175</v>
      </c>
    </row>
    <row r="23" spans="2:3" ht="14.25" customHeight="1">
      <c r="B23" s="22" t="s">
        <v>89</v>
      </c>
      <c r="C23" s="23" t="s">
        <v>175</v>
      </c>
    </row>
    <row r="24" spans="2:3" ht="14.25" customHeight="1">
      <c r="B24" s="22" t="s">
        <v>90</v>
      </c>
      <c r="C24" s="23" t="s">
        <v>177</v>
      </c>
    </row>
    <row r="25" spans="2:3" ht="14.25" customHeight="1">
      <c r="B25" s="22" t="s">
        <v>91</v>
      </c>
      <c r="C25" s="23" t="s">
        <v>175</v>
      </c>
    </row>
    <row r="26" spans="2:3" ht="14.25" customHeight="1">
      <c r="B26" s="22" t="s">
        <v>92</v>
      </c>
      <c r="C26" s="23" t="s">
        <v>176</v>
      </c>
    </row>
    <row r="27" spans="2:3" ht="14.25" customHeight="1">
      <c r="B27" s="22" t="s">
        <v>93</v>
      </c>
      <c r="C27" s="23" t="s">
        <v>177</v>
      </c>
    </row>
    <row r="28" spans="2:3" ht="14.25" customHeight="1">
      <c r="B28" s="22" t="s">
        <v>94</v>
      </c>
      <c r="C28" s="23" t="s">
        <v>173</v>
      </c>
    </row>
    <row r="29" spans="2:3" ht="14.25" customHeight="1">
      <c r="B29" s="22" t="s">
        <v>95</v>
      </c>
      <c r="C29" s="23" t="s">
        <v>174</v>
      </c>
    </row>
    <row r="30" spans="2:3" ht="14.25" customHeight="1">
      <c r="B30" s="22" t="s">
        <v>96</v>
      </c>
      <c r="C30" s="23" t="s">
        <v>178</v>
      </c>
    </row>
    <row r="31" spans="2:3" ht="14.25" customHeight="1">
      <c r="B31" s="22" t="s">
        <v>97</v>
      </c>
      <c r="C31" s="23" t="s">
        <v>176</v>
      </c>
    </row>
    <row r="32" spans="2:3" ht="14.25" customHeight="1">
      <c r="B32" s="22" t="s">
        <v>98</v>
      </c>
      <c r="C32" s="23" t="s">
        <v>175</v>
      </c>
    </row>
    <row r="33" spans="2:3" ht="14.25" customHeight="1">
      <c r="B33" s="22" t="s">
        <v>99</v>
      </c>
      <c r="C33" s="23" t="s">
        <v>175</v>
      </c>
    </row>
    <row r="34" spans="2:3" ht="14.25" customHeight="1">
      <c r="B34" s="22" t="s">
        <v>100</v>
      </c>
      <c r="C34" s="23" t="s">
        <v>178</v>
      </c>
    </row>
    <row r="35" spans="2:3" ht="14.25" customHeight="1">
      <c r="B35" s="22" t="s">
        <v>101</v>
      </c>
      <c r="C35" s="23" t="s">
        <v>177</v>
      </c>
    </row>
    <row r="36" spans="2:3" ht="14.25" customHeight="1">
      <c r="B36" s="22" t="s">
        <v>102</v>
      </c>
      <c r="C36" s="23" t="s">
        <v>174</v>
      </c>
    </row>
    <row r="37" spans="2:3" ht="14.25" customHeight="1">
      <c r="B37" s="22" t="s">
        <v>103</v>
      </c>
      <c r="C37" s="23" t="s">
        <v>172</v>
      </c>
    </row>
    <row r="38" spans="2:3" ht="14.25" customHeight="1">
      <c r="B38" s="22" t="s">
        <v>105</v>
      </c>
      <c r="C38" s="23" t="s">
        <v>178</v>
      </c>
    </row>
    <row r="39" spans="2:3" ht="14.25" customHeight="1">
      <c r="B39" s="22" t="s">
        <v>106</v>
      </c>
      <c r="C39" s="23" t="s">
        <v>173</v>
      </c>
    </row>
    <row r="40" spans="2:3" ht="14.25" customHeight="1">
      <c r="B40" s="22" t="s">
        <v>107</v>
      </c>
      <c r="C40" s="23" t="s">
        <v>179</v>
      </c>
    </row>
    <row r="41" spans="2:3" ht="14.25" customHeight="1">
      <c r="B41" s="22" t="s">
        <v>108</v>
      </c>
      <c r="C41" s="23" t="s">
        <v>172</v>
      </c>
    </row>
    <row r="42" spans="2:3" ht="14.25" customHeight="1">
      <c r="B42" s="22" t="s">
        <v>109</v>
      </c>
      <c r="C42" s="23" t="s">
        <v>179</v>
      </c>
    </row>
    <row r="43" spans="2:3" ht="14.25" customHeight="1">
      <c r="B43" s="22" t="s">
        <v>110</v>
      </c>
      <c r="C43" s="23" t="s">
        <v>179</v>
      </c>
    </row>
    <row r="44" spans="2:3" ht="14.25" customHeight="1">
      <c r="B44" s="22" t="s">
        <v>111</v>
      </c>
      <c r="C44" s="23" t="s">
        <v>177</v>
      </c>
    </row>
    <row r="45" spans="2:3" ht="14.25" customHeight="1">
      <c r="B45" s="22" t="s">
        <v>112</v>
      </c>
      <c r="C45" s="23" t="s">
        <v>172</v>
      </c>
    </row>
    <row r="46" spans="2:3" ht="14.25" customHeight="1">
      <c r="B46" s="22" t="s">
        <v>113</v>
      </c>
      <c r="C46" s="23" t="s">
        <v>176</v>
      </c>
    </row>
    <row r="47" spans="2:3" ht="14.25" customHeight="1">
      <c r="B47" s="22" t="s">
        <v>114</v>
      </c>
      <c r="C47" s="23" t="s">
        <v>172</v>
      </c>
    </row>
    <row r="48" spans="2:3" ht="14.25" customHeight="1">
      <c r="B48" s="22" t="s">
        <v>115</v>
      </c>
      <c r="C48" s="23" t="s">
        <v>176</v>
      </c>
    </row>
    <row r="49" spans="2:3" ht="14.25" customHeight="1">
      <c r="B49" s="22" t="s">
        <v>116</v>
      </c>
      <c r="C49" s="23" t="s">
        <v>172</v>
      </c>
    </row>
    <row r="50" spans="2:3" ht="14.25" customHeight="1">
      <c r="B50" s="22" t="s">
        <v>117</v>
      </c>
      <c r="C50" s="23" t="s">
        <v>174</v>
      </c>
    </row>
    <row r="51" spans="2:3" ht="14.25" customHeight="1">
      <c r="B51" s="22" t="s">
        <v>118</v>
      </c>
      <c r="C51" s="23" t="s">
        <v>173</v>
      </c>
    </row>
    <row r="52" spans="2:3" ht="14.25" customHeight="1">
      <c r="B52" s="22" t="s">
        <v>119</v>
      </c>
      <c r="C52" s="23" t="s">
        <v>179</v>
      </c>
    </row>
    <row r="53" spans="2:3" ht="14.25" customHeight="1">
      <c r="B53" s="22" t="s">
        <v>120</v>
      </c>
      <c r="C53" s="23" t="s">
        <v>174</v>
      </c>
    </row>
    <row r="54" spans="2:3" ht="14.25" customHeight="1">
      <c r="B54" s="22" t="s">
        <v>121</v>
      </c>
      <c r="C54" s="23" t="s">
        <v>177</v>
      </c>
    </row>
    <row r="55" spans="2:3" ht="14.25" customHeight="1">
      <c r="B55" s="22" t="s">
        <v>122</v>
      </c>
      <c r="C55" s="23" t="s">
        <v>179</v>
      </c>
    </row>
    <row r="56" spans="2:3" ht="14.25" customHeight="1">
      <c r="B56" s="22" t="s">
        <v>123</v>
      </c>
      <c r="C56" s="23" t="s">
        <v>172</v>
      </c>
    </row>
    <row r="57" spans="2:3" ht="14.25" customHeight="1">
      <c r="B57" s="22" t="s">
        <v>124</v>
      </c>
      <c r="C57" s="23" t="s">
        <v>173</v>
      </c>
    </row>
    <row r="58" spans="2:3" ht="14.25" customHeight="1">
      <c r="B58" s="22" t="s">
        <v>125</v>
      </c>
      <c r="C58" s="23" t="s">
        <v>178</v>
      </c>
    </row>
    <row r="59" spans="2:3" ht="14.25" customHeight="1">
      <c r="B59" s="22" t="s">
        <v>126</v>
      </c>
      <c r="C59" s="23" t="s">
        <v>174</v>
      </c>
    </row>
    <row r="60" spans="2:3" ht="14.25" customHeight="1">
      <c r="B60" s="22" t="s">
        <v>127</v>
      </c>
      <c r="C60" s="23" t="s">
        <v>175</v>
      </c>
    </row>
    <row r="61" spans="2:3" ht="14.25" customHeight="1">
      <c r="B61" s="22" t="s">
        <v>128</v>
      </c>
      <c r="C61" s="23" t="s">
        <v>174</v>
      </c>
    </row>
    <row r="62" spans="2:3" ht="14.25" customHeight="1">
      <c r="B62" s="22" t="s">
        <v>129</v>
      </c>
      <c r="C62" s="23" t="s">
        <v>175</v>
      </c>
    </row>
    <row r="63" spans="2:3" ht="14.25" customHeight="1">
      <c r="B63" s="22" t="s">
        <v>130</v>
      </c>
      <c r="C63" s="23" t="s">
        <v>172</v>
      </c>
    </row>
    <row r="64" spans="2:3" ht="14.25" customHeight="1">
      <c r="B64" s="22" t="s">
        <v>131</v>
      </c>
      <c r="C64" s="23" t="s">
        <v>173</v>
      </c>
    </row>
    <row r="65" spans="2:3" ht="14.25" customHeight="1">
      <c r="B65" s="22" t="s">
        <v>132</v>
      </c>
      <c r="C65" s="23" t="s">
        <v>178</v>
      </c>
    </row>
    <row r="66" spans="2:3" ht="14.25" customHeight="1">
      <c r="B66" s="22" t="s">
        <v>133</v>
      </c>
      <c r="C66" s="23" t="s">
        <v>176</v>
      </c>
    </row>
    <row r="67" spans="2:3" ht="14.25" customHeight="1">
      <c r="B67" s="22" t="s">
        <v>134</v>
      </c>
      <c r="C67" s="23" t="s">
        <v>178</v>
      </c>
    </row>
    <row r="68" spans="2:3" ht="14.25" customHeight="1">
      <c r="B68" s="22" t="s">
        <v>135</v>
      </c>
      <c r="C68" s="23" t="s">
        <v>175</v>
      </c>
    </row>
    <row r="69" spans="2:3" ht="14.25" customHeight="1">
      <c r="B69" s="22" t="s">
        <v>136</v>
      </c>
      <c r="C69" s="23" t="s">
        <v>174</v>
      </c>
    </row>
    <row r="70" spans="2:3" ht="14.25" customHeight="1">
      <c r="B70" s="22" t="s">
        <v>137</v>
      </c>
      <c r="C70" s="23" t="s">
        <v>179</v>
      </c>
    </row>
    <row r="71" spans="2:3" ht="14.25" customHeight="1">
      <c r="B71" s="22" t="s">
        <v>138</v>
      </c>
      <c r="C71" s="23" t="s">
        <v>174</v>
      </c>
    </row>
    <row r="72" spans="2:3" ht="14.25" customHeight="1">
      <c r="B72" s="22" t="s">
        <v>139</v>
      </c>
      <c r="C72" s="23" t="s">
        <v>176</v>
      </c>
    </row>
    <row r="73" spans="2:3" ht="14.25" customHeight="1">
      <c r="B73" s="22" t="s">
        <v>140</v>
      </c>
      <c r="C73" s="23" t="s">
        <v>174</v>
      </c>
    </row>
    <row r="74" spans="2:3" ht="14.25" customHeight="1">
      <c r="B74" s="22" t="s">
        <v>141</v>
      </c>
      <c r="C74" s="23" t="s">
        <v>175</v>
      </c>
    </row>
    <row r="75" spans="2:3" ht="14.25" customHeight="1">
      <c r="B75" s="22" t="s">
        <v>142</v>
      </c>
      <c r="C75" s="23" t="s">
        <v>176</v>
      </c>
    </row>
    <row r="76" spans="2:3" ht="14.25" customHeight="1">
      <c r="B76" s="22" t="s">
        <v>143</v>
      </c>
      <c r="C76" s="23" t="s">
        <v>174</v>
      </c>
    </row>
    <row r="77" spans="2:3" ht="14.25" customHeight="1">
      <c r="B77" s="22" t="s">
        <v>144</v>
      </c>
      <c r="C77" s="23" t="s">
        <v>179</v>
      </c>
    </row>
    <row r="78" spans="2:3" ht="14.25" customHeight="1">
      <c r="B78" s="22" t="s">
        <v>145</v>
      </c>
      <c r="C78" s="23" t="s">
        <v>172</v>
      </c>
    </row>
    <row r="79" spans="2:3" ht="14.25" customHeight="1">
      <c r="B79" s="22" t="s">
        <v>146</v>
      </c>
      <c r="C79" s="23" t="s">
        <v>175</v>
      </c>
    </row>
    <row r="80" spans="2:3" ht="14.25" customHeight="1">
      <c r="B80" s="22" t="s">
        <v>147</v>
      </c>
      <c r="C80" s="23" t="s">
        <v>173</v>
      </c>
    </row>
    <row r="81" spans="2:3" ht="14.25" customHeight="1">
      <c r="B81" s="22" t="s">
        <v>148</v>
      </c>
      <c r="C81" s="23" t="s">
        <v>174</v>
      </c>
    </row>
    <row r="82" spans="2:3" ht="14.25" customHeight="1">
      <c r="B82" s="22" t="s">
        <v>149</v>
      </c>
      <c r="C82" s="23" t="s">
        <v>173</v>
      </c>
    </row>
    <row r="83" spans="2:3" ht="14.25" customHeight="1">
      <c r="B83" s="22" t="s">
        <v>150</v>
      </c>
      <c r="C83" s="23" t="s">
        <v>173</v>
      </c>
    </row>
    <row r="84" spans="2:3" ht="14.25" customHeight="1">
      <c r="B84" s="22" t="s">
        <v>151</v>
      </c>
      <c r="C84" s="23" t="s">
        <v>179</v>
      </c>
    </row>
    <row r="85" spans="2:3" ht="14.25" customHeight="1">
      <c r="B85" s="22" t="s">
        <v>152</v>
      </c>
      <c r="C85" s="23" t="s">
        <v>172</v>
      </c>
    </row>
    <row r="86" spans="2:3" ht="14.25" customHeight="1">
      <c r="B86" s="22" t="s">
        <v>153</v>
      </c>
      <c r="C86" s="23" t="s">
        <v>175</v>
      </c>
    </row>
    <row r="87" spans="2:3" ht="14.25" customHeight="1">
      <c r="B87" s="22" t="s">
        <v>154</v>
      </c>
      <c r="C87" s="23" t="s">
        <v>178</v>
      </c>
    </row>
    <row r="88" spans="2:3" ht="14.25" customHeight="1">
      <c r="B88" s="22" t="s">
        <v>155</v>
      </c>
      <c r="C88" s="23" t="s">
        <v>174</v>
      </c>
    </row>
    <row r="89" spans="2:3" ht="14.25" customHeight="1">
      <c r="B89" s="22" t="s">
        <v>156</v>
      </c>
      <c r="C89" s="23" t="s">
        <v>174</v>
      </c>
    </row>
    <row r="90" spans="2:3" ht="14.25" customHeight="1">
      <c r="B90" s="22" t="s">
        <v>157</v>
      </c>
      <c r="C90" s="23" t="s">
        <v>177</v>
      </c>
    </row>
    <row r="91" spans="2:3" ht="14.25" customHeight="1">
      <c r="B91" s="22" t="s">
        <v>158</v>
      </c>
      <c r="C91" s="23" t="s">
        <v>175</v>
      </c>
    </row>
    <row r="92" spans="2:3" ht="14.25" customHeight="1">
      <c r="B92" s="22" t="s">
        <v>159</v>
      </c>
      <c r="C92" s="23" t="s">
        <v>174</v>
      </c>
    </row>
    <row r="93" spans="2:3" ht="14.25" customHeight="1">
      <c r="B93" s="22" t="s">
        <v>160</v>
      </c>
      <c r="C93" s="23" t="s">
        <v>177</v>
      </c>
    </row>
    <row r="94" spans="2:3" ht="14.25" customHeight="1">
      <c r="B94" s="22" t="s">
        <v>161</v>
      </c>
      <c r="C94" s="23" t="s">
        <v>174</v>
      </c>
    </row>
    <row r="95" spans="2:3" ht="14.25" customHeight="1">
      <c r="B95" s="22" t="s">
        <v>162</v>
      </c>
      <c r="C95" s="23" t="s">
        <v>176</v>
      </c>
    </row>
    <row r="96" spans="2:3" ht="14.25" customHeight="1">
      <c r="B96" s="22" t="s">
        <v>163</v>
      </c>
      <c r="C96" s="23" t="s">
        <v>178</v>
      </c>
    </row>
    <row r="97" spans="2:3" ht="14.25" customHeight="1">
      <c r="B97" s="22" t="s">
        <v>164</v>
      </c>
      <c r="C97" s="23" t="s">
        <v>177</v>
      </c>
    </row>
    <row r="98" spans="2:3" ht="14.25" customHeight="1">
      <c r="B98" s="22" t="s">
        <v>165</v>
      </c>
      <c r="C98" s="23" t="s">
        <v>172</v>
      </c>
    </row>
    <row r="99" spans="2:3" ht="14.25" customHeight="1">
      <c r="B99" s="22" t="s">
        <v>166</v>
      </c>
      <c r="C99" s="23" t="s">
        <v>173</v>
      </c>
    </row>
    <row r="100" spans="2:3" ht="14.25" customHeight="1">
      <c r="B100" s="22" t="s">
        <v>167</v>
      </c>
      <c r="C100" s="23" t="s">
        <v>172</v>
      </c>
    </row>
    <row r="101" spans="2:3" ht="14.25" customHeight="1">
      <c r="B101" s="22" t="s">
        <v>168</v>
      </c>
      <c r="C101" s="23" t="s">
        <v>176</v>
      </c>
    </row>
    <row r="102" spans="2:3" ht="14.25" customHeight="1">
      <c r="B102" s="1"/>
      <c r="C102" s="1"/>
    </row>
    <row r="103" spans="2:3" ht="14.25" customHeight="1">
      <c r="B103" s="1"/>
      <c r="C103" s="1"/>
    </row>
    <row r="104" spans="2:3" ht="14.25" customHeight="1">
      <c r="B104" s="1"/>
      <c r="C104" s="1"/>
    </row>
    <row r="105" spans="2:3" ht="14.25" customHeight="1">
      <c r="B105" s="1"/>
      <c r="C105" s="1"/>
    </row>
    <row r="106" spans="2:3" ht="14.25" customHeight="1">
      <c r="B106" s="1"/>
      <c r="C106" s="1"/>
    </row>
    <row r="107" spans="2:3" ht="14.25" customHeight="1">
      <c r="B107" s="1"/>
      <c r="C107" s="1"/>
    </row>
    <row r="108" spans="2:3" ht="14.25" customHeight="1">
      <c r="B108" s="1"/>
      <c r="C108" s="1"/>
    </row>
    <row r="109" spans="2:3" ht="14.25" customHeight="1">
      <c r="B109" s="1"/>
      <c r="C109" s="1"/>
    </row>
    <row r="110" spans="2:3" ht="14.25" customHeight="1">
      <c r="B110" s="1"/>
      <c r="C110" s="1"/>
    </row>
    <row r="111" spans="2:3" ht="14.25" customHeight="1">
      <c r="B111" s="1"/>
      <c r="C111" s="1"/>
    </row>
    <row r="112" spans="2:3" ht="14.25" customHeight="1">
      <c r="B112" s="1"/>
      <c r="C112" s="1"/>
    </row>
    <row r="113" spans="2:3" ht="14.25" customHeight="1">
      <c r="B113" s="1"/>
      <c r="C113" s="1"/>
    </row>
    <row r="114" spans="2:3" ht="14.25" customHeight="1">
      <c r="B114" s="1"/>
      <c r="C114" s="1"/>
    </row>
    <row r="115" spans="2:3" ht="14.25" customHeight="1">
      <c r="B115" s="1"/>
      <c r="C115" s="1"/>
    </row>
    <row r="116" spans="2:3" ht="14.25" customHeight="1">
      <c r="B116" s="1"/>
      <c r="C116" s="1"/>
    </row>
    <row r="117" spans="2:3" ht="14.25" customHeight="1">
      <c r="B117" s="1"/>
      <c r="C117" s="1"/>
    </row>
    <row r="118" spans="2:3" ht="14.25" customHeight="1">
      <c r="B118" s="1"/>
      <c r="C118" s="1"/>
    </row>
    <row r="119" spans="2:3" ht="14.25" customHeight="1">
      <c r="B119" s="1"/>
      <c r="C119" s="1"/>
    </row>
    <row r="120" spans="2:3" ht="14.25" customHeight="1">
      <c r="B120" s="1"/>
      <c r="C120" s="1"/>
    </row>
    <row r="121" spans="2:3" ht="14.25" customHeight="1">
      <c r="B121" s="1"/>
      <c r="C121" s="1"/>
    </row>
    <row r="122" spans="2:3" ht="14.25" customHeight="1">
      <c r="B122" s="1"/>
      <c r="C122" s="1"/>
    </row>
    <row r="123" spans="2:3" ht="14.25" customHeight="1">
      <c r="B123" s="1"/>
      <c r="C123" s="1"/>
    </row>
    <row r="124" spans="2:3" ht="14.25" customHeight="1">
      <c r="B124" s="1"/>
      <c r="C124" s="1"/>
    </row>
    <row r="125" spans="2:3" ht="14.25" customHeight="1">
      <c r="B125" s="1"/>
      <c r="C125" s="1"/>
    </row>
    <row r="126" spans="2:3" ht="14.25" customHeight="1">
      <c r="B126" s="1"/>
      <c r="C126" s="1"/>
    </row>
    <row r="127" spans="2:3" ht="14.25" customHeight="1">
      <c r="B127" s="1"/>
      <c r="C127" s="1"/>
    </row>
    <row r="128" spans="2:3" ht="14.25" customHeight="1">
      <c r="B128" s="1"/>
      <c r="C128" s="1"/>
    </row>
    <row r="129" spans="2:3" ht="14.25" customHeight="1">
      <c r="B129" s="1"/>
      <c r="C129" s="1"/>
    </row>
    <row r="130" spans="2:3" ht="14.25" customHeight="1">
      <c r="B130" s="1"/>
      <c r="C130" s="1"/>
    </row>
    <row r="131" spans="2:3" ht="14.25" customHeight="1">
      <c r="B131" s="1"/>
      <c r="C131" s="1"/>
    </row>
    <row r="132" spans="2:3" ht="14.25" customHeight="1">
      <c r="B132" s="1"/>
      <c r="C132" s="1"/>
    </row>
    <row r="133" spans="2:3" ht="14.25" customHeight="1">
      <c r="B133" s="1"/>
      <c r="C133" s="1"/>
    </row>
    <row r="134" spans="2:3" ht="14.25" customHeight="1">
      <c r="B134" s="1"/>
      <c r="C134" s="1"/>
    </row>
    <row r="135" spans="2:3" ht="14.25" customHeight="1">
      <c r="B135" s="1"/>
      <c r="C135" s="1"/>
    </row>
    <row r="136" spans="2:3" ht="14.25" customHeight="1">
      <c r="B136" s="1"/>
      <c r="C136" s="1"/>
    </row>
    <row r="137" spans="2:3" ht="14.25" customHeight="1">
      <c r="B137" s="1"/>
      <c r="C137" s="1"/>
    </row>
    <row r="138" spans="2:3" ht="14.25" customHeight="1">
      <c r="B138" s="1"/>
      <c r="C138" s="1"/>
    </row>
    <row r="139" spans="2:3" ht="14.25" customHeight="1">
      <c r="B139" s="1"/>
      <c r="C139" s="1"/>
    </row>
    <row r="140" spans="2:3" ht="14.25" customHeight="1">
      <c r="B140" s="1"/>
      <c r="C140" s="1"/>
    </row>
    <row r="141" spans="2:3" ht="14.25" customHeight="1">
      <c r="B141" s="1"/>
      <c r="C141" s="1"/>
    </row>
    <row r="142" spans="2:3" ht="14.25" customHeight="1">
      <c r="B142" s="1"/>
      <c r="C142" s="1"/>
    </row>
    <row r="143" spans="2:3" ht="14.25" customHeight="1">
      <c r="B143" s="1"/>
      <c r="C143" s="1"/>
    </row>
    <row r="144" spans="2:3" ht="14.25" customHeight="1">
      <c r="B144" s="1"/>
      <c r="C144" s="1"/>
    </row>
    <row r="145" spans="2:3" ht="14.25" customHeight="1">
      <c r="B145" s="1"/>
      <c r="C145" s="1"/>
    </row>
    <row r="146" spans="2:3" ht="14.25" customHeight="1">
      <c r="B146" s="1"/>
      <c r="C146" s="1"/>
    </row>
    <row r="147" spans="2:3" ht="14.25" customHeight="1">
      <c r="B147" s="1"/>
      <c r="C147" s="1"/>
    </row>
    <row r="148" spans="2:3" ht="14.25" customHeight="1">
      <c r="B148" s="1"/>
      <c r="C148" s="1"/>
    </row>
    <row r="149" spans="2:3" ht="14.25" customHeight="1">
      <c r="B149" s="1"/>
      <c r="C149" s="1"/>
    </row>
    <row r="150" spans="2:3" ht="14.25" customHeight="1">
      <c r="B150" s="1"/>
      <c r="C150" s="1"/>
    </row>
    <row r="151" spans="2:3" ht="14.25" customHeight="1">
      <c r="B151" s="1"/>
      <c r="C151" s="1"/>
    </row>
    <row r="152" spans="2:3" ht="14.25" customHeight="1">
      <c r="B152" s="1"/>
      <c r="C152" s="1"/>
    </row>
    <row r="153" spans="2:3" ht="14.25" customHeight="1">
      <c r="B153" s="1"/>
      <c r="C153" s="1"/>
    </row>
    <row r="154" spans="2:3" ht="14.25" customHeight="1">
      <c r="B154" s="1"/>
      <c r="C154" s="1"/>
    </row>
    <row r="155" spans="2:3" ht="14.25" customHeight="1">
      <c r="B155" s="1"/>
      <c r="C155" s="1"/>
    </row>
    <row r="156" spans="2:3" ht="14.25" customHeight="1">
      <c r="B156" s="1"/>
      <c r="C156" s="1"/>
    </row>
    <row r="157" spans="2:3" ht="14.25" customHeight="1">
      <c r="B157" s="1"/>
      <c r="C157" s="1"/>
    </row>
    <row r="158" spans="2:3" ht="14.25" customHeight="1">
      <c r="B158" s="1"/>
      <c r="C158" s="1"/>
    </row>
    <row r="159" spans="2:3" ht="14.25" customHeight="1">
      <c r="B159" s="1"/>
      <c r="C159" s="1"/>
    </row>
    <row r="160" spans="2:3" ht="14.25" customHeight="1">
      <c r="B160" s="1"/>
      <c r="C160" s="1"/>
    </row>
    <row r="161" spans="2:3" ht="14.25" customHeight="1">
      <c r="B161" s="1"/>
      <c r="C161" s="1"/>
    </row>
    <row r="162" spans="2:3" ht="14.25" customHeight="1">
      <c r="B162" s="1"/>
      <c r="C162" s="1"/>
    </row>
    <row r="163" spans="2:3" ht="14.25" customHeight="1">
      <c r="B163" s="1"/>
      <c r="C163" s="1"/>
    </row>
    <row r="164" spans="2:3" ht="14.25" customHeight="1">
      <c r="B164" s="1"/>
      <c r="C164" s="1"/>
    </row>
    <row r="165" spans="2:3" ht="14.25" customHeight="1">
      <c r="B165" s="1"/>
      <c r="C165" s="1"/>
    </row>
    <row r="166" spans="2:3" ht="14.25" customHeight="1">
      <c r="B166" s="1"/>
      <c r="C166" s="1"/>
    </row>
    <row r="167" spans="2:3" ht="14.25" customHeight="1">
      <c r="B167" s="1"/>
      <c r="C167" s="1"/>
    </row>
    <row r="168" spans="2:3" ht="14.25" customHeight="1">
      <c r="B168" s="1"/>
      <c r="C168" s="1"/>
    </row>
    <row r="169" spans="2:3" ht="14.25" customHeight="1">
      <c r="B169" s="1"/>
      <c r="C169" s="1"/>
    </row>
    <row r="170" spans="2:3" ht="14.25" customHeight="1">
      <c r="B170" s="1"/>
      <c r="C170" s="1"/>
    </row>
    <row r="171" spans="2:3" ht="14.25" customHeight="1">
      <c r="B171" s="1"/>
      <c r="C171" s="1"/>
    </row>
    <row r="172" spans="2:3" ht="14.25" customHeight="1">
      <c r="B172" s="1"/>
      <c r="C172" s="1"/>
    </row>
    <row r="173" spans="2:3" ht="14.25" customHeight="1">
      <c r="B173" s="1"/>
      <c r="C173" s="1"/>
    </row>
    <row r="174" spans="2:3" ht="14.25" customHeight="1">
      <c r="B174" s="1"/>
      <c r="C174" s="1"/>
    </row>
    <row r="175" spans="2:3" ht="14.25" customHeight="1">
      <c r="B175" s="1"/>
      <c r="C175" s="1"/>
    </row>
    <row r="176" spans="2:3" ht="14.25" customHeight="1">
      <c r="B176" s="1"/>
      <c r="C176" s="1"/>
    </row>
    <row r="177" spans="2:3" ht="14.25" customHeight="1">
      <c r="B177" s="1"/>
      <c r="C177" s="1"/>
    </row>
    <row r="178" spans="2:3" ht="14.25" customHeight="1">
      <c r="B178" s="1"/>
      <c r="C178" s="1"/>
    </row>
    <row r="179" spans="2:3" ht="14.25" customHeight="1">
      <c r="B179" s="1"/>
      <c r="C179" s="1"/>
    </row>
    <row r="180" spans="2:3" ht="14.25" customHeight="1">
      <c r="B180" s="1"/>
      <c r="C180" s="1"/>
    </row>
    <row r="181" spans="2:3" ht="14.25" customHeight="1">
      <c r="B181" s="1"/>
      <c r="C181" s="1"/>
    </row>
    <row r="182" spans="2:3" ht="14.25" customHeight="1">
      <c r="B182" s="1"/>
      <c r="C182" s="1"/>
    </row>
    <row r="183" spans="2:3" ht="14.25" customHeight="1">
      <c r="B183" s="1"/>
      <c r="C183" s="1"/>
    </row>
    <row r="184" spans="2:3" ht="14.25" customHeight="1">
      <c r="B184" s="1"/>
      <c r="C184" s="1"/>
    </row>
    <row r="185" spans="2:3" ht="14.25" customHeight="1">
      <c r="B185" s="1"/>
      <c r="C185" s="1"/>
    </row>
    <row r="186" spans="2:3" ht="14.25" customHeight="1">
      <c r="B186" s="1"/>
      <c r="C186" s="1"/>
    </row>
    <row r="187" spans="2:3" ht="14.25" customHeight="1">
      <c r="B187" s="1"/>
      <c r="C187" s="1"/>
    </row>
    <row r="188" spans="2:3" ht="14.25" customHeight="1">
      <c r="B188" s="1"/>
      <c r="C188" s="1"/>
    </row>
    <row r="189" spans="2:3" ht="14.25" customHeight="1">
      <c r="B189" s="1"/>
      <c r="C189" s="1"/>
    </row>
    <row r="190" spans="2:3" ht="14.25" customHeight="1">
      <c r="B190" s="1"/>
      <c r="C190" s="1"/>
    </row>
    <row r="191" spans="2:3" ht="14.25" customHeight="1">
      <c r="B191" s="1"/>
      <c r="C191" s="1"/>
    </row>
    <row r="192" spans="2:3" ht="14.25" customHeight="1">
      <c r="B192" s="1"/>
      <c r="C192" s="1"/>
    </row>
    <row r="193" spans="2:3" ht="14.25" customHeight="1">
      <c r="B193" s="1"/>
      <c r="C193" s="1"/>
    </row>
    <row r="194" spans="2:3" ht="14.25" customHeight="1">
      <c r="B194" s="1"/>
      <c r="C194" s="1"/>
    </row>
    <row r="195" spans="2:3" ht="14.25" customHeight="1">
      <c r="B195" s="1"/>
      <c r="C195" s="1"/>
    </row>
    <row r="196" spans="2:3" ht="14.25" customHeight="1">
      <c r="B196" s="1"/>
      <c r="C196" s="1"/>
    </row>
    <row r="197" spans="2:3" ht="14.25" customHeight="1">
      <c r="B197" s="1"/>
      <c r="C197" s="1"/>
    </row>
    <row r="198" spans="2:3" ht="14.25" customHeight="1"/>
    <row r="199" spans="2:3" ht="14.25" customHeight="1"/>
    <row r="200" spans="2:3" ht="14.25" customHeight="1"/>
    <row r="201" spans="2:3" ht="14.25" customHeight="1"/>
    <row r="202" spans="2:3" ht="14.25" customHeight="1"/>
    <row r="203" spans="2:3" ht="14.25" customHeight="1"/>
    <row r="204" spans="2:3" ht="14.25" customHeight="1"/>
    <row r="205" spans="2:3" ht="14.25" customHeight="1"/>
    <row r="206" spans="2:3" ht="14.25" customHeight="1"/>
    <row r="207" spans="2:3" ht="14.25" customHeight="1"/>
    <row r="208" spans="2:3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173E-176D-47B2-A695-CA1CB721CE30}">
  <dimension ref="A3:I87"/>
  <sheetViews>
    <sheetView workbookViewId="0">
      <selection activeCell="B3" sqref="B3"/>
    </sheetView>
  </sheetViews>
  <sheetFormatPr defaultRowHeight="14.4"/>
  <cols>
    <col min="1" max="1" width="18.44140625" bestFit="1" customWidth="1"/>
    <col min="2" max="2" width="37.5546875" bestFit="1" customWidth="1"/>
    <col min="3" max="3" width="30.88671875" bestFit="1" customWidth="1"/>
    <col min="4" max="4" width="12.5546875" bestFit="1" customWidth="1"/>
    <col min="5" max="5" width="18.44140625" bestFit="1" customWidth="1"/>
    <col min="6" max="6" width="39.6640625" bestFit="1" customWidth="1"/>
    <col min="7" max="7" width="20.33203125" bestFit="1" customWidth="1"/>
    <col min="8" max="8" width="22" bestFit="1" customWidth="1"/>
    <col min="9" max="9" width="14.88671875" bestFit="1" customWidth="1"/>
    <col min="10" max="10" width="18.44140625" bestFit="1" customWidth="1"/>
  </cols>
  <sheetData>
    <row r="3" spans="1:9">
      <c r="A3" s="41" t="s">
        <v>384</v>
      </c>
      <c r="B3" t="s">
        <v>387</v>
      </c>
      <c r="E3" s="41" t="s">
        <v>384</v>
      </c>
      <c r="F3" t="s">
        <v>415</v>
      </c>
      <c r="H3" s="41" t="s">
        <v>384</v>
      </c>
      <c r="I3" t="s">
        <v>418</v>
      </c>
    </row>
    <row r="4" spans="1:9">
      <c r="A4" s="42" t="s">
        <v>179</v>
      </c>
      <c r="B4">
        <v>9</v>
      </c>
      <c r="E4" s="42" t="s">
        <v>408</v>
      </c>
      <c r="F4">
        <v>13</v>
      </c>
      <c r="H4" s="42" t="s">
        <v>67</v>
      </c>
      <c r="I4">
        <v>25</v>
      </c>
    </row>
    <row r="5" spans="1:9">
      <c r="A5" s="42" t="s">
        <v>177</v>
      </c>
      <c r="B5">
        <v>10</v>
      </c>
      <c r="E5" s="42" t="s">
        <v>409</v>
      </c>
      <c r="F5">
        <v>23</v>
      </c>
      <c r="H5" s="42" t="s">
        <v>65</v>
      </c>
      <c r="I5">
        <v>13</v>
      </c>
    </row>
    <row r="6" spans="1:9">
      <c r="A6" s="42" t="s">
        <v>178</v>
      </c>
      <c r="B6">
        <v>10</v>
      </c>
      <c r="E6" s="42" t="s">
        <v>410</v>
      </c>
      <c r="F6">
        <v>23</v>
      </c>
      <c r="H6" s="42" t="s">
        <v>73</v>
      </c>
      <c r="I6">
        <v>12</v>
      </c>
    </row>
    <row r="7" spans="1:9">
      <c r="A7" s="42" t="s">
        <v>173</v>
      </c>
      <c r="B7">
        <v>12</v>
      </c>
      <c r="E7" s="42" t="s">
        <v>411</v>
      </c>
      <c r="F7">
        <v>22</v>
      </c>
      <c r="H7" s="42" t="s">
        <v>88</v>
      </c>
      <c r="I7">
        <v>5</v>
      </c>
    </row>
    <row r="8" spans="1:9">
      <c r="A8" s="42" t="s">
        <v>176</v>
      </c>
      <c r="B8">
        <v>12</v>
      </c>
      <c r="E8" s="42" t="s">
        <v>412</v>
      </c>
      <c r="F8">
        <v>10</v>
      </c>
      <c r="H8" s="42" t="s">
        <v>84</v>
      </c>
      <c r="I8">
        <v>4</v>
      </c>
    </row>
    <row r="9" spans="1:9">
      <c r="A9" s="42" t="s">
        <v>175</v>
      </c>
      <c r="B9">
        <v>13</v>
      </c>
      <c r="E9" s="42" t="s">
        <v>413</v>
      </c>
      <c r="F9">
        <v>8</v>
      </c>
      <c r="H9" s="42" t="s">
        <v>104</v>
      </c>
      <c r="I9">
        <v>2</v>
      </c>
    </row>
    <row r="10" spans="1:9">
      <c r="A10" s="42" t="s">
        <v>172</v>
      </c>
      <c r="B10">
        <v>16</v>
      </c>
      <c r="E10" s="42" t="s">
        <v>414</v>
      </c>
      <c r="F10">
        <v>1</v>
      </c>
      <c r="H10" s="42" t="s">
        <v>397</v>
      </c>
    </row>
    <row r="11" spans="1:9">
      <c r="A11" s="42" t="s">
        <v>174</v>
      </c>
      <c r="B11">
        <v>18</v>
      </c>
      <c r="E11" s="42" t="s">
        <v>385</v>
      </c>
      <c r="F11">
        <v>100</v>
      </c>
      <c r="H11" s="42" t="s">
        <v>385</v>
      </c>
      <c r="I11">
        <v>61</v>
      </c>
    </row>
    <row r="12" spans="1:9">
      <c r="A12" s="42" t="s">
        <v>385</v>
      </c>
      <c r="B12">
        <v>100</v>
      </c>
    </row>
    <row r="15" spans="1:9">
      <c r="A15" s="41" t="s">
        <v>384</v>
      </c>
      <c r="B15" t="s">
        <v>406</v>
      </c>
      <c r="C15" t="s">
        <v>407</v>
      </c>
      <c r="E15" s="41" t="s">
        <v>384</v>
      </c>
      <c r="F15" t="s">
        <v>417</v>
      </c>
      <c r="H15" s="41" t="s">
        <v>384</v>
      </c>
      <c r="I15" t="s">
        <v>419</v>
      </c>
    </row>
    <row r="16" spans="1:9">
      <c r="A16" s="42" t="s">
        <v>398</v>
      </c>
      <c r="B16">
        <v>39</v>
      </c>
      <c r="C16">
        <v>39</v>
      </c>
      <c r="E16" s="42" t="s">
        <v>416</v>
      </c>
      <c r="F16">
        <v>39</v>
      </c>
      <c r="H16" s="42" t="s">
        <v>172</v>
      </c>
      <c r="I16">
        <v>16</v>
      </c>
    </row>
    <row r="17" spans="1:9">
      <c r="A17" s="43" t="s">
        <v>388</v>
      </c>
      <c r="B17">
        <v>8</v>
      </c>
      <c r="C17">
        <v>8</v>
      </c>
      <c r="E17" s="42" t="s">
        <v>61</v>
      </c>
      <c r="F17">
        <v>61</v>
      </c>
      <c r="H17" s="43" t="s">
        <v>416</v>
      </c>
      <c r="I17">
        <v>6</v>
      </c>
    </row>
    <row r="18" spans="1:9">
      <c r="A18" s="43" t="s">
        <v>389</v>
      </c>
      <c r="B18">
        <v>2</v>
      </c>
      <c r="C18">
        <v>2</v>
      </c>
      <c r="E18" s="42" t="s">
        <v>385</v>
      </c>
      <c r="F18">
        <v>100</v>
      </c>
      <c r="H18" s="43" t="s">
        <v>61</v>
      </c>
      <c r="I18">
        <v>10</v>
      </c>
    </row>
    <row r="19" spans="1:9">
      <c r="A19" s="43" t="s">
        <v>390</v>
      </c>
      <c r="B19">
        <v>3</v>
      </c>
      <c r="C19">
        <v>3</v>
      </c>
      <c r="H19" s="42" t="s">
        <v>176</v>
      </c>
      <c r="I19">
        <v>12</v>
      </c>
    </row>
    <row r="20" spans="1:9">
      <c r="A20" s="43" t="s">
        <v>391</v>
      </c>
      <c r="B20">
        <v>4</v>
      </c>
      <c r="C20">
        <v>4</v>
      </c>
      <c r="H20" s="43" t="s">
        <v>416</v>
      </c>
      <c r="I20">
        <v>4</v>
      </c>
    </row>
    <row r="21" spans="1:9">
      <c r="A21" s="43" t="s">
        <v>392</v>
      </c>
      <c r="B21">
        <v>3</v>
      </c>
      <c r="C21">
        <v>3</v>
      </c>
      <c r="H21" s="43" t="s">
        <v>61</v>
      </c>
      <c r="I21">
        <v>8</v>
      </c>
    </row>
    <row r="22" spans="1:9">
      <c r="A22" s="43" t="s">
        <v>393</v>
      </c>
      <c r="B22">
        <v>2</v>
      </c>
      <c r="C22">
        <v>2</v>
      </c>
      <c r="H22" s="42" t="s">
        <v>179</v>
      </c>
      <c r="I22">
        <v>9</v>
      </c>
    </row>
    <row r="23" spans="1:9">
      <c r="A23" s="43" t="s">
        <v>394</v>
      </c>
      <c r="B23">
        <v>6</v>
      </c>
      <c r="C23">
        <v>6</v>
      </c>
      <c r="H23" s="43" t="s">
        <v>416</v>
      </c>
      <c r="I23">
        <v>5</v>
      </c>
    </row>
    <row r="24" spans="1:9">
      <c r="A24" s="43" t="s">
        <v>395</v>
      </c>
      <c r="B24">
        <v>6</v>
      </c>
      <c r="C24">
        <v>6</v>
      </c>
      <c r="H24" s="43" t="s">
        <v>61</v>
      </c>
      <c r="I24">
        <v>4</v>
      </c>
    </row>
    <row r="25" spans="1:9">
      <c r="A25" s="43" t="s">
        <v>396</v>
      </c>
      <c r="B25">
        <v>5</v>
      </c>
      <c r="C25">
        <v>5</v>
      </c>
      <c r="H25" s="42" t="s">
        <v>177</v>
      </c>
      <c r="I25">
        <v>10</v>
      </c>
    </row>
    <row r="26" spans="1:9">
      <c r="A26" s="42" t="s">
        <v>388</v>
      </c>
      <c r="B26">
        <v>1</v>
      </c>
      <c r="C26">
        <v>1</v>
      </c>
      <c r="H26" s="43" t="s">
        <v>416</v>
      </c>
      <c r="I26">
        <v>3</v>
      </c>
    </row>
    <row r="27" spans="1:9">
      <c r="A27" s="43" t="s">
        <v>388</v>
      </c>
      <c r="B27">
        <v>1</v>
      </c>
      <c r="C27">
        <v>1</v>
      </c>
      <c r="H27" s="43" t="s">
        <v>61</v>
      </c>
      <c r="I27">
        <v>7</v>
      </c>
    </row>
    <row r="28" spans="1:9">
      <c r="A28" s="42" t="s">
        <v>389</v>
      </c>
      <c r="B28">
        <v>2</v>
      </c>
      <c r="C28">
        <v>2</v>
      </c>
      <c r="H28" s="42" t="s">
        <v>178</v>
      </c>
      <c r="I28">
        <v>10</v>
      </c>
    </row>
    <row r="29" spans="1:9">
      <c r="A29" s="43" t="s">
        <v>389</v>
      </c>
      <c r="B29">
        <v>2</v>
      </c>
      <c r="C29">
        <v>2</v>
      </c>
      <c r="H29" s="43" t="s">
        <v>416</v>
      </c>
      <c r="I29">
        <v>5</v>
      </c>
    </row>
    <row r="30" spans="1:9">
      <c r="A30" s="42" t="s">
        <v>390</v>
      </c>
      <c r="B30">
        <v>2</v>
      </c>
      <c r="C30">
        <v>2</v>
      </c>
      <c r="H30" s="43" t="s">
        <v>61</v>
      </c>
      <c r="I30">
        <v>5</v>
      </c>
    </row>
    <row r="31" spans="1:9">
      <c r="A31" s="43" t="s">
        <v>390</v>
      </c>
      <c r="B31">
        <v>2</v>
      </c>
      <c r="C31">
        <v>2</v>
      </c>
      <c r="H31" s="42" t="s">
        <v>175</v>
      </c>
      <c r="I31">
        <v>13</v>
      </c>
    </row>
    <row r="32" spans="1:9">
      <c r="A32" s="42" t="s">
        <v>391</v>
      </c>
      <c r="B32">
        <v>1</v>
      </c>
      <c r="C32">
        <v>1</v>
      </c>
      <c r="H32" s="43" t="s">
        <v>416</v>
      </c>
      <c r="I32">
        <v>3</v>
      </c>
    </row>
    <row r="33" spans="1:9">
      <c r="A33" s="43" t="s">
        <v>390</v>
      </c>
      <c r="B33">
        <v>1</v>
      </c>
      <c r="C33">
        <v>1</v>
      </c>
      <c r="H33" s="43" t="s">
        <v>61</v>
      </c>
      <c r="I33">
        <v>10</v>
      </c>
    </row>
    <row r="34" spans="1:9">
      <c r="A34" s="42" t="s">
        <v>392</v>
      </c>
      <c r="B34">
        <v>1</v>
      </c>
      <c r="C34">
        <v>1</v>
      </c>
      <c r="H34" s="42" t="s">
        <v>174</v>
      </c>
      <c r="I34">
        <v>18</v>
      </c>
    </row>
    <row r="35" spans="1:9">
      <c r="A35" s="43" t="s">
        <v>391</v>
      </c>
      <c r="B35">
        <v>1</v>
      </c>
      <c r="C35">
        <v>1</v>
      </c>
      <c r="H35" s="43" t="s">
        <v>416</v>
      </c>
      <c r="I35">
        <v>9</v>
      </c>
    </row>
    <row r="36" spans="1:9">
      <c r="A36" s="42" t="s">
        <v>393</v>
      </c>
      <c r="B36">
        <v>1</v>
      </c>
      <c r="C36">
        <v>1</v>
      </c>
      <c r="H36" s="43" t="s">
        <v>61</v>
      </c>
      <c r="I36">
        <v>9</v>
      </c>
    </row>
    <row r="37" spans="1:9">
      <c r="A37" s="43" t="s">
        <v>390</v>
      </c>
      <c r="B37">
        <v>1</v>
      </c>
      <c r="C37">
        <v>1</v>
      </c>
      <c r="H37" s="42" t="s">
        <v>173</v>
      </c>
      <c r="I37">
        <v>12</v>
      </c>
    </row>
    <row r="38" spans="1:9">
      <c r="A38" s="42" t="s">
        <v>394</v>
      </c>
      <c r="B38">
        <v>3</v>
      </c>
      <c r="C38">
        <v>3</v>
      </c>
      <c r="H38" s="43" t="s">
        <v>416</v>
      </c>
      <c r="I38">
        <v>4</v>
      </c>
    </row>
    <row r="39" spans="1:9">
      <c r="A39" s="43" t="s">
        <v>389</v>
      </c>
      <c r="B39">
        <v>1</v>
      </c>
      <c r="C39">
        <v>1</v>
      </c>
      <c r="H39" s="43" t="s">
        <v>61</v>
      </c>
      <c r="I39">
        <v>8</v>
      </c>
    </row>
    <row r="40" spans="1:9">
      <c r="A40" s="43" t="s">
        <v>392</v>
      </c>
      <c r="B40">
        <v>1</v>
      </c>
      <c r="C40">
        <v>1</v>
      </c>
      <c r="H40" s="42" t="s">
        <v>385</v>
      </c>
      <c r="I40">
        <v>100</v>
      </c>
    </row>
    <row r="41" spans="1:9">
      <c r="A41" s="43" t="s">
        <v>393</v>
      </c>
      <c r="B41">
        <v>1</v>
      </c>
      <c r="C41">
        <v>1</v>
      </c>
    </row>
    <row r="42" spans="1:9">
      <c r="A42" s="42" t="s">
        <v>395</v>
      </c>
      <c r="B42">
        <v>6</v>
      </c>
      <c r="C42">
        <v>6</v>
      </c>
    </row>
    <row r="43" spans="1:9">
      <c r="A43" s="43" t="s">
        <v>389</v>
      </c>
      <c r="B43">
        <v>1</v>
      </c>
      <c r="C43">
        <v>1</v>
      </c>
    </row>
    <row r="44" spans="1:9">
      <c r="A44" s="43" t="s">
        <v>390</v>
      </c>
      <c r="B44">
        <v>2</v>
      </c>
      <c r="C44">
        <v>2</v>
      </c>
    </row>
    <row r="45" spans="1:9">
      <c r="A45" s="43" t="s">
        <v>391</v>
      </c>
      <c r="B45">
        <v>1</v>
      </c>
      <c r="C45">
        <v>1</v>
      </c>
    </row>
    <row r="46" spans="1:9">
      <c r="A46" s="43" t="s">
        <v>394</v>
      </c>
      <c r="B46">
        <v>2</v>
      </c>
      <c r="C46">
        <v>2</v>
      </c>
    </row>
    <row r="47" spans="1:9">
      <c r="A47" s="42" t="s">
        <v>396</v>
      </c>
      <c r="B47">
        <v>8</v>
      </c>
      <c r="C47">
        <v>8</v>
      </c>
    </row>
    <row r="48" spans="1:9">
      <c r="A48" s="43" t="s">
        <v>388</v>
      </c>
      <c r="B48">
        <v>1</v>
      </c>
      <c r="C48">
        <v>1</v>
      </c>
    </row>
    <row r="49" spans="1:3">
      <c r="A49" s="43" t="s">
        <v>389</v>
      </c>
      <c r="B49">
        <v>1</v>
      </c>
      <c r="C49">
        <v>1</v>
      </c>
    </row>
    <row r="50" spans="1:3">
      <c r="A50" s="43" t="s">
        <v>390</v>
      </c>
      <c r="B50">
        <v>1</v>
      </c>
      <c r="C50">
        <v>1</v>
      </c>
    </row>
    <row r="51" spans="1:3">
      <c r="A51" s="43" t="s">
        <v>393</v>
      </c>
      <c r="B51">
        <v>1</v>
      </c>
      <c r="C51">
        <v>1</v>
      </c>
    </row>
    <row r="52" spans="1:3">
      <c r="A52" s="43" t="s">
        <v>394</v>
      </c>
      <c r="B52">
        <v>1</v>
      </c>
      <c r="C52">
        <v>1</v>
      </c>
    </row>
    <row r="53" spans="1:3">
      <c r="A53" s="43" t="s">
        <v>395</v>
      </c>
      <c r="B53">
        <v>3</v>
      </c>
      <c r="C53">
        <v>3</v>
      </c>
    </row>
    <row r="54" spans="1:3">
      <c r="A54" s="42" t="s">
        <v>399</v>
      </c>
      <c r="B54">
        <v>7</v>
      </c>
      <c r="C54">
        <v>7</v>
      </c>
    </row>
    <row r="55" spans="1:3">
      <c r="A55" s="43" t="s">
        <v>389</v>
      </c>
      <c r="B55">
        <v>1</v>
      </c>
      <c r="C55">
        <v>1</v>
      </c>
    </row>
    <row r="56" spans="1:3">
      <c r="A56" s="43" t="s">
        <v>391</v>
      </c>
      <c r="B56">
        <v>1</v>
      </c>
      <c r="C56">
        <v>1</v>
      </c>
    </row>
    <row r="57" spans="1:3">
      <c r="A57" s="43" t="s">
        <v>392</v>
      </c>
      <c r="B57">
        <v>3</v>
      </c>
      <c r="C57">
        <v>3</v>
      </c>
    </row>
    <row r="58" spans="1:3">
      <c r="A58" s="43" t="s">
        <v>396</v>
      </c>
      <c r="B58">
        <v>2</v>
      </c>
      <c r="C58">
        <v>2</v>
      </c>
    </row>
    <row r="59" spans="1:3">
      <c r="A59" s="42" t="s">
        <v>400</v>
      </c>
      <c r="B59">
        <v>6</v>
      </c>
      <c r="C59">
        <v>6</v>
      </c>
    </row>
    <row r="60" spans="1:3">
      <c r="A60" s="43" t="s">
        <v>388</v>
      </c>
      <c r="B60">
        <v>1</v>
      </c>
      <c r="C60">
        <v>1</v>
      </c>
    </row>
    <row r="61" spans="1:3">
      <c r="A61" s="43" t="s">
        <v>389</v>
      </c>
      <c r="B61">
        <v>2</v>
      </c>
      <c r="C61">
        <v>2</v>
      </c>
    </row>
    <row r="62" spans="1:3">
      <c r="A62" s="43" t="s">
        <v>391</v>
      </c>
      <c r="B62">
        <v>1</v>
      </c>
      <c r="C62">
        <v>1</v>
      </c>
    </row>
    <row r="63" spans="1:3">
      <c r="A63" s="43" t="s">
        <v>393</v>
      </c>
      <c r="B63">
        <v>1</v>
      </c>
      <c r="C63">
        <v>1</v>
      </c>
    </row>
    <row r="64" spans="1:3">
      <c r="A64" s="43" t="s">
        <v>395</v>
      </c>
      <c r="B64">
        <v>1</v>
      </c>
      <c r="C64">
        <v>1</v>
      </c>
    </row>
    <row r="65" spans="1:3">
      <c r="A65" s="42" t="s">
        <v>401</v>
      </c>
      <c r="B65">
        <v>6</v>
      </c>
      <c r="C65">
        <v>6</v>
      </c>
    </row>
    <row r="66" spans="1:3">
      <c r="A66" s="43" t="s">
        <v>389</v>
      </c>
      <c r="B66">
        <v>2</v>
      </c>
      <c r="C66">
        <v>2</v>
      </c>
    </row>
    <row r="67" spans="1:3">
      <c r="A67" s="43" t="s">
        <v>391</v>
      </c>
      <c r="B67">
        <v>2</v>
      </c>
      <c r="C67">
        <v>2</v>
      </c>
    </row>
    <row r="68" spans="1:3">
      <c r="A68" s="43" t="s">
        <v>393</v>
      </c>
      <c r="B68">
        <v>2</v>
      </c>
      <c r="C68">
        <v>2</v>
      </c>
    </row>
    <row r="69" spans="1:3">
      <c r="A69" s="42" t="s">
        <v>402</v>
      </c>
      <c r="B69">
        <v>4</v>
      </c>
      <c r="C69">
        <v>4</v>
      </c>
    </row>
    <row r="70" spans="1:3">
      <c r="A70" s="43" t="s">
        <v>392</v>
      </c>
      <c r="B70">
        <v>1</v>
      </c>
      <c r="C70">
        <v>1</v>
      </c>
    </row>
    <row r="71" spans="1:3">
      <c r="A71" s="43" t="s">
        <v>393</v>
      </c>
      <c r="B71">
        <v>1</v>
      </c>
      <c r="C71">
        <v>1</v>
      </c>
    </row>
    <row r="72" spans="1:3">
      <c r="A72" s="43" t="s">
        <v>395</v>
      </c>
      <c r="B72">
        <v>1</v>
      </c>
      <c r="C72">
        <v>1</v>
      </c>
    </row>
    <row r="73" spans="1:3">
      <c r="A73" s="43" t="s">
        <v>396</v>
      </c>
      <c r="B73">
        <v>1</v>
      </c>
      <c r="C73">
        <v>1</v>
      </c>
    </row>
    <row r="74" spans="1:3">
      <c r="A74" s="42" t="s">
        <v>403</v>
      </c>
      <c r="B74">
        <v>8</v>
      </c>
      <c r="C74">
        <v>8</v>
      </c>
    </row>
    <row r="75" spans="1:3">
      <c r="A75" s="43" t="s">
        <v>390</v>
      </c>
      <c r="B75">
        <v>1</v>
      </c>
      <c r="C75">
        <v>1</v>
      </c>
    </row>
    <row r="76" spans="1:3">
      <c r="A76" s="43" t="s">
        <v>391</v>
      </c>
      <c r="B76">
        <v>1</v>
      </c>
      <c r="C76">
        <v>1</v>
      </c>
    </row>
    <row r="77" spans="1:3">
      <c r="A77" s="43" t="s">
        <v>392</v>
      </c>
      <c r="B77">
        <v>3</v>
      </c>
      <c r="C77">
        <v>3</v>
      </c>
    </row>
    <row r="78" spans="1:3">
      <c r="A78" s="43" t="s">
        <v>393</v>
      </c>
      <c r="B78">
        <v>1</v>
      </c>
      <c r="C78">
        <v>1</v>
      </c>
    </row>
    <row r="79" spans="1:3">
      <c r="A79" s="43" t="s">
        <v>394</v>
      </c>
      <c r="B79">
        <v>1</v>
      </c>
      <c r="C79">
        <v>1</v>
      </c>
    </row>
    <row r="80" spans="1:3">
      <c r="A80" s="43" t="s">
        <v>396</v>
      </c>
      <c r="B80">
        <v>1</v>
      </c>
      <c r="C80">
        <v>1</v>
      </c>
    </row>
    <row r="81" spans="1:3">
      <c r="A81" s="42" t="s">
        <v>404</v>
      </c>
      <c r="B81">
        <v>4</v>
      </c>
      <c r="C81">
        <v>4</v>
      </c>
    </row>
    <row r="82" spans="1:3">
      <c r="A82" s="43" t="s">
        <v>391</v>
      </c>
      <c r="B82">
        <v>1</v>
      </c>
      <c r="C82">
        <v>1</v>
      </c>
    </row>
    <row r="83" spans="1:3">
      <c r="A83" s="43" t="s">
        <v>393</v>
      </c>
      <c r="B83">
        <v>2</v>
      </c>
      <c r="C83">
        <v>2</v>
      </c>
    </row>
    <row r="84" spans="1:3">
      <c r="A84" s="43" t="s">
        <v>394</v>
      </c>
      <c r="B84">
        <v>1</v>
      </c>
      <c r="C84">
        <v>1</v>
      </c>
    </row>
    <row r="85" spans="1:3">
      <c r="A85" s="42" t="s">
        <v>405</v>
      </c>
      <c r="B85">
        <v>1</v>
      </c>
      <c r="C85">
        <v>1</v>
      </c>
    </row>
    <row r="86" spans="1:3">
      <c r="A86" s="43" t="s">
        <v>393</v>
      </c>
      <c r="B86">
        <v>1</v>
      </c>
      <c r="C86">
        <v>1</v>
      </c>
    </row>
    <row r="87" spans="1:3">
      <c r="A87" s="42" t="s">
        <v>385</v>
      </c>
      <c r="B87">
        <v>100</v>
      </c>
      <c r="C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Dashboard</vt:lpstr>
      <vt:lpstr>Завдання 1</vt:lpstr>
      <vt:lpstr>Завдання</vt:lpstr>
      <vt:lpstr>Відділи</vt:lpstr>
      <vt:lpstr>Зведені табл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Chyzh</dc:creator>
  <cp:lastModifiedBy>Юлія Бегун</cp:lastModifiedBy>
  <dcterms:created xsi:type="dcterms:W3CDTF">2024-03-03T11:20:31Z</dcterms:created>
  <dcterms:modified xsi:type="dcterms:W3CDTF">2025-03-25T12:13:29Z</dcterms:modified>
</cp:coreProperties>
</file>