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Google Диск\Медицина Проект\"/>
    </mc:Choice>
  </mc:AlternateContent>
  <xr:revisionPtr revIDLastSave="0" documentId="13_ncr:1_{445A8C12-B2D6-433D-80BB-1958D40936EA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Данные" sheetId="1" r:id="rId1"/>
    <sheet name="Паспорт" sheetId="2" r:id="rId2"/>
  </sheets>
  <definedNames>
    <definedName name="__xlchart.v1.0" hidden="1">Данные!$A$5:$A$90</definedName>
    <definedName name="__xlchart.v1.1" hidden="1">Данные!$S$6:$S$90</definedName>
    <definedName name="__xlchart.v1.2" hidden="1">Данные!$A$5:$A$90</definedName>
    <definedName name="__xlchart.v1.3" hidden="1">Данные!$S$6:$S$90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6" i="1"/>
  <c r="R129" i="1" l="1"/>
  <c r="P131" i="1"/>
  <c r="O131" i="1"/>
  <c r="O135" i="1"/>
  <c r="K127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6" i="1"/>
  <c r="Q6" i="1"/>
  <c r="R6" i="1"/>
  <c r="T82" i="1"/>
  <c r="P5" i="1"/>
  <c r="Q5" i="1" s="1"/>
  <c r="R5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X34" i="1"/>
  <c r="S5" i="1"/>
  <c r="U5" i="1" s="1"/>
  <c r="V5" i="1" s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U7" i="1"/>
  <c r="V7" i="1" s="1"/>
  <c r="U8" i="1"/>
  <c r="U9" i="1"/>
  <c r="V9" i="1" s="1"/>
  <c r="U10" i="1"/>
  <c r="U11" i="1"/>
  <c r="V11" i="1" s="1"/>
  <c r="U12" i="1"/>
  <c r="U13" i="1"/>
  <c r="V13" i="1" s="1"/>
  <c r="U14" i="1"/>
  <c r="U15" i="1"/>
  <c r="V15" i="1" s="1"/>
  <c r="U16" i="1"/>
  <c r="U17" i="1"/>
  <c r="V17" i="1" s="1"/>
  <c r="U18" i="1"/>
  <c r="U19" i="1"/>
  <c r="V19" i="1" s="1"/>
  <c r="U20" i="1"/>
  <c r="U21" i="1"/>
  <c r="V21" i="1" s="1"/>
  <c r="U22" i="1"/>
  <c r="U23" i="1"/>
  <c r="V23" i="1" s="1"/>
  <c r="U24" i="1"/>
  <c r="U25" i="1"/>
  <c r="V25" i="1" s="1"/>
  <c r="U26" i="1"/>
  <c r="U27" i="1"/>
  <c r="V27" i="1" s="1"/>
  <c r="U28" i="1"/>
  <c r="U29" i="1"/>
  <c r="V29" i="1" s="1"/>
  <c r="U30" i="1"/>
  <c r="U31" i="1"/>
  <c r="V31" i="1" s="1"/>
  <c r="U32" i="1"/>
  <c r="U33" i="1"/>
  <c r="V33" i="1" s="1"/>
  <c r="U34" i="1"/>
  <c r="U35" i="1"/>
  <c r="V35" i="1" s="1"/>
  <c r="U36" i="1"/>
  <c r="U37" i="1"/>
  <c r="V37" i="1" s="1"/>
  <c r="U38" i="1"/>
  <c r="U39" i="1"/>
  <c r="V39" i="1" s="1"/>
  <c r="U40" i="1"/>
  <c r="U41" i="1"/>
  <c r="V41" i="1" s="1"/>
  <c r="U42" i="1"/>
  <c r="U43" i="1"/>
  <c r="V43" i="1" s="1"/>
  <c r="U44" i="1"/>
  <c r="U45" i="1"/>
  <c r="V45" i="1" s="1"/>
  <c r="U46" i="1"/>
  <c r="U47" i="1"/>
  <c r="V47" i="1" s="1"/>
  <c r="U48" i="1"/>
  <c r="U49" i="1"/>
  <c r="V49" i="1" s="1"/>
  <c r="U50" i="1"/>
  <c r="U51" i="1"/>
  <c r="V51" i="1" s="1"/>
  <c r="U52" i="1"/>
  <c r="U53" i="1"/>
  <c r="V53" i="1" s="1"/>
  <c r="U54" i="1"/>
  <c r="U55" i="1"/>
  <c r="V55" i="1" s="1"/>
  <c r="U56" i="1"/>
  <c r="U57" i="1"/>
  <c r="V57" i="1" s="1"/>
  <c r="U58" i="1"/>
  <c r="U59" i="1"/>
  <c r="V59" i="1" s="1"/>
  <c r="U60" i="1"/>
  <c r="U61" i="1"/>
  <c r="V61" i="1" s="1"/>
  <c r="U62" i="1"/>
  <c r="U63" i="1"/>
  <c r="V63" i="1" s="1"/>
  <c r="U64" i="1"/>
  <c r="U65" i="1"/>
  <c r="V65" i="1" s="1"/>
  <c r="U66" i="1"/>
  <c r="U67" i="1"/>
  <c r="V67" i="1" s="1"/>
  <c r="U68" i="1"/>
  <c r="U69" i="1"/>
  <c r="V69" i="1" s="1"/>
  <c r="U70" i="1"/>
  <c r="U71" i="1"/>
  <c r="V71" i="1" s="1"/>
  <c r="U72" i="1"/>
  <c r="U73" i="1"/>
  <c r="V73" i="1" s="1"/>
  <c r="U74" i="1"/>
  <c r="U75" i="1"/>
  <c r="V75" i="1" s="1"/>
  <c r="U76" i="1"/>
  <c r="U77" i="1"/>
  <c r="V77" i="1" s="1"/>
  <c r="U78" i="1"/>
  <c r="U79" i="1"/>
  <c r="V79" i="1" s="1"/>
  <c r="U80" i="1"/>
  <c r="U81" i="1"/>
  <c r="V81" i="1" s="1"/>
  <c r="U82" i="1"/>
  <c r="U83" i="1"/>
  <c r="V83" i="1" s="1"/>
  <c r="U84" i="1"/>
  <c r="U85" i="1"/>
  <c r="V85" i="1" s="1"/>
  <c r="U86" i="1"/>
  <c r="U87" i="1"/>
  <c r="V87" i="1" s="1"/>
  <c r="U88" i="1"/>
  <c r="U89" i="1"/>
  <c r="V89" i="1" s="1"/>
  <c r="U90" i="1"/>
  <c r="AA45" i="1"/>
  <c r="U6" i="1"/>
  <c r="V6" i="1" s="1"/>
  <c r="AA46" i="1"/>
  <c r="AB46" i="1" s="1"/>
  <c r="AA50" i="1"/>
  <c r="AA48" i="1" s="1"/>
  <c r="AB48" i="1" s="1"/>
  <c r="AB50" i="1"/>
  <c r="AB45" i="1"/>
  <c r="T76" i="1" l="1"/>
  <c r="T53" i="1"/>
  <c r="T23" i="1"/>
  <c r="T83" i="1"/>
  <c r="T49" i="1"/>
  <c r="T25" i="1"/>
  <c r="T11" i="1"/>
  <c r="T58" i="1"/>
  <c r="T21" i="1"/>
  <c r="T43" i="1"/>
  <c r="T85" i="1"/>
  <c r="T57" i="1"/>
  <c r="T8" i="1"/>
  <c r="T50" i="1"/>
  <c r="T30" i="1"/>
  <c r="T28" i="1"/>
  <c r="T75" i="1"/>
  <c r="T39" i="1"/>
  <c r="T36" i="1"/>
  <c r="T16" i="1"/>
  <c r="T67" i="1"/>
  <c r="T12" i="1"/>
  <c r="T59" i="1"/>
  <c r="T10" i="1"/>
  <c r="T51" i="1"/>
  <c r="T64" i="1"/>
  <c r="T6" i="1"/>
  <c r="T70" i="1"/>
  <c r="T65" i="1"/>
  <c r="T14" i="1"/>
  <c r="T19" i="1"/>
  <c r="T37" i="1"/>
  <c r="T24" i="1"/>
  <c r="T31" i="1"/>
  <c r="T17" i="1"/>
  <c r="T79" i="1"/>
  <c r="T69" i="1"/>
  <c r="T72" i="1"/>
  <c r="T26" i="1"/>
  <c r="T48" i="1"/>
  <c r="T60" i="1"/>
  <c r="T22" i="1"/>
  <c r="T7" i="1"/>
  <c r="T63" i="1"/>
  <c r="T46" i="1"/>
  <c r="T77" i="1"/>
  <c r="T40" i="1"/>
  <c r="T88" i="1"/>
  <c r="T90" i="1"/>
  <c r="T45" i="1"/>
  <c r="T62" i="1"/>
  <c r="T13" i="1"/>
  <c r="T80" i="1"/>
  <c r="T47" i="1"/>
  <c r="T86" i="1"/>
  <c r="T84" i="1"/>
  <c r="T89" i="1"/>
  <c r="T56" i="1"/>
  <c r="T81" i="1"/>
  <c r="T27" i="1"/>
  <c r="T42" i="1"/>
  <c r="T61" i="1"/>
  <c r="T33" i="1"/>
  <c r="T20" i="1"/>
  <c r="T73" i="1"/>
  <c r="T71" i="1"/>
  <c r="T35" i="1"/>
  <c r="T41" i="1"/>
  <c r="T34" i="1"/>
  <c r="T55" i="1"/>
  <c r="T29" i="1"/>
  <c r="T52" i="1"/>
  <c r="T9" i="1"/>
  <c r="T87" i="1"/>
  <c r="T54" i="1"/>
  <c r="T66" i="1"/>
  <c r="T38" i="1"/>
  <c r="T15" i="1"/>
  <c r="T44" i="1"/>
  <c r="T32" i="1"/>
  <c r="T74" i="1"/>
  <c r="T68" i="1"/>
  <c r="T78" i="1"/>
  <c r="T18" i="1"/>
  <c r="X4" i="1" l="1"/>
</calcChain>
</file>

<file path=xl/sharedStrings.xml><?xml version="1.0" encoding="utf-8"?>
<sst xmlns="http://schemas.openxmlformats.org/spreadsheetml/2006/main" count="224" uniqueCount="131">
  <si>
    <t>Укомплектованность врачебных должностей в подразделениях, оказывающих медицинскую помощь в амбулаторных условиях (физическими лицами при коэффициенте совместительства 1,2)</t>
  </si>
  <si>
    <t/>
  </si>
  <si>
    <t>2017</t>
  </si>
  <si>
    <t>2018</t>
  </si>
  <si>
    <t>значение показателя за год</t>
  </si>
  <si>
    <t>Алтайский край</t>
  </si>
  <si>
    <t>процент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</si>
  <si>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</si>
  <si>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</si>
  <si>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</si>
  <si>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</si>
  <si>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</si>
  <si>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</si>
  <si>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</si>
  <si>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</si>
  <si>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</si>
  <si>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</si>
  <si>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</si>
  <si>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</si>
  <si>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</si>
  <si>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</si>
  <si>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</si>
  <si>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Камчатская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</si>
  <si>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</si>
  <si>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</si>
  <si>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</si>
  <si>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</si>
  <si>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</si>
  <si>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</si>
  <si>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</si>
  <si>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</si>
  <si>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</si>
  <si>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</si>
  <si>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</si>
  <si>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</si>
  <si>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</si>
  <si>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</si>
  <si>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</si>
  <si>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</si>
  <si>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</si>
  <si>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</si>
  <si>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</si>
  <si>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</si>
  <si>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</si>
  <si>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</si>
  <si>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</si>
  <si>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</si>
  <si>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</si>
  <si>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</si>
  <si>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</si>
  <si>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</si>
  <si>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</si>
  <si>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</si>
  <si>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</si>
  <si>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</si>
  <si>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</si>
  <si>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</si>
  <si>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</si>
  <si>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</si>
  <si>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</si>
  <si>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 (Татарстан)</t>
  </si>
  <si>
    <t>Республика Тыва</t>
  </si>
  <si>
    <t>Республика Хакасия</t>
  </si>
  <si>
    <t>Российская Федерация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</si>
  <si>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</si>
  <si>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</si>
  <si>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</si>
  <si>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</si>
  <si>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</si>
  <si>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</si>
  <si>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</si>
  <si>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</si>
  <si>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</si>
  <si>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</si>
  <si>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</si>
  <si>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</si>
  <si>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</si>
  <si>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</si>
  <si>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</si>
  <si>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</si>
  <si>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</si>
  <si>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Челябинская область</t>
  </si>
  <si>
    <t>Чеченская Республика</t>
  </si>
  <si>
    <t>Чувашская Республика - Чувашия</t>
  </si>
  <si>
    <t>Чукотский автономный округ</t>
  </si>
  <si>
    <t>Ярославская область</t>
  </si>
  <si>
    <t xml:space="preserve">Единицы измерения: </t>
  </si>
  <si>
    <t>* процент</t>
  </si>
  <si>
    <t xml:space="preserve">Периодичность и характеристика временного ряда: </t>
  </si>
  <si>
    <t>- Годовая
  * Характеристика: за год
  * Представляется: 25 марта
  * след. обновление: 25.03.2020</t>
  </si>
  <si>
    <t xml:space="preserve">Период действия: </t>
  </si>
  <si>
    <t>с 01.01.2018</t>
  </si>
  <si>
    <t xml:space="preserve">Длина временного ряда: </t>
  </si>
  <si>
    <t>2017 - 2018</t>
  </si>
  <si>
    <t xml:space="preserve">Последнее обновление данных: </t>
  </si>
  <si>
    <t>21.08.2019</t>
  </si>
  <si>
    <t xml:space="preserve">Признаки (перечень на базе классификаторов и справочников): </t>
  </si>
  <si>
    <t>- ОКАТО</t>
  </si>
  <si>
    <t xml:space="preserve">Методологические пояснения: </t>
  </si>
  <si>
    <t>Показатель рассчитывается как соотношение числа врачей (физических лиц) в подразделениях медицинских организаций, оказывающих медицинскую помощь в амбулаторных условиях, к числу штатных должностей врачей в медицинских организациях, оказывающих медицинскую помощь в амбулаторных условиях, при коэффициенте совместительства 1,2, в процентах.</t>
  </si>
  <si>
    <t xml:space="preserve">Источники и способ формирования показателя: </t>
  </si>
  <si>
    <t>Расчет</t>
  </si>
  <si>
    <t xml:space="preserve">Ведомство (субъект статистического учета): </t>
  </si>
  <si>
    <t>Министерство здравоохранения Российской Федерации</t>
  </si>
  <si>
    <t xml:space="preserve">Подразделение: </t>
  </si>
  <si>
    <t>Департамент мониторинга, анализа и стратегического развития здравоохранения</t>
  </si>
  <si>
    <t xml:space="preserve">Размещение: </t>
  </si>
  <si>
    <t>Показатели социально-экономического развития Российской Федерации, необходимые для мониторинга достижения показателей национальных проектов</t>
  </si>
  <si>
    <t xml:space="preserve">Ответственный: </t>
  </si>
  <si>
    <t>Александрова Г.А. - 8 (495) 627 24 00 AleksandrovaGA@rosminzdrav.ru</t>
  </si>
  <si>
    <t>** до 2017 года - из сборников Здравоохранение в России http://old.gks.ru/wps/wcm/connect/rosstat_main/rosstat/ru/statistics/publications/catalog/doc_1139919134734, раздел Занятость и оплата труда</t>
  </si>
  <si>
    <t>93,2</t>
  </si>
  <si>
    <t>93,4</t>
  </si>
  <si>
    <t>93,6</t>
  </si>
  <si>
    <t>93,3</t>
  </si>
  <si>
    <t>93,0</t>
  </si>
  <si>
    <t>в сборнике 2009, 2011 года нет укопмл-ти</t>
  </si>
  <si>
    <t>Санкт-Петербург</t>
  </si>
  <si>
    <t>ХМАО</t>
  </si>
  <si>
    <t>Ненецкий АО</t>
  </si>
  <si>
    <t>Еврейская АО</t>
  </si>
  <si>
    <t>Москва</t>
  </si>
  <si>
    <t>штат</t>
  </si>
  <si>
    <t>100% укомпл при 1,2</t>
  </si>
  <si>
    <t>60% укомпл</t>
  </si>
  <si>
    <t>укомпл-ть из расчета 1 ставки</t>
  </si>
  <si>
    <t>ставок на человека</t>
  </si>
  <si>
    <t>Динамика в п.п.</t>
  </si>
  <si>
    <t>Динамика в %</t>
  </si>
  <si>
    <t>ранг</t>
  </si>
  <si>
    <t>ЯНАО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</si>
</sst>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"/>
    <numFmt numFmtId="165" formatCode="0.000000"/>
    <numFmt numFmtId="166" formatCode="0.0000"/>
  </numFmts>
  <fonts count="8" x14ac:knownFonts="1">
    <font>
      <sz val="10"/>
      <name val="Arial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7.5"/>
      <name val="Arial"/>
      <family val="2"/>
      <charset val="204"/>
    </font>
    <font>
      <b/>
      <sz val="7.5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1" xfId="0" applyBorder="1" applyAlignment="1">
      <alignment vertical="top" wrapText="1"/>
    </xf>
    <xf numFmtId="3" fontId="0" fillId="0" borderId="0" xfId="0" applyNumberFormat="1"/>
    <xf numFmtId="164" fontId="0" fillId="0" borderId="1" xfId="0" applyNumberFormat="1" applyBorder="1" applyAlignment="1">
      <alignment horizontal="right" vertical="top"/>
    </xf>
    <xf numFmtId="3" fontId="0" fillId="0" borderId="0" xfId="0" applyNumberFormat="1" applyBorder="1" applyAlignment="1">
      <alignment horizontal="right" vertical="top"/>
    </xf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0" fillId="0" borderId="0" xfId="0" applyNumberFormat="1" applyBorder="1" applyAlignment="1">
      <alignment horizontal="right" vertical="top"/>
    </xf>
    <xf numFmtId="9" fontId="0" fillId="0" borderId="0" xfId="0" applyNumberFormat="1"/>
    <xf numFmtId="164" fontId="1" fillId="2" borderId="1" xfId="0" applyNumberFormat="1" applyFont="1" applyFill="1" applyBorder="1" applyAlignment="1">
      <alignment horizontal="left" vertical="top" wrapText="1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top"/>
    </xf>
    <xf numFmtId="9" fontId="0" fillId="0" borderId="0" xfId="1" applyFont="1"/>
    <xf numFmtId="0" fontId="0" fillId="0" borderId="0" xfId="0"/>
    <xf numFmtId="0" fontId="2" fillId="0" borderId="0" xfId="0" applyFont="1"/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3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5386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EFEFEB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Укомплектованность</a:t>
            </a:r>
            <a:r>
              <a:rPr lang="ru-RU" baseline="0"/>
              <a:t> при коэфф совмесительства 1.,2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Данные!$C$3:$C$4</c:f>
              <c:strCache>
                <c:ptCount val="2"/>
                <c:pt idx="1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Данные!$C$5:$C$90</c:f>
              <c:numCache>
                <c:formatCode>General</c:formatCode>
                <c:ptCount val="8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4-4E33-910D-D64729446D55}"/>
            </c:ext>
          </c:extLst>
        </c:ser>
        <c:ser>
          <c:idx val="1"/>
          <c:order val="1"/>
          <c:tx>
            <c:strRef>
              <c:f>Данные!$D$3:$D$4</c:f>
              <c:strCache>
                <c:ptCount val="2"/>
                <c:pt idx="1">
                  <c:v>1995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Данные!$D$5:$D$90</c:f>
              <c:numCache>
                <c:formatCode>General</c:formatCode>
                <c:ptCount val="8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4-4E33-910D-D64729446D55}"/>
            </c:ext>
          </c:extLst>
        </c:ser>
        <c:ser>
          <c:idx val="2"/>
          <c:order val="2"/>
          <c:tx>
            <c:strRef>
              <c:f>Данные!$E$3:$E$4</c:f>
              <c:strCache>
                <c:ptCount val="2"/>
                <c:pt idx="1">
                  <c:v>2000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Данные!$E$5:$E$90</c:f>
              <c:numCache>
                <c:formatCode>General</c:formatCode>
                <c:ptCount val="8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4-4E33-910D-D64729446D55}"/>
            </c:ext>
          </c:extLst>
        </c:ser>
        <c:ser>
          <c:idx val="3"/>
          <c:order val="3"/>
          <c:tx>
            <c:strRef>
              <c:f>Данные!$F$3:$F$4</c:f>
              <c:strCache>
                <c:ptCount val="2"/>
                <c:pt idx="1">
                  <c:v>2001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Данные!$F$5:$F$90</c:f>
              <c:numCache>
                <c:formatCode>General</c:formatCode>
                <c:ptCount val="8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4-4E33-910D-D64729446D55}"/>
            </c:ext>
          </c:extLst>
        </c:ser>
        <c:ser>
          <c:idx val="4"/>
          <c:order val="4"/>
          <c:tx>
            <c:strRef>
              <c:f>Данные!$G$3:$G$4</c:f>
              <c:strCache>
                <c:ptCount val="2"/>
                <c:pt idx="1">
                  <c:v>2002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Данные!$G$5:$G$90</c:f>
              <c:numCache>
                <c:formatCode>General</c:formatCode>
                <c:ptCount val="8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84-4E33-910D-D64729446D55}"/>
            </c:ext>
          </c:extLst>
        </c:ser>
        <c:ser>
          <c:idx val="5"/>
          <c:order val="5"/>
          <c:tx>
            <c:strRef>
              <c:f>Данные!$H$3:$H$4</c:f>
              <c:strCache>
                <c:ptCount val="2"/>
                <c:pt idx="1">
                  <c:v>2003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Данные!$H$5:$H$90</c:f>
              <c:numCache>
                <c:formatCode>General</c:formatCode>
                <c:ptCount val="8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84-4E33-910D-D64729446D55}"/>
            </c:ext>
          </c:extLst>
        </c:ser>
        <c:ser>
          <c:idx val="6"/>
          <c:order val="6"/>
          <c:tx>
            <c:strRef>
              <c:f>Данные!$I$3:$I$4</c:f>
              <c:strCache>
                <c:ptCount val="2"/>
                <c:pt idx="1">
                  <c:v>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Данные!$I$5:$I$90</c:f>
              <c:numCache>
                <c:formatCode>General</c:formatCode>
                <c:ptCount val="8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84-4E33-910D-D64729446D55}"/>
            </c:ext>
          </c:extLst>
        </c:ser>
        <c:ser>
          <c:idx val="7"/>
          <c:order val="7"/>
          <c:tx>
            <c:strRef>
              <c:f>Данные!$J$3:$J$4</c:f>
              <c:strCache>
                <c:ptCount val="2"/>
                <c:pt idx="1">
                  <c:v>2005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Данные!$J$5:$J$90</c:f>
              <c:numCache>
                <c:formatCode>General</c:formatCode>
                <c:ptCount val="86"/>
                <c:pt idx="0">
                  <c:v>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84-4E33-910D-D64729446D55}"/>
            </c:ext>
          </c:extLst>
        </c:ser>
        <c:ser>
          <c:idx val="8"/>
          <c:order val="8"/>
          <c:tx>
            <c:strRef>
              <c:f>Данные!$K$3:$K$4</c:f>
              <c:strCache>
                <c:ptCount val="2"/>
                <c:pt idx="1">
                  <c:v>2006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Данные!$K$5:$K$90</c:f>
              <c:numCache>
                <c:formatCode>General</c:formatCode>
                <c:ptCount val="86"/>
                <c:pt idx="0">
                  <c:v>92.7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84-4E33-910D-D64729446D55}"/>
            </c:ext>
          </c:extLst>
        </c:ser>
        <c:ser>
          <c:idx val="9"/>
          <c:order val="9"/>
          <c:tx>
            <c:strRef>
              <c:f>Данные!$L$3:$L$4</c:f>
              <c:strCache>
                <c:ptCount val="2"/>
                <c:pt idx="1">
                  <c:v>2006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Данные!$L$5:$L$90</c:f>
              <c:numCache>
                <c:formatCode>General</c:formatCode>
                <c:ptCount val="86"/>
              </c:numCache>
            </c:numRef>
          </c:val>
          <c:extLst>
            <c:ext xmlns:c16="http://schemas.microsoft.com/office/drawing/2014/chart" uri="{C3380CC4-5D6E-409C-BE32-E72D297353CC}">
              <c16:uniqueId val="{00000009-0B84-4E33-910D-D64729446D55}"/>
            </c:ext>
          </c:extLst>
        </c:ser>
        <c:ser>
          <c:idx val="10"/>
          <c:order val="10"/>
          <c:tx>
            <c:strRef>
              <c:f>Данные!$M$3:$M$4</c:f>
              <c:strCache>
                <c:ptCount val="2"/>
                <c:pt idx="1">
                  <c:v>2006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Данные!$M$5:$M$90</c:f>
              <c:numCache>
                <c:formatCode>General</c:formatCode>
                <c:ptCount val="86"/>
              </c:numCache>
            </c:numRef>
          </c:val>
          <c:extLst>
            <c:ext xmlns:c16="http://schemas.microsoft.com/office/drawing/2014/chart" uri="{C3380CC4-5D6E-409C-BE32-E72D297353CC}">
              <c16:uniqueId val="{0000000A-0B84-4E33-910D-D64729446D55}"/>
            </c:ext>
          </c:extLst>
        </c:ser>
        <c:ser>
          <c:idx val="11"/>
          <c:order val="11"/>
          <c:tx>
            <c:strRef>
              <c:f>Данные!$N$3:$N$4</c:f>
              <c:strCache>
                <c:ptCount val="2"/>
                <c:pt idx="1">
                  <c:v>2006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Данные!$N$5:$N$90</c:f>
              <c:numCache>
                <c:formatCode>General</c:formatCode>
                <c:ptCount val="86"/>
              </c:numCache>
            </c:numRef>
          </c:val>
          <c:extLst>
            <c:ext xmlns:c16="http://schemas.microsoft.com/office/drawing/2014/chart" uri="{C3380CC4-5D6E-409C-BE32-E72D297353CC}">
              <c16:uniqueId val="{0000000B-0B84-4E33-910D-D64729446D55}"/>
            </c:ext>
          </c:extLst>
        </c:ser>
        <c:ser>
          <c:idx val="12"/>
          <c:order val="12"/>
          <c:tx>
            <c:strRef>
              <c:f>Данные!$O$3:$O$4</c:f>
              <c:strCache>
                <c:ptCount val="2"/>
                <c:pt idx="1">
                  <c:v>2006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Данные!$O$5:$O$90</c:f>
              <c:numCache>
                <c:formatCode>General</c:formatCode>
                <c:ptCount val="86"/>
              </c:numCache>
            </c:numRef>
          </c:val>
          <c:extLst>
            <c:ext xmlns:c16="http://schemas.microsoft.com/office/drawing/2014/chart" uri="{C3380CC4-5D6E-409C-BE32-E72D297353CC}">
              <c16:uniqueId val="{0000000C-0B84-4E33-910D-D64729446D55}"/>
            </c:ext>
          </c:extLst>
        </c:ser>
        <c:ser>
          <c:idx val="13"/>
          <c:order val="13"/>
          <c:tx>
            <c:strRef>
              <c:f>Данные!$P$3:$P$4</c:f>
              <c:strCache>
                <c:ptCount val="2"/>
                <c:pt idx="0">
                  <c:v>2017</c:v>
                </c:pt>
                <c:pt idx="1">
                  <c:v>значение показателя за год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Данные!$P$5:$P$90</c:f>
              <c:numCache>
                <c:formatCode>#,##0</c:formatCode>
                <c:ptCount val="86"/>
                <c:pt idx="0" formatCode="#\ ##0.####">
                  <c:v>79.384705882352918</c:v>
                </c:pt>
                <c:pt idx="1">
                  <c:v>56</c:v>
                </c:pt>
                <c:pt idx="2" formatCode="#\ ##0.####">
                  <c:v>59.5</c:v>
                </c:pt>
                <c:pt idx="3" formatCode="#\ ##0.####">
                  <c:v>60.8</c:v>
                </c:pt>
                <c:pt idx="4" formatCode="#\ ##0.####">
                  <c:v>60.2</c:v>
                </c:pt>
                <c:pt idx="5" formatCode="#\ ##0.####">
                  <c:v>64.7</c:v>
                </c:pt>
                <c:pt idx="6" formatCode="#\ ##0.####">
                  <c:v>62.6</c:v>
                </c:pt>
                <c:pt idx="7" formatCode="#\ ##0.####">
                  <c:v>64.599999999999994</c:v>
                </c:pt>
                <c:pt idx="8" formatCode="#\ ##0.####">
                  <c:v>65.900000000000006</c:v>
                </c:pt>
                <c:pt idx="9" formatCode="#\ ##0.####">
                  <c:v>67.7</c:v>
                </c:pt>
                <c:pt idx="10" formatCode="#\ ##0.####">
                  <c:v>66.400000000000006</c:v>
                </c:pt>
                <c:pt idx="11">
                  <c:v>71</c:v>
                </c:pt>
                <c:pt idx="12" formatCode="#\ ##0.####">
                  <c:v>69.599999999999994</c:v>
                </c:pt>
                <c:pt idx="13">
                  <c:v>69</c:v>
                </c:pt>
                <c:pt idx="14" formatCode="#\ ##0.####">
                  <c:v>67.599999999999994</c:v>
                </c:pt>
                <c:pt idx="15" formatCode="#\ ##0.####">
                  <c:v>70.2</c:v>
                </c:pt>
                <c:pt idx="16" formatCode="#\ ##0.####">
                  <c:v>65.400000000000006</c:v>
                </c:pt>
                <c:pt idx="17" formatCode="#\ ##0.####">
                  <c:v>69.900000000000006</c:v>
                </c:pt>
                <c:pt idx="18" formatCode="#\ ##0.####">
                  <c:v>67.2</c:v>
                </c:pt>
                <c:pt idx="19" formatCode="#\ ##0.####">
                  <c:v>72.400000000000006</c:v>
                </c:pt>
                <c:pt idx="20" formatCode="#\ ##0.####">
                  <c:v>74.900000000000006</c:v>
                </c:pt>
                <c:pt idx="21" formatCode="#\ ##0.####">
                  <c:v>72.8</c:v>
                </c:pt>
                <c:pt idx="22" formatCode="#\ ##0.####">
                  <c:v>77.5</c:v>
                </c:pt>
                <c:pt idx="23">
                  <c:v>72</c:v>
                </c:pt>
                <c:pt idx="24" formatCode="#\ ##0.####">
                  <c:v>74.8</c:v>
                </c:pt>
                <c:pt idx="25" formatCode="#\ ##0.####">
                  <c:v>76.400000000000006</c:v>
                </c:pt>
                <c:pt idx="26">
                  <c:v>75</c:v>
                </c:pt>
                <c:pt idx="27" formatCode="#\ ##0.####">
                  <c:v>74.2</c:v>
                </c:pt>
                <c:pt idx="28" formatCode="#\ ##0.####">
                  <c:v>71.599999999999994</c:v>
                </c:pt>
                <c:pt idx="29" formatCode="#\ ##0.####">
                  <c:v>76.7</c:v>
                </c:pt>
                <c:pt idx="30" formatCode="#\ ##0.####">
                  <c:v>76.099999999999994</c:v>
                </c:pt>
                <c:pt idx="31" formatCode="#\ ##0.####">
                  <c:v>79.7</c:v>
                </c:pt>
                <c:pt idx="32" formatCode="#\ ##0.####">
                  <c:v>75.599999999999994</c:v>
                </c:pt>
                <c:pt idx="33" formatCode="#\ ##0.####">
                  <c:v>77.7</c:v>
                </c:pt>
                <c:pt idx="34" formatCode="#\ ##0.####">
                  <c:v>79.3</c:v>
                </c:pt>
                <c:pt idx="35" formatCode="#\ ##0.####">
                  <c:v>80.8</c:v>
                </c:pt>
                <c:pt idx="36" formatCode="#\ ##0.####">
                  <c:v>79.400000000000006</c:v>
                </c:pt>
                <c:pt idx="37" formatCode="#\ ##0.####">
                  <c:v>79.5</c:v>
                </c:pt>
                <c:pt idx="38" formatCode="#\ ##0.####">
                  <c:v>77.900000000000006</c:v>
                </c:pt>
                <c:pt idx="39" formatCode="#\ ##0.####">
                  <c:v>77.3</c:v>
                </c:pt>
                <c:pt idx="40" formatCode="#\ ##0.####">
                  <c:v>84.1</c:v>
                </c:pt>
                <c:pt idx="41" formatCode="#\ ##0.####">
                  <c:v>86.6</c:v>
                </c:pt>
                <c:pt idx="42" formatCode="#\ ##0.####">
                  <c:v>81.900000000000006</c:v>
                </c:pt>
                <c:pt idx="43" formatCode="#\ ##0.####">
                  <c:v>81.8</c:v>
                </c:pt>
                <c:pt idx="44" formatCode="#\ ##0.####">
                  <c:v>84.4</c:v>
                </c:pt>
                <c:pt idx="45">
                  <c:v>82</c:v>
                </c:pt>
                <c:pt idx="46" formatCode="#\ ##0.####">
                  <c:v>80.400000000000006</c:v>
                </c:pt>
                <c:pt idx="47" formatCode="#\ ##0.####">
                  <c:v>77.900000000000006</c:v>
                </c:pt>
                <c:pt idx="48" formatCode="#\ ##0.####">
                  <c:v>80.099999999999994</c:v>
                </c:pt>
                <c:pt idx="49" formatCode="#\ ##0.####">
                  <c:v>81.5</c:v>
                </c:pt>
                <c:pt idx="50">
                  <c:v>81</c:v>
                </c:pt>
                <c:pt idx="51" formatCode="#\ ##0.####">
                  <c:v>79.5</c:v>
                </c:pt>
                <c:pt idx="52" formatCode="#\ ##0.####">
                  <c:v>80.5</c:v>
                </c:pt>
                <c:pt idx="53" formatCode="#\ ##0.####">
                  <c:v>81.099999999999994</c:v>
                </c:pt>
                <c:pt idx="54" formatCode="#\ ##0.####">
                  <c:v>81.5</c:v>
                </c:pt>
                <c:pt idx="55" formatCode="#\ ##0.####">
                  <c:v>81.8</c:v>
                </c:pt>
                <c:pt idx="56" formatCode="#\ ##0.####">
                  <c:v>83.9</c:v>
                </c:pt>
                <c:pt idx="57" formatCode="#\ ##0.####">
                  <c:v>84.9</c:v>
                </c:pt>
                <c:pt idx="58" formatCode="#\ ##0.####">
                  <c:v>81.2</c:v>
                </c:pt>
                <c:pt idx="59" formatCode="#\ ##0.####">
                  <c:v>82.7</c:v>
                </c:pt>
                <c:pt idx="60" formatCode="#\ ##0.####">
                  <c:v>82.1</c:v>
                </c:pt>
                <c:pt idx="61" formatCode="#\ ##0.####">
                  <c:v>83.7</c:v>
                </c:pt>
                <c:pt idx="62" formatCode="#\ ##0.####">
                  <c:v>83.4</c:v>
                </c:pt>
                <c:pt idx="63" formatCode="#\ ##0.####">
                  <c:v>82.1</c:v>
                </c:pt>
                <c:pt idx="64" formatCode="#\ ##0.####">
                  <c:v>84.9</c:v>
                </c:pt>
                <c:pt idx="65" formatCode="#\ ##0.####">
                  <c:v>84.9</c:v>
                </c:pt>
                <c:pt idx="66" formatCode="#\ ##0.####">
                  <c:v>83.9</c:v>
                </c:pt>
                <c:pt idx="67" formatCode="#\ ##0.####">
                  <c:v>85.4</c:v>
                </c:pt>
                <c:pt idx="68" formatCode="#\ ##0.####">
                  <c:v>87.7</c:v>
                </c:pt>
                <c:pt idx="69">
                  <c:v>86</c:v>
                </c:pt>
                <c:pt idx="70" formatCode="#\ ##0.####">
                  <c:v>86.5</c:v>
                </c:pt>
                <c:pt idx="71" formatCode="#\ ##0.####">
                  <c:v>85.6</c:v>
                </c:pt>
                <c:pt idx="72" formatCode="#\ ##0.####">
                  <c:v>85.6</c:v>
                </c:pt>
                <c:pt idx="73" formatCode="#\ ##0.####">
                  <c:v>87.7</c:v>
                </c:pt>
                <c:pt idx="74" formatCode="#\ ##0.####">
                  <c:v>85.2</c:v>
                </c:pt>
                <c:pt idx="75" formatCode="#\ ##0.####">
                  <c:v>87.7</c:v>
                </c:pt>
                <c:pt idx="76" formatCode="#\ ##0.####">
                  <c:v>93.4</c:v>
                </c:pt>
                <c:pt idx="77" formatCode="#\ ##0.####">
                  <c:v>82.5</c:v>
                </c:pt>
                <c:pt idx="78" formatCode="#\ ##0.####">
                  <c:v>90.3</c:v>
                </c:pt>
                <c:pt idx="79">
                  <c:v>93</c:v>
                </c:pt>
                <c:pt idx="80" formatCode="#\ ##0.####">
                  <c:v>86.2</c:v>
                </c:pt>
                <c:pt idx="81" formatCode="#\ ##0.####">
                  <c:v>98.1</c:v>
                </c:pt>
                <c:pt idx="82" formatCode="#\ ##0.####">
                  <c:v>102.3</c:v>
                </c:pt>
                <c:pt idx="83" formatCode="#\ ##0.####">
                  <c:v>103.7</c:v>
                </c:pt>
                <c:pt idx="84" formatCode="#\ ##0.####">
                  <c:v>113.2</c:v>
                </c:pt>
                <c:pt idx="85" formatCode="#\ ##0.####">
                  <c:v>103.9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84-4E33-910D-D64729446D55}"/>
            </c:ext>
          </c:extLst>
        </c:ser>
        <c:ser>
          <c:idx val="14"/>
          <c:order val="14"/>
          <c:tx>
            <c:strRef>
              <c:f>Данные!$S$3:$S$4</c:f>
              <c:strCache>
                <c:ptCount val="2"/>
                <c:pt idx="0">
                  <c:v>2018</c:v>
                </c:pt>
                <c:pt idx="1">
                  <c:v>значение показателя за год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Данные!$A$5:$B$90</c:f>
              <c:multiLvlStrCache>
                <c:ptCount val="86"/>
                <c:lvl>
                  <c:pt idx="1">
                    <c:v>процент</c:v>
                  </c:pt>
                  <c:pt idx="2">
                    <c:v>процент</c:v>
                  </c:pt>
                  <c:pt idx="3">
                    <c:v>процент</c:v>
                  </c:pt>
                  <c:pt idx="4">
                    <c:v>процент</c:v>
                  </c:pt>
                  <c:pt idx="5">
                    <c:v>процент</c:v>
                  </c:pt>
                  <c:pt idx="6">
                    <c:v>процент</c:v>
                  </c:pt>
                  <c:pt idx="7">
                    <c:v>процент</c:v>
                  </c:pt>
                  <c:pt idx="8">
                    <c:v>процент</c:v>
                  </c:pt>
                  <c:pt idx="9">
                    <c:v>процент</c:v>
                  </c:pt>
                  <c:pt idx="10">
                    <c:v>процент</c:v>
                  </c:pt>
                  <c:pt idx="11">
                    <c:v>процент</c:v>
                  </c:pt>
                  <c:pt idx="12">
                    <c:v>процент</c:v>
                  </c:pt>
                  <c:pt idx="13">
                    <c:v>процент</c:v>
                  </c:pt>
                  <c:pt idx="14">
                    <c:v>процент</c:v>
                  </c:pt>
                  <c:pt idx="15">
                    <c:v>процент</c:v>
                  </c:pt>
                  <c:pt idx="16">
                    <c:v>процент</c:v>
                  </c:pt>
                  <c:pt idx="17">
                    <c:v>процент</c:v>
                  </c:pt>
                  <c:pt idx="18">
                    <c:v>процент</c:v>
                  </c:pt>
                  <c:pt idx="19">
                    <c:v>процент</c:v>
                  </c:pt>
                  <c:pt idx="20">
                    <c:v>процент</c:v>
                  </c:pt>
                  <c:pt idx="21">
                    <c:v>процент</c:v>
                  </c:pt>
                  <c:pt idx="22">
                    <c:v>процент</c:v>
                  </c:pt>
                  <c:pt idx="23">
                    <c:v>процент</c:v>
                  </c:pt>
                  <c:pt idx="24">
                    <c:v>процент</c:v>
                  </c:pt>
                  <c:pt idx="25">
                    <c:v>процент</c:v>
                  </c:pt>
                  <c:pt idx="26">
                    <c:v>процент</c:v>
                  </c:pt>
                  <c:pt idx="27">
                    <c:v>процент</c:v>
                  </c:pt>
                  <c:pt idx="28">
                    <c:v>процент</c:v>
                  </c:pt>
                  <c:pt idx="29">
                    <c:v>процент</c:v>
                  </c:pt>
                  <c:pt idx="30">
                    <c:v>процент</c:v>
                  </c:pt>
                  <c:pt idx="31">
                    <c:v>процент</c:v>
                  </c:pt>
                  <c:pt idx="32">
                    <c:v>процент</c:v>
                  </c:pt>
                  <c:pt idx="33">
                    <c:v>процент</c:v>
                  </c:pt>
                  <c:pt idx="34">
                    <c:v>процент</c:v>
                  </c:pt>
                  <c:pt idx="35">
                    <c:v>процент</c:v>
                  </c:pt>
                  <c:pt idx="36">
                    <c:v>процент</c:v>
                  </c:pt>
                  <c:pt idx="37">
                    <c:v>процент</c:v>
                  </c:pt>
                  <c:pt idx="38">
                    <c:v>процент</c:v>
                  </c:pt>
                  <c:pt idx="39">
                    <c:v>процент</c:v>
                  </c:pt>
                  <c:pt idx="40">
                    <c:v>процент</c:v>
                  </c:pt>
                  <c:pt idx="41">
                    <c:v>процент</c:v>
                  </c:pt>
                  <c:pt idx="42">
                    <c:v>процент</c:v>
                  </c:pt>
                  <c:pt idx="43">
                    <c:v>процент</c:v>
                  </c:pt>
                  <c:pt idx="44">
                    <c:v>процент</c:v>
                  </c:pt>
                  <c:pt idx="45">
                    <c:v>процент</c:v>
                  </c:pt>
                  <c:pt idx="46">
                    <c:v>процент</c:v>
                  </c:pt>
                  <c:pt idx="47">
                    <c:v>процент</c:v>
                  </c:pt>
                  <c:pt idx="48">
                    <c:v>процент</c:v>
                  </c:pt>
                  <c:pt idx="49">
                    <c:v>процент</c:v>
                  </c:pt>
                  <c:pt idx="50">
                    <c:v>процент</c:v>
                  </c:pt>
                  <c:pt idx="51">
                    <c:v>процент</c:v>
                  </c:pt>
                  <c:pt idx="52">
                    <c:v>процент</c:v>
                  </c:pt>
                  <c:pt idx="53">
                    <c:v>процент</c:v>
                  </c:pt>
                  <c:pt idx="54">
                    <c:v>процент</c:v>
                  </c:pt>
                  <c:pt idx="55">
                    <c:v>процент</c:v>
                  </c:pt>
                  <c:pt idx="56">
                    <c:v>процент</c:v>
                  </c:pt>
                  <c:pt idx="57">
                    <c:v>процент</c:v>
                  </c:pt>
                  <c:pt idx="58">
                    <c:v>процент</c:v>
                  </c:pt>
                  <c:pt idx="59">
                    <c:v>процент</c:v>
                  </c:pt>
                  <c:pt idx="60">
                    <c:v>процент</c:v>
                  </c:pt>
                  <c:pt idx="61">
                    <c:v>процент</c:v>
                  </c:pt>
                  <c:pt idx="62">
                    <c:v>процент</c:v>
                  </c:pt>
                  <c:pt idx="63">
                    <c:v>процент</c:v>
                  </c:pt>
                  <c:pt idx="64">
                    <c:v>процент</c:v>
                  </c:pt>
                  <c:pt idx="65">
                    <c:v>процент</c:v>
                  </c:pt>
                  <c:pt idx="66">
                    <c:v>процент</c:v>
                  </c:pt>
                  <c:pt idx="67">
                    <c:v>процент</c:v>
                  </c:pt>
                  <c:pt idx="68">
                    <c:v>процент</c:v>
                  </c:pt>
                  <c:pt idx="69">
                    <c:v>процент</c:v>
                  </c:pt>
                  <c:pt idx="70">
                    <c:v>процент</c:v>
                  </c:pt>
                  <c:pt idx="71">
                    <c:v>процент</c:v>
                  </c:pt>
                  <c:pt idx="72">
                    <c:v>процент</c:v>
                  </c:pt>
                  <c:pt idx="73">
                    <c:v>процент</c:v>
                  </c:pt>
                  <c:pt idx="74">
                    <c:v>процент</c:v>
                  </c:pt>
                  <c:pt idx="75">
                    <c:v>процент</c:v>
                  </c:pt>
                  <c:pt idx="76">
                    <c:v>процент</c:v>
                  </c:pt>
                  <c:pt idx="77">
                    <c:v>процент</c:v>
                  </c:pt>
                  <c:pt idx="78">
                    <c:v>процент</c:v>
                  </c:pt>
                  <c:pt idx="79">
                    <c:v>процент</c:v>
                  </c:pt>
                  <c:pt idx="80">
                    <c:v>процент</c:v>
                  </c:pt>
                  <c:pt idx="81">
                    <c:v>процент</c:v>
                  </c:pt>
                  <c:pt idx="82">
                    <c:v>процент</c:v>
                  </c:pt>
                  <c:pt idx="83">
                    <c:v>процент</c:v>
                  </c:pt>
                  <c:pt idx="84">
                    <c:v>процент</c:v>
                  </c:pt>
                  <c:pt idx="85">
                    <c:v>процент</c:v>
                  </c:pt>
                </c:lvl>
                <c:lvl>
                  <c:pt idx="0">
                    <c:v>Российская Федерация</c:v>
                  </c:pt>
                  <c:pt idx="1">
                    <c:v>Курганская область</c:v>
                  </c:pt>
                  <c:pt idx="2">
                    <c:v>Псковская область</c:v>
                  </c:pt>
                  <c:pt idx="3">
                    <c:v>Еврейская АО</c:v>
                  </c:pt>
                  <c:pt idx="4">
                    <c:v>Тульская область</c:v>
                  </c:pt>
                  <c:pt idx="5">
                    <c:v>Костромская область</c:v>
                  </c:pt>
                  <c:pt idx="6">
                    <c:v>Владимирская область</c:v>
                  </c:pt>
                  <c:pt idx="7">
                    <c:v>Кемеровская область</c:v>
                  </c:pt>
                  <c:pt idx="8">
                    <c:v>Республика Коми</c:v>
                  </c:pt>
                  <c:pt idx="9">
                    <c:v>Липецкая область</c:v>
                  </c:pt>
                  <c:pt idx="10">
                    <c:v>Ульяновская область</c:v>
                  </c:pt>
                  <c:pt idx="11">
                    <c:v>Камчатская край</c:v>
                  </c:pt>
                  <c:pt idx="12">
                    <c:v>Новгородская область</c:v>
                  </c:pt>
                  <c:pt idx="13">
                    <c:v>Алтайский край</c:v>
                  </c:pt>
                  <c:pt idx="14">
                    <c:v>Магаданская область</c:v>
                  </c:pt>
                  <c:pt idx="15">
                    <c:v>Саратовская область</c:v>
                  </c:pt>
                  <c:pt idx="16">
                    <c:v>Вологодская область</c:v>
                  </c:pt>
                  <c:pt idx="17">
                    <c:v>Приморский край</c:v>
                  </c:pt>
                  <c:pt idx="18">
                    <c:v>Ненецкий АО</c:v>
                  </c:pt>
                  <c:pt idx="19">
                    <c:v>Мурманская область</c:v>
                  </c:pt>
                  <c:pt idx="20">
                    <c:v>Брянская область</c:v>
                  </c:pt>
                  <c:pt idx="21">
                    <c:v>Орловская область</c:v>
                  </c:pt>
                  <c:pt idx="22">
                    <c:v>Республика Хакасия</c:v>
                  </c:pt>
                  <c:pt idx="23">
                    <c:v>Иркутская область</c:v>
                  </c:pt>
                  <c:pt idx="24">
                    <c:v>Тверская область</c:v>
                  </c:pt>
                  <c:pt idx="25">
                    <c:v>Ивановская область</c:v>
                  </c:pt>
                  <c:pt idx="26">
                    <c:v>Нижегородская область</c:v>
                  </c:pt>
                  <c:pt idx="27">
                    <c:v>Челябинская область</c:v>
                  </c:pt>
                  <c:pt idx="28">
                    <c:v>Самарская область</c:v>
                  </c:pt>
                  <c:pt idx="29">
                    <c:v>Ставропольский край</c:v>
                  </c:pt>
                  <c:pt idx="30">
                    <c:v>Севастополь</c:v>
                  </c:pt>
                  <c:pt idx="31">
                    <c:v>Калужская область</c:v>
                  </c:pt>
                  <c:pt idx="32">
                    <c:v>Московская область</c:v>
                  </c:pt>
                  <c:pt idx="33">
                    <c:v>Удмуртская Республика</c:v>
                  </c:pt>
                  <c:pt idx="34">
                    <c:v>Калининградская область</c:v>
                  </c:pt>
                  <c:pt idx="35">
                    <c:v>Республика Бурятия</c:v>
                  </c:pt>
                  <c:pt idx="36">
                    <c:v>Смоленская область</c:v>
                  </c:pt>
                  <c:pt idx="37">
                    <c:v>Ростовская область</c:v>
                  </c:pt>
                  <c:pt idx="38">
                    <c:v>Воронежская область</c:v>
                  </c:pt>
                  <c:pt idx="39">
                    <c:v>Хабаровский край</c:v>
                  </c:pt>
                  <c:pt idx="40">
                    <c:v>Республика Калмыкия</c:v>
                  </c:pt>
                  <c:pt idx="41">
                    <c:v>Республика Алтай</c:v>
                  </c:pt>
                  <c:pt idx="42">
                    <c:v>Республика Марий Эл</c:v>
                  </c:pt>
                  <c:pt idx="43">
                    <c:v>Пензенская область</c:v>
                  </c:pt>
                  <c:pt idx="44">
                    <c:v>Белгородская область</c:v>
                  </c:pt>
                  <c:pt idx="45">
                    <c:v>Забайкальский край</c:v>
                  </c:pt>
                  <c:pt idx="46">
                    <c:v>Краснодарский край</c:v>
                  </c:pt>
                  <c:pt idx="47">
                    <c:v>Томская область</c:v>
                  </c:pt>
                  <c:pt idx="48">
                    <c:v>Архангельская область</c:v>
                  </c:pt>
                  <c:pt idx="49">
                    <c:v>ХМАО</c:v>
                  </c:pt>
                  <c:pt idx="50">
                    <c:v>Тамбовская область</c:v>
                  </c:pt>
                  <c:pt idx="51">
                    <c:v>Республика Татарстан (Татарстан)</c:v>
                  </c:pt>
                  <c:pt idx="52">
                    <c:v>Санкт-Петербург</c:v>
                  </c:pt>
                  <c:pt idx="53">
                    <c:v>Волгоградская область</c:v>
                  </c:pt>
                  <c:pt idx="54">
                    <c:v>Кировская область</c:v>
                  </c:pt>
                  <c:pt idx="55">
                    <c:v>Пермский край</c:v>
                  </c:pt>
                  <c:pt idx="56">
                    <c:v>Рязанская область</c:v>
                  </c:pt>
                  <c:pt idx="57">
                    <c:v>Республика Карелия</c:v>
                  </c:pt>
                  <c:pt idx="58">
                    <c:v>Республика Адыгея (Адыгея)</c:v>
                  </c:pt>
                  <c:pt idx="59">
                    <c:v>Красноярский край</c:v>
                  </c:pt>
                  <c:pt idx="60">
                    <c:v>Ленинградская область</c:v>
                  </c:pt>
                  <c:pt idx="61">
                    <c:v>ЯНАО</c:v>
                  </c:pt>
                  <c:pt idx="62">
                    <c:v>Карачаево-Черкесская Республика</c:v>
                  </c:pt>
                  <c:pt idx="63">
                    <c:v>Чукотский автономный округ</c:v>
                  </c:pt>
                  <c:pt idx="64">
                    <c:v>Омская область</c:v>
                  </c:pt>
                  <c:pt idx="65">
                    <c:v>Курская область</c:v>
                  </c:pt>
                  <c:pt idx="66">
                    <c:v>Свердловская область</c:v>
                  </c:pt>
                  <c:pt idx="67">
                    <c:v>Оренбургская область</c:v>
                  </c:pt>
                  <c:pt idx="68">
                    <c:v>Сахалинская область</c:v>
                  </c:pt>
                  <c:pt idx="69">
                    <c:v>Чувашская Республика - Чувашия</c:v>
                  </c:pt>
                  <c:pt idx="70">
                    <c:v>Кабардино-Балкарская Республика</c:v>
                  </c:pt>
                  <c:pt idx="71">
                    <c:v>Амурская область</c:v>
                  </c:pt>
                  <c:pt idx="72">
                    <c:v>Республика Башкортостан</c:v>
                  </c:pt>
                  <c:pt idx="73">
                    <c:v>Ярославская область</c:v>
                  </c:pt>
                  <c:pt idx="74">
                    <c:v>Новосибирская область</c:v>
                  </c:pt>
                  <c:pt idx="75">
                    <c:v>Республика Крым</c:v>
                  </c:pt>
                  <c:pt idx="76">
                    <c:v>Республика Тыва</c:v>
                  </c:pt>
                  <c:pt idx="77">
                    <c:v>Чеченская Республика</c:v>
                  </c:pt>
                  <c:pt idx="78">
                    <c:v>Астраханская область</c:v>
                  </c:pt>
                  <c:pt idx="79">
                    <c:v>Республика Саха (Якутия)</c:v>
                  </c:pt>
                  <c:pt idx="80">
                    <c:v>Москва</c:v>
                  </c:pt>
                  <c:pt idx="81">
                    <c:v>Республика Мордовия</c:v>
                  </c:pt>
                  <c:pt idx="82">
                    <c:v>Тюменская область</c:v>
                  </c:pt>
                  <c:pt idx="83">
                    <c:v>Республика Дагестан</c:v>
                  </c:pt>
                  <c:pt idx="84">
                    <c:v>Республика Северная Осетия-Алания</c:v>
                  </c:pt>
                  <c:pt idx="85">
                    <c:v>Республика Ингушетия</c:v>
                  </c:pt>
                </c:lvl>
              </c:multiLvlStrCache>
            </c:multiLvlStrRef>
          </c:cat>
          <c:val>
            <c:numRef>
              <c:f>Данные!$S$5:$S$90</c:f>
              <c:numCache>
                <c:formatCode>#\ ##0.####</c:formatCode>
                <c:ptCount val="86"/>
                <c:pt idx="0">
                  <c:v>79.496470588235297</c:v>
                </c:pt>
                <c:pt idx="1">
                  <c:v>55.5</c:v>
                </c:pt>
                <c:pt idx="2">
                  <c:v>57.5</c:v>
                </c:pt>
                <c:pt idx="3" formatCode="#,##0">
                  <c:v>58</c:v>
                </c:pt>
                <c:pt idx="4">
                  <c:v>59.2</c:v>
                </c:pt>
                <c:pt idx="5">
                  <c:v>61.5</c:v>
                </c:pt>
                <c:pt idx="6">
                  <c:v>61.5</c:v>
                </c:pt>
                <c:pt idx="7">
                  <c:v>63.7</c:v>
                </c:pt>
                <c:pt idx="8">
                  <c:v>65.599999999999994</c:v>
                </c:pt>
                <c:pt idx="9">
                  <c:v>66.900000000000006</c:v>
                </c:pt>
                <c:pt idx="10">
                  <c:v>67.3</c:v>
                </c:pt>
                <c:pt idx="11">
                  <c:v>67.599999999999994</c:v>
                </c:pt>
                <c:pt idx="12">
                  <c:v>67.8</c:v>
                </c:pt>
                <c:pt idx="13" formatCode="#,##0">
                  <c:v>68</c:v>
                </c:pt>
                <c:pt idx="14">
                  <c:v>68.7</c:v>
                </c:pt>
                <c:pt idx="15" formatCode="#,##0">
                  <c:v>70</c:v>
                </c:pt>
                <c:pt idx="16">
                  <c:v>70.400000000000006</c:v>
                </c:pt>
                <c:pt idx="17">
                  <c:v>71.5</c:v>
                </c:pt>
                <c:pt idx="18">
                  <c:v>72.2</c:v>
                </c:pt>
                <c:pt idx="19">
                  <c:v>72.5</c:v>
                </c:pt>
                <c:pt idx="20">
                  <c:v>72.900000000000006</c:v>
                </c:pt>
                <c:pt idx="21">
                  <c:v>73.2</c:v>
                </c:pt>
                <c:pt idx="22">
                  <c:v>73.400000000000006</c:v>
                </c:pt>
                <c:pt idx="23" formatCode="#,##0">
                  <c:v>74</c:v>
                </c:pt>
                <c:pt idx="24">
                  <c:v>74.099999999999994</c:v>
                </c:pt>
                <c:pt idx="25">
                  <c:v>74.3</c:v>
                </c:pt>
                <c:pt idx="26">
                  <c:v>74.3</c:v>
                </c:pt>
                <c:pt idx="27">
                  <c:v>74.400000000000006</c:v>
                </c:pt>
                <c:pt idx="28">
                  <c:v>74.8</c:v>
                </c:pt>
                <c:pt idx="29" formatCode="#,##0">
                  <c:v>75</c:v>
                </c:pt>
                <c:pt idx="30">
                  <c:v>76.2</c:v>
                </c:pt>
                <c:pt idx="31">
                  <c:v>76.8</c:v>
                </c:pt>
                <c:pt idx="32">
                  <c:v>76.900000000000006</c:v>
                </c:pt>
                <c:pt idx="33">
                  <c:v>77.099999999999994</c:v>
                </c:pt>
                <c:pt idx="34">
                  <c:v>78.2</c:v>
                </c:pt>
                <c:pt idx="35">
                  <c:v>78.599999999999994</c:v>
                </c:pt>
                <c:pt idx="36">
                  <c:v>78.7</c:v>
                </c:pt>
                <c:pt idx="37">
                  <c:v>79.3</c:v>
                </c:pt>
                <c:pt idx="38">
                  <c:v>79.5</c:v>
                </c:pt>
                <c:pt idx="39">
                  <c:v>79.599999999999994</c:v>
                </c:pt>
                <c:pt idx="40">
                  <c:v>79.8</c:v>
                </c:pt>
                <c:pt idx="41">
                  <c:v>80.3</c:v>
                </c:pt>
                <c:pt idx="42">
                  <c:v>80.7</c:v>
                </c:pt>
                <c:pt idx="43">
                  <c:v>80.7</c:v>
                </c:pt>
                <c:pt idx="44">
                  <c:v>80.900000000000006</c:v>
                </c:pt>
                <c:pt idx="45" formatCode="#,##0">
                  <c:v>81</c:v>
                </c:pt>
                <c:pt idx="46">
                  <c:v>81.099999999999994</c:v>
                </c:pt>
                <c:pt idx="47">
                  <c:v>81.099999999999994</c:v>
                </c:pt>
                <c:pt idx="48">
                  <c:v>81.2</c:v>
                </c:pt>
                <c:pt idx="49">
                  <c:v>81.3</c:v>
                </c:pt>
                <c:pt idx="50">
                  <c:v>81.3</c:v>
                </c:pt>
                <c:pt idx="51">
                  <c:v>81.3</c:v>
                </c:pt>
                <c:pt idx="52">
                  <c:v>81.599999999999994</c:v>
                </c:pt>
                <c:pt idx="53">
                  <c:v>81.900000000000006</c:v>
                </c:pt>
                <c:pt idx="54">
                  <c:v>82.2</c:v>
                </c:pt>
                <c:pt idx="55">
                  <c:v>82.4</c:v>
                </c:pt>
                <c:pt idx="56">
                  <c:v>82.8</c:v>
                </c:pt>
                <c:pt idx="57" formatCode="#,##0">
                  <c:v>83</c:v>
                </c:pt>
                <c:pt idx="58">
                  <c:v>83.3</c:v>
                </c:pt>
                <c:pt idx="59">
                  <c:v>83.5</c:v>
                </c:pt>
                <c:pt idx="60">
                  <c:v>83.7</c:v>
                </c:pt>
                <c:pt idx="61">
                  <c:v>83.8</c:v>
                </c:pt>
                <c:pt idx="62">
                  <c:v>83.8</c:v>
                </c:pt>
                <c:pt idx="63">
                  <c:v>83.8</c:v>
                </c:pt>
                <c:pt idx="64">
                  <c:v>84.2</c:v>
                </c:pt>
                <c:pt idx="65">
                  <c:v>84.4</c:v>
                </c:pt>
                <c:pt idx="66">
                  <c:v>85.4</c:v>
                </c:pt>
                <c:pt idx="67">
                  <c:v>85.5</c:v>
                </c:pt>
                <c:pt idx="68">
                  <c:v>85.9</c:v>
                </c:pt>
                <c:pt idx="69">
                  <c:v>85.9</c:v>
                </c:pt>
                <c:pt idx="70">
                  <c:v>86.5</c:v>
                </c:pt>
                <c:pt idx="71">
                  <c:v>87.1</c:v>
                </c:pt>
                <c:pt idx="72">
                  <c:v>87.4</c:v>
                </c:pt>
                <c:pt idx="73">
                  <c:v>87.9</c:v>
                </c:pt>
                <c:pt idx="74">
                  <c:v>88.3</c:v>
                </c:pt>
                <c:pt idx="75">
                  <c:v>88.5</c:v>
                </c:pt>
                <c:pt idx="76" formatCode="#,##0">
                  <c:v>89</c:v>
                </c:pt>
                <c:pt idx="77">
                  <c:v>89.6</c:v>
                </c:pt>
                <c:pt idx="78">
                  <c:v>91.3</c:v>
                </c:pt>
                <c:pt idx="79">
                  <c:v>94.2</c:v>
                </c:pt>
                <c:pt idx="80">
                  <c:v>94.8</c:v>
                </c:pt>
                <c:pt idx="81" formatCode="#,##0">
                  <c:v>96</c:v>
                </c:pt>
                <c:pt idx="82">
                  <c:v>103.6</c:v>
                </c:pt>
                <c:pt idx="83">
                  <c:v>104.8</c:v>
                </c:pt>
                <c:pt idx="84">
                  <c:v>111.2</c:v>
                </c:pt>
                <c:pt idx="85">
                  <c:v>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84-4E33-910D-D6472944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2206168"/>
        <c:axId val="952208792"/>
      </c:barChart>
      <c:catAx>
        <c:axId val="95220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2208792"/>
        <c:crosses val="autoZero"/>
        <c:auto val="1"/>
        <c:lblAlgn val="ctr"/>
        <c:lblOffset val="100"/>
        <c:noMultiLvlLbl val="0"/>
      </c:catAx>
      <c:valAx>
        <c:axId val="95220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220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90</xdr:row>
      <xdr:rowOff>160020</xdr:rowOff>
    </xdr:from>
    <xdr:to>
      <xdr:col>30</xdr:col>
      <xdr:colOff>137160</xdr:colOff>
      <xdr:row>119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071C84-718E-45B5-BF4E-8A8D6ACD9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35"/>
  <sheetViews>
    <sheetView tabSelected="1" topLeftCell="D1" workbookViewId="0">
      <selection activeCell="Y33" sqref="Y33"/>
    </sheetView>
  </sheetViews>
  <sheetFormatPr defaultRowHeight="13.2" x14ac:dyDescent="0.25"/>
  <cols>
    <col min="1" max="1" width="73.44140625" customWidth="1"/>
    <col min="2" max="15" width="8.44140625" customWidth="1"/>
    <col min="16" max="16" width="9.6640625" customWidth="1"/>
    <col min="17" max="17" width="8.5546875" style="8" customWidth="1"/>
    <col min="18" max="18" width="12.5546875" style="8" customWidth="1"/>
    <col min="19" max="19" width="10.109375" customWidth="1"/>
  </cols>
  <sheetData>
    <row r="1" spans="1:41" ht="12.75" customHeight="1" x14ac:dyDescent="0.2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</row>
    <row r="2" spans="1:41" ht="12.75" customHeight="1" x14ac:dyDescent="0.25">
      <c r="A2" t="s">
        <v>1</v>
      </c>
    </row>
    <row r="3" spans="1:41" ht="12.75" customHeight="1" x14ac:dyDescent="0.25">
      <c r="A3" s="26" t="s">
        <v>1</v>
      </c>
      <c r="B3" s="26" t="s">
        <v>1</v>
      </c>
      <c r="P3" s="1" t="s">
        <v>2</v>
      </c>
      <c r="Q3" s="21" t="s">
        <v>125</v>
      </c>
      <c r="R3" s="9" t="s">
        <v>126</v>
      </c>
      <c r="S3" s="1" t="s">
        <v>3</v>
      </c>
    </row>
    <row r="4" spans="1:41" ht="12.75" customHeight="1" x14ac:dyDescent="0.25">
      <c r="A4" s="26" t="s">
        <v>1</v>
      </c>
      <c r="B4" s="26" t="s">
        <v>1</v>
      </c>
      <c r="C4" s="12">
        <v>1990</v>
      </c>
      <c r="D4" s="12">
        <v>1995</v>
      </c>
      <c r="E4" s="12">
        <v>2000</v>
      </c>
      <c r="F4" s="12">
        <v>2001</v>
      </c>
      <c r="G4" s="12">
        <v>2002</v>
      </c>
      <c r="H4" s="12">
        <v>2003</v>
      </c>
      <c r="I4" s="12">
        <v>2004</v>
      </c>
      <c r="J4" s="12">
        <v>2005</v>
      </c>
      <c r="K4" s="12">
        <v>2006</v>
      </c>
      <c r="L4" s="12"/>
      <c r="M4" s="12"/>
      <c r="N4" s="12"/>
      <c r="P4" s="1" t="s">
        <v>4</v>
      </c>
      <c r="Q4" s="9"/>
      <c r="R4" s="9"/>
      <c r="S4" s="1" t="s">
        <v>4</v>
      </c>
      <c r="T4" s="11" t="s">
        <v>127</v>
      </c>
      <c r="W4" s="11" t="s">
        <v>128</v>
      </c>
      <c r="X4">
        <f>COUNTIF(T6:T90,"&lt;0")</f>
        <v>41</v>
      </c>
      <c r="Y4" s="11" t="s">
        <v>129</v>
      </c>
    </row>
    <row r="5" spans="1:41" ht="12.75" customHeight="1" x14ac:dyDescent="0.25">
      <c r="A5" s="1" t="s">
        <v>63</v>
      </c>
      <c r="B5" s="1"/>
      <c r="C5" s="13" t="s">
        <v>111</v>
      </c>
      <c r="D5" s="13" t="s">
        <v>112</v>
      </c>
      <c r="E5" s="13" t="s">
        <v>113</v>
      </c>
      <c r="F5" s="13" t="s">
        <v>114</v>
      </c>
      <c r="G5" s="13" t="s">
        <v>111</v>
      </c>
      <c r="H5" s="13" t="s">
        <v>111</v>
      </c>
      <c r="I5" s="13" t="s">
        <v>115</v>
      </c>
      <c r="J5" s="13">
        <v>93.2</v>
      </c>
      <c r="K5" s="13">
        <v>92.7</v>
      </c>
      <c r="L5" s="13"/>
      <c r="M5" s="13"/>
      <c r="N5" s="13"/>
      <c r="O5" s="1"/>
      <c r="P5" s="16">
        <f>AVERAGE(P6:P121)</f>
        <v>79.384705882352918</v>
      </c>
      <c r="Q5" s="18">
        <f>P5/1.2</f>
        <v>66.153921568627439</v>
      </c>
      <c r="R5" s="17">
        <f>100/Q5</f>
        <v>1.5116261837366809</v>
      </c>
      <c r="S5" s="16">
        <f>AVERAGE(S6:S121)</f>
        <v>79.496470588235297</v>
      </c>
      <c r="U5" s="8">
        <f>S5/1.2</f>
        <v>66.247058823529414</v>
      </c>
      <c r="V5" s="8">
        <f>100/U5</f>
        <v>1.509500976735926</v>
      </c>
    </row>
    <row r="6" spans="1:41" ht="12.75" customHeight="1" x14ac:dyDescent="0.25">
      <c r="A6" s="1" t="s">
        <v>29</v>
      </c>
      <c r="B6" s="1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>
        <v>56</v>
      </c>
      <c r="Q6" s="20">
        <f>P6/1.2</f>
        <v>46.666666666666671</v>
      </c>
      <c r="R6" s="19">
        <f>100/Q6</f>
        <v>2.1428571428571428</v>
      </c>
      <c r="S6" s="6">
        <v>55.5</v>
      </c>
      <c r="T6" s="5">
        <f t="shared" ref="T6:T37" si="0">S6-P6</f>
        <v>-0.5</v>
      </c>
      <c r="U6">
        <f>S6/1.2</f>
        <v>46.25</v>
      </c>
      <c r="V6">
        <f>100/U6</f>
        <v>2.1621621621621623</v>
      </c>
      <c r="W6" s="22">
        <f>S6/P6-1</f>
        <v>-8.9285714285713969E-3</v>
      </c>
      <c r="Y6">
        <f>RANK(S6,S6:S90)</f>
        <v>85</v>
      </c>
    </row>
    <row r="7" spans="1:41" ht="12.75" customHeight="1" x14ac:dyDescent="0.25">
      <c r="A7" s="1" t="s">
        <v>45</v>
      </c>
      <c r="B7" s="1" t="s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3">
        <v>59.5</v>
      </c>
      <c r="Q7" s="20">
        <f t="shared" ref="Q7:Q69" si="1">P7/1.2</f>
        <v>49.583333333333336</v>
      </c>
      <c r="R7" s="19">
        <f t="shared" ref="R7:R69" si="2">100/Q7</f>
        <v>2.0168067226890756</v>
      </c>
      <c r="S7" s="14">
        <v>57.5</v>
      </c>
      <c r="T7" s="5">
        <f t="shared" si="0"/>
        <v>-2</v>
      </c>
      <c r="U7" s="8">
        <f t="shared" ref="U7:U69" si="3">S7/1.2</f>
        <v>47.916666666666671</v>
      </c>
      <c r="V7" s="8">
        <f t="shared" ref="V7:V69" si="4">100/U7</f>
        <v>2.0869565217391304</v>
      </c>
      <c r="W7" s="22">
        <f t="shared" ref="W7:W69" si="5">S7/P7-1</f>
        <v>-3.3613445378151252E-2</v>
      </c>
      <c r="Y7" s="23">
        <f>RANK(S7,S7:S91)</f>
        <v>84</v>
      </c>
    </row>
    <row r="8" spans="1:41" ht="12.75" customHeight="1" x14ac:dyDescent="0.25">
      <c r="A8" s="1" t="s">
        <v>120</v>
      </c>
      <c r="B8" s="1" t="s">
        <v>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3">
        <v>60.8</v>
      </c>
      <c r="Q8" s="20">
        <f t="shared" si="1"/>
        <v>50.666666666666664</v>
      </c>
      <c r="R8" s="19">
        <f t="shared" si="2"/>
        <v>1.9736842105263159</v>
      </c>
      <c r="S8" s="7">
        <v>58</v>
      </c>
      <c r="T8" s="5">
        <f t="shared" si="0"/>
        <v>-2.7999999999999972</v>
      </c>
      <c r="U8" s="8">
        <f t="shared" si="3"/>
        <v>48.333333333333336</v>
      </c>
      <c r="V8" s="8">
        <f t="shared" si="4"/>
        <v>2.068965517241379</v>
      </c>
      <c r="W8" s="22">
        <f t="shared" si="5"/>
        <v>-4.6052631578947345E-2</v>
      </c>
      <c r="Y8" s="23">
        <f>RANK(S8,S8:S92)</f>
        <v>83</v>
      </c>
    </row>
    <row r="9" spans="1:41" ht="12.75" customHeight="1" x14ac:dyDescent="0.25">
      <c r="A9" s="1" t="s">
        <v>76</v>
      </c>
      <c r="B9" s="1" t="s">
        <v>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3">
        <v>60.2</v>
      </c>
      <c r="Q9" s="20">
        <f t="shared" si="1"/>
        <v>50.166666666666671</v>
      </c>
      <c r="R9" s="19">
        <f t="shared" si="2"/>
        <v>1.9933554817275745</v>
      </c>
      <c r="S9" s="3">
        <v>59.2</v>
      </c>
      <c r="T9" s="5">
        <f t="shared" si="0"/>
        <v>-1</v>
      </c>
      <c r="U9" s="8">
        <f t="shared" si="3"/>
        <v>49.333333333333336</v>
      </c>
      <c r="V9" s="8">
        <f t="shared" si="4"/>
        <v>2.0270270270270268</v>
      </c>
      <c r="W9" s="22">
        <f t="shared" si="5"/>
        <v>-1.6611295681063121E-2</v>
      </c>
      <c r="Y9" s="23">
        <f>RANK(S9,S9:S93)</f>
        <v>82</v>
      </c>
    </row>
    <row r="10" spans="1:41" ht="12.75" customHeight="1" x14ac:dyDescent="0.25">
      <c r="A10" s="1" t="s">
        <v>26</v>
      </c>
      <c r="B10" s="1" t="s">
        <v>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3">
        <v>64.7</v>
      </c>
      <c r="Q10" s="20">
        <f t="shared" si="1"/>
        <v>53.916666666666671</v>
      </c>
      <c r="R10" s="19">
        <f t="shared" si="2"/>
        <v>1.854714064914992</v>
      </c>
      <c r="S10" s="3">
        <v>61.5</v>
      </c>
      <c r="T10" s="5">
        <f t="shared" si="0"/>
        <v>-3.2000000000000028</v>
      </c>
      <c r="U10" s="8">
        <f t="shared" si="3"/>
        <v>51.25</v>
      </c>
      <c r="V10" s="8">
        <f t="shared" si="4"/>
        <v>1.9512195121951219</v>
      </c>
      <c r="W10" s="22">
        <f t="shared" si="5"/>
        <v>-4.9459041731066522E-2</v>
      </c>
      <c r="Y10" s="23">
        <f>RANK(S10,S10:S94)</f>
        <v>80</v>
      </c>
    </row>
    <row r="11" spans="1:41" ht="12.75" customHeight="1" x14ac:dyDescent="0.25">
      <c r="A11" s="1" t="s">
        <v>12</v>
      </c>
      <c r="B11" s="1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3">
        <v>62.6</v>
      </c>
      <c r="Q11" s="20">
        <f t="shared" si="1"/>
        <v>52.166666666666671</v>
      </c>
      <c r="R11" s="19">
        <f t="shared" si="2"/>
        <v>1.9169329073482426</v>
      </c>
      <c r="S11" s="3">
        <v>61.5</v>
      </c>
      <c r="T11" s="5">
        <f t="shared" si="0"/>
        <v>-1.1000000000000014</v>
      </c>
      <c r="U11" s="8">
        <f t="shared" si="3"/>
        <v>51.25</v>
      </c>
      <c r="V11" s="8">
        <f t="shared" si="4"/>
        <v>1.9512195121951219</v>
      </c>
      <c r="W11" s="22">
        <f t="shared" si="5"/>
        <v>-1.7571884984025621E-2</v>
      </c>
      <c r="Y11" s="23">
        <f>RANK(S11,S11:S95)</f>
        <v>80</v>
      </c>
    </row>
    <row r="12" spans="1:41" ht="12.75" customHeight="1" x14ac:dyDescent="0.25">
      <c r="A12" s="1" t="s">
        <v>24</v>
      </c>
      <c r="B12" s="1" t="s">
        <v>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4">
        <v>64.599999999999994</v>
      </c>
      <c r="Q12" s="20">
        <f t="shared" si="1"/>
        <v>53.833333333333329</v>
      </c>
      <c r="R12" s="19">
        <f t="shared" si="2"/>
        <v>1.8575851393188856</v>
      </c>
      <c r="S12" s="3">
        <v>63.7</v>
      </c>
      <c r="T12" s="5">
        <f t="shared" si="0"/>
        <v>-0.89999999999999147</v>
      </c>
      <c r="U12" s="8">
        <f t="shared" si="3"/>
        <v>53.083333333333336</v>
      </c>
      <c r="V12" s="8">
        <f t="shared" si="4"/>
        <v>1.8838304552590266</v>
      </c>
      <c r="W12" s="22">
        <f t="shared" si="5"/>
        <v>-1.3931888544891469E-2</v>
      </c>
      <c r="Y12" s="23">
        <f>RANK(S12,S12:S96)</f>
        <v>79</v>
      </c>
    </row>
    <row r="13" spans="1:41" ht="12.75" customHeight="1" x14ac:dyDescent="0.25">
      <c r="A13" s="1" t="s">
        <v>54</v>
      </c>
      <c r="B13" s="1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3">
        <v>65.900000000000006</v>
      </c>
      <c r="Q13" s="20">
        <f t="shared" si="1"/>
        <v>54.916666666666671</v>
      </c>
      <c r="R13" s="19">
        <f t="shared" si="2"/>
        <v>1.8209408194233685</v>
      </c>
      <c r="S13" s="3">
        <v>65.599999999999994</v>
      </c>
      <c r="T13" s="5">
        <f t="shared" si="0"/>
        <v>-0.30000000000001137</v>
      </c>
      <c r="U13" s="8">
        <f t="shared" si="3"/>
        <v>54.666666666666664</v>
      </c>
      <c r="V13" s="8">
        <f t="shared" si="4"/>
        <v>1.8292682926829269</v>
      </c>
      <c r="W13" s="22">
        <f t="shared" si="5"/>
        <v>-4.5523520485586388E-3</v>
      </c>
      <c r="Y13" s="23">
        <f>RANK(S13,S13:S97)</f>
        <v>78</v>
      </c>
    </row>
    <row r="14" spans="1:41" ht="12.75" customHeight="1" x14ac:dyDescent="0.25">
      <c r="A14" s="1" t="s">
        <v>32</v>
      </c>
      <c r="B14" s="1" t="s">
        <v>6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3">
        <v>67.7</v>
      </c>
      <c r="Q14" s="20">
        <f t="shared" si="1"/>
        <v>56.416666666666671</v>
      </c>
      <c r="R14" s="19">
        <f t="shared" si="2"/>
        <v>1.7725258493353027</v>
      </c>
      <c r="S14" s="3">
        <v>66.900000000000006</v>
      </c>
      <c r="T14" s="5">
        <f t="shared" si="0"/>
        <v>-0.79999999999999716</v>
      </c>
      <c r="U14" s="8">
        <f t="shared" si="3"/>
        <v>55.750000000000007</v>
      </c>
      <c r="V14" s="8">
        <f t="shared" si="4"/>
        <v>1.7937219730941703</v>
      </c>
      <c r="W14" s="22">
        <f t="shared" si="5"/>
        <v>-1.1816838995568624E-2</v>
      </c>
      <c r="Y14" s="23">
        <f>RANK(S14,S14:S98)</f>
        <v>77</v>
      </c>
    </row>
    <row r="15" spans="1:41" ht="12.75" customHeight="1" x14ac:dyDescent="0.25">
      <c r="A15" s="1" t="s">
        <v>79</v>
      </c>
      <c r="B15" s="1" t="s">
        <v>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3">
        <v>66.400000000000006</v>
      </c>
      <c r="Q15" s="20">
        <f t="shared" si="1"/>
        <v>55.333333333333343</v>
      </c>
      <c r="R15" s="19">
        <f t="shared" si="2"/>
        <v>1.8072289156626502</v>
      </c>
      <c r="S15" s="3">
        <v>67.3</v>
      </c>
      <c r="T15" s="5">
        <f t="shared" si="0"/>
        <v>0.89999999999999147</v>
      </c>
      <c r="U15" s="8">
        <f t="shared" si="3"/>
        <v>56.083333333333336</v>
      </c>
      <c r="V15" s="8">
        <f t="shared" si="4"/>
        <v>1.7830609212481425</v>
      </c>
      <c r="W15" s="22">
        <f t="shared" si="5"/>
        <v>1.3554216867469826E-2</v>
      </c>
      <c r="Y15" s="23">
        <f>RANK(S15,S15:S99)</f>
        <v>76</v>
      </c>
    </row>
    <row r="16" spans="1:41" ht="12.75" customHeight="1" x14ac:dyDescent="0.25">
      <c r="A16" s="1" t="s">
        <v>22</v>
      </c>
      <c r="B16" s="1" t="s">
        <v>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7">
        <v>71</v>
      </c>
      <c r="Q16" s="20">
        <f t="shared" si="1"/>
        <v>59.166666666666671</v>
      </c>
      <c r="R16" s="19">
        <f t="shared" si="2"/>
        <v>1.6901408450704225</v>
      </c>
      <c r="S16" s="3">
        <v>67.599999999999994</v>
      </c>
      <c r="T16" s="5">
        <f t="shared" si="0"/>
        <v>-3.4000000000000057</v>
      </c>
      <c r="U16" s="8">
        <f t="shared" si="3"/>
        <v>56.333333333333329</v>
      </c>
      <c r="V16" s="8">
        <f t="shared" si="4"/>
        <v>1.775147928994083</v>
      </c>
      <c r="W16" s="22">
        <f t="shared" si="5"/>
        <v>-4.7887323943662019E-2</v>
      </c>
      <c r="Y16" s="23">
        <f>RANK(S16,S16:S100)</f>
        <v>75</v>
      </c>
    </row>
    <row r="17" spans="1:25" ht="12.75" customHeight="1" x14ac:dyDescent="0.25">
      <c r="A17" s="1" t="s">
        <v>37</v>
      </c>
      <c r="B17" s="1" t="s">
        <v>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4">
        <v>69.599999999999994</v>
      </c>
      <c r="Q17" s="20">
        <f t="shared" si="1"/>
        <v>58</v>
      </c>
      <c r="R17" s="19">
        <f t="shared" si="2"/>
        <v>1.7241379310344827</v>
      </c>
      <c r="S17" s="14">
        <v>67.8</v>
      </c>
      <c r="T17" s="5">
        <f t="shared" si="0"/>
        <v>-1.7999999999999972</v>
      </c>
      <c r="U17" s="8">
        <f t="shared" si="3"/>
        <v>56.5</v>
      </c>
      <c r="V17" s="8">
        <f t="shared" si="4"/>
        <v>1.7699115044247788</v>
      </c>
      <c r="W17" s="22">
        <f t="shared" si="5"/>
        <v>-2.5862068965517238E-2</v>
      </c>
      <c r="Y17" s="23">
        <f>RANK(S17,S17:S101)</f>
        <v>74</v>
      </c>
    </row>
    <row r="18" spans="1:25" ht="12.75" customHeight="1" x14ac:dyDescent="0.25">
      <c r="A18" s="1" t="s">
        <v>5</v>
      </c>
      <c r="B18" s="1" t="s">
        <v>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7">
        <v>69</v>
      </c>
      <c r="Q18" s="20">
        <f t="shared" si="1"/>
        <v>57.5</v>
      </c>
      <c r="R18" s="19">
        <f t="shared" si="2"/>
        <v>1.7391304347826086</v>
      </c>
      <c r="S18" s="7">
        <v>68</v>
      </c>
      <c r="T18" s="5">
        <f t="shared" si="0"/>
        <v>-1</v>
      </c>
      <c r="U18" s="8">
        <f t="shared" si="3"/>
        <v>56.666666666666671</v>
      </c>
      <c r="V18" s="8">
        <f t="shared" si="4"/>
        <v>1.7647058823529411</v>
      </c>
      <c r="W18" s="22">
        <f t="shared" si="5"/>
        <v>-1.4492753623188359E-2</v>
      </c>
      <c r="Y18" s="23">
        <f>RANK(S18,S18:S102)</f>
        <v>73</v>
      </c>
    </row>
    <row r="19" spans="1:25" ht="12.75" customHeight="1" x14ac:dyDescent="0.25">
      <c r="A19" s="1" t="s">
        <v>33</v>
      </c>
      <c r="B19" s="1" t="s">
        <v>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3">
        <v>67.599999999999994</v>
      </c>
      <c r="Q19" s="20">
        <f t="shared" si="1"/>
        <v>56.333333333333329</v>
      </c>
      <c r="R19" s="19">
        <f t="shared" si="2"/>
        <v>1.775147928994083</v>
      </c>
      <c r="S19" s="6">
        <v>68.7</v>
      </c>
      <c r="T19" s="5">
        <f t="shared" si="0"/>
        <v>1.1000000000000085</v>
      </c>
      <c r="U19" s="8">
        <f t="shared" si="3"/>
        <v>57.250000000000007</v>
      </c>
      <c r="V19" s="8">
        <f t="shared" si="4"/>
        <v>1.7467248908296942</v>
      </c>
      <c r="W19" s="22">
        <f t="shared" si="5"/>
        <v>1.6272189349112454E-2</v>
      </c>
      <c r="Y19" s="23">
        <f>RANK(S19,S19:S103)</f>
        <v>72</v>
      </c>
    </row>
    <row r="20" spans="1:25" ht="12.75" customHeight="1" x14ac:dyDescent="0.25">
      <c r="A20" s="1" t="s">
        <v>67</v>
      </c>
      <c r="B20" s="1" t="s">
        <v>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6">
        <v>70.2</v>
      </c>
      <c r="Q20" s="20">
        <f t="shared" si="1"/>
        <v>58.500000000000007</v>
      </c>
      <c r="R20" s="19">
        <f t="shared" si="2"/>
        <v>1.7094017094017091</v>
      </c>
      <c r="S20" s="2">
        <v>70</v>
      </c>
      <c r="T20" s="5">
        <f t="shared" si="0"/>
        <v>-0.20000000000000284</v>
      </c>
      <c r="U20" s="8">
        <f t="shared" si="3"/>
        <v>58.333333333333336</v>
      </c>
      <c r="V20" s="8">
        <f t="shared" si="4"/>
        <v>1.7142857142857142</v>
      </c>
      <c r="W20" s="22">
        <f t="shared" si="5"/>
        <v>-2.8490028490029129E-3</v>
      </c>
      <c r="Y20" s="23">
        <f>RANK(S20,S20:S104)</f>
        <v>71</v>
      </c>
    </row>
    <row r="21" spans="1:25" ht="12.75" customHeight="1" x14ac:dyDescent="0.25">
      <c r="A21" s="1" t="s">
        <v>14</v>
      </c>
      <c r="B21" s="1" t="s">
        <v>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3">
        <v>65.400000000000006</v>
      </c>
      <c r="Q21" s="20">
        <f t="shared" si="1"/>
        <v>54.500000000000007</v>
      </c>
      <c r="R21" s="19">
        <f t="shared" si="2"/>
        <v>1.8348623853211006</v>
      </c>
      <c r="S21" s="3">
        <v>70.400000000000006</v>
      </c>
      <c r="T21" s="5">
        <f t="shared" si="0"/>
        <v>5</v>
      </c>
      <c r="U21" s="8">
        <f t="shared" si="3"/>
        <v>58.666666666666671</v>
      </c>
      <c r="V21" s="8">
        <f t="shared" si="4"/>
        <v>1.7045454545454544</v>
      </c>
      <c r="W21" s="22">
        <f t="shared" si="5"/>
        <v>7.6452599388379117E-2</v>
      </c>
      <c r="Y21" s="23">
        <f>RANK(S21,S21:S105)</f>
        <v>70</v>
      </c>
    </row>
    <row r="22" spans="1:25" ht="12.75" customHeight="1" x14ac:dyDescent="0.25">
      <c r="A22" s="1" t="s">
        <v>44</v>
      </c>
      <c r="B22" s="1" t="s">
        <v>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6">
        <v>69.900000000000006</v>
      </c>
      <c r="Q22" s="20">
        <f t="shared" si="1"/>
        <v>58.250000000000007</v>
      </c>
      <c r="R22" s="19">
        <f t="shared" si="2"/>
        <v>1.7167381974248925</v>
      </c>
      <c r="S22" s="6">
        <v>71.5</v>
      </c>
      <c r="T22" s="5">
        <f t="shared" si="0"/>
        <v>1.5999999999999943</v>
      </c>
      <c r="U22" s="8">
        <f t="shared" si="3"/>
        <v>59.583333333333336</v>
      </c>
      <c r="V22" s="8">
        <f t="shared" si="4"/>
        <v>1.6783216783216783</v>
      </c>
      <c r="W22" s="22">
        <f t="shared" si="5"/>
        <v>2.2889842632331847E-2</v>
      </c>
      <c r="Y22" s="23">
        <f>RANK(S22,S22:S106)</f>
        <v>69</v>
      </c>
    </row>
    <row r="23" spans="1:25" ht="12.75" customHeight="1" x14ac:dyDescent="0.25">
      <c r="A23" s="1" t="s">
        <v>119</v>
      </c>
      <c r="B23" s="1" t="s">
        <v>6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3">
        <v>67.2</v>
      </c>
      <c r="Q23" s="20">
        <f t="shared" si="1"/>
        <v>56.000000000000007</v>
      </c>
      <c r="R23" s="19">
        <f t="shared" si="2"/>
        <v>1.7857142857142856</v>
      </c>
      <c r="S23" s="3">
        <v>72.2</v>
      </c>
      <c r="T23" s="5">
        <f t="shared" si="0"/>
        <v>5</v>
      </c>
      <c r="U23" s="8">
        <f t="shared" si="3"/>
        <v>60.166666666666671</v>
      </c>
      <c r="V23" s="8">
        <f t="shared" si="4"/>
        <v>1.6620498614958448</v>
      </c>
      <c r="W23" s="22">
        <f t="shared" si="5"/>
        <v>7.4404761904761862E-2</v>
      </c>
      <c r="Y23" s="23">
        <f>RANK(S23,S23:S107)</f>
        <v>68</v>
      </c>
    </row>
    <row r="24" spans="1:25" ht="12.75" customHeight="1" x14ac:dyDescent="0.25">
      <c r="A24" s="1" t="s">
        <v>35</v>
      </c>
      <c r="B24" s="1" t="s">
        <v>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3">
        <v>72.400000000000006</v>
      </c>
      <c r="Q24" s="20">
        <f t="shared" si="1"/>
        <v>60.333333333333343</v>
      </c>
      <c r="R24" s="19">
        <f t="shared" si="2"/>
        <v>1.6574585635359114</v>
      </c>
      <c r="S24" s="3">
        <v>72.5</v>
      </c>
      <c r="T24" s="5">
        <f t="shared" si="0"/>
        <v>9.9999999999994316E-2</v>
      </c>
      <c r="U24" s="8">
        <f t="shared" si="3"/>
        <v>60.416666666666671</v>
      </c>
      <c r="V24" s="8">
        <f t="shared" si="4"/>
        <v>1.6551724137931034</v>
      </c>
      <c r="W24" s="22">
        <f t="shared" si="5"/>
        <v>1.3812154696131174E-3</v>
      </c>
      <c r="Y24" s="23">
        <f>RANK(S24,S24:S108)</f>
        <v>67</v>
      </c>
    </row>
    <row r="25" spans="1:25" ht="12.75" customHeight="1" x14ac:dyDescent="0.25">
      <c r="A25" s="1" t="s">
        <v>11</v>
      </c>
      <c r="B25" s="1" t="s">
        <v>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3">
        <v>74.900000000000006</v>
      </c>
      <c r="Q25" s="20">
        <f t="shared" si="1"/>
        <v>62.416666666666671</v>
      </c>
      <c r="R25" s="19">
        <f t="shared" si="2"/>
        <v>1.6021361815754338</v>
      </c>
      <c r="S25" s="3">
        <v>72.900000000000006</v>
      </c>
      <c r="T25" s="5">
        <f t="shared" si="0"/>
        <v>-2</v>
      </c>
      <c r="U25" s="8">
        <f t="shared" si="3"/>
        <v>60.750000000000007</v>
      </c>
      <c r="V25" s="8">
        <f t="shared" si="4"/>
        <v>1.6460905349794237</v>
      </c>
      <c r="W25" s="22">
        <f t="shared" si="5"/>
        <v>-2.6702269692923886E-2</v>
      </c>
      <c r="Y25" s="23">
        <f>RANK(S25,S25:S109)</f>
        <v>66</v>
      </c>
    </row>
    <row r="26" spans="1:25" ht="12.75" customHeight="1" x14ac:dyDescent="0.25">
      <c r="A26" s="1" t="s">
        <v>41</v>
      </c>
      <c r="B26" s="1" t="s">
        <v>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6">
        <v>72.8</v>
      </c>
      <c r="Q26" s="20">
        <f t="shared" si="1"/>
        <v>60.666666666666664</v>
      </c>
      <c r="R26" s="19">
        <f t="shared" si="2"/>
        <v>1.6483516483516485</v>
      </c>
      <c r="S26" s="3">
        <v>73.2</v>
      </c>
      <c r="T26" s="5">
        <f t="shared" si="0"/>
        <v>0.40000000000000568</v>
      </c>
      <c r="U26" s="8">
        <f t="shared" si="3"/>
        <v>61.000000000000007</v>
      </c>
      <c r="V26" s="8">
        <f t="shared" si="4"/>
        <v>1.6393442622950818</v>
      </c>
      <c r="W26" s="22">
        <f t="shared" si="5"/>
        <v>5.494505494505475E-3</v>
      </c>
      <c r="Y26" s="23">
        <f>RANK(S26,S26:S110)</f>
        <v>65</v>
      </c>
    </row>
    <row r="27" spans="1:25" ht="12.75" customHeight="1" x14ac:dyDescent="0.25">
      <c r="A27" s="1" t="s">
        <v>62</v>
      </c>
      <c r="B27" s="1" t="s">
        <v>6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3">
        <v>77.5</v>
      </c>
      <c r="Q27" s="20">
        <f t="shared" si="1"/>
        <v>64.583333333333343</v>
      </c>
      <c r="R27" s="19">
        <f t="shared" si="2"/>
        <v>1.5483870967741933</v>
      </c>
      <c r="S27" s="3">
        <v>73.400000000000006</v>
      </c>
      <c r="T27" s="5">
        <f t="shared" si="0"/>
        <v>-4.0999999999999943</v>
      </c>
      <c r="U27" s="8">
        <f t="shared" si="3"/>
        <v>61.166666666666671</v>
      </c>
      <c r="V27" s="8">
        <f t="shared" si="4"/>
        <v>1.6348773841961852</v>
      </c>
      <c r="W27" s="22">
        <f t="shared" si="5"/>
        <v>-5.290322580645157E-2</v>
      </c>
      <c r="Y27" s="23">
        <f>RANK(S27,S27:S111)</f>
        <v>64</v>
      </c>
    </row>
    <row r="28" spans="1:25" ht="12.75" customHeight="1" x14ac:dyDescent="0.25">
      <c r="A28" s="1" t="s">
        <v>18</v>
      </c>
      <c r="B28" s="1" t="s">
        <v>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7">
        <v>72</v>
      </c>
      <c r="Q28" s="20">
        <f t="shared" si="1"/>
        <v>60</v>
      </c>
      <c r="R28" s="19">
        <f t="shared" si="2"/>
        <v>1.6666666666666667</v>
      </c>
      <c r="S28" s="7">
        <v>74</v>
      </c>
      <c r="T28" s="5">
        <f t="shared" si="0"/>
        <v>2</v>
      </c>
      <c r="U28" s="8">
        <f t="shared" si="3"/>
        <v>61.666666666666671</v>
      </c>
      <c r="V28" s="8">
        <f t="shared" si="4"/>
        <v>1.6216216216216215</v>
      </c>
      <c r="W28" s="22">
        <f t="shared" si="5"/>
        <v>2.7777777777777679E-2</v>
      </c>
      <c r="Y28" s="23">
        <f>RANK(S28,S28:S112)</f>
        <v>63</v>
      </c>
    </row>
    <row r="29" spans="1:25" ht="12.75" customHeight="1" x14ac:dyDescent="0.25">
      <c r="A29" s="1" t="s">
        <v>74</v>
      </c>
      <c r="B29" s="1" t="s">
        <v>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3">
        <v>74.8</v>
      </c>
      <c r="Q29" s="20">
        <f t="shared" si="1"/>
        <v>62.333333333333336</v>
      </c>
      <c r="R29" s="19">
        <f t="shared" si="2"/>
        <v>1.6042780748663101</v>
      </c>
      <c r="S29" s="3">
        <v>74.099999999999994</v>
      </c>
      <c r="T29" s="5">
        <f t="shared" si="0"/>
        <v>-0.70000000000000284</v>
      </c>
      <c r="U29" s="8">
        <f t="shared" si="3"/>
        <v>61.75</v>
      </c>
      <c r="V29" s="8">
        <f t="shared" si="4"/>
        <v>1.6194331983805668</v>
      </c>
      <c r="W29" s="22">
        <f t="shared" si="5"/>
        <v>-9.3582887700535133E-3</v>
      </c>
      <c r="Y29" s="23">
        <f>RANK(S29,S29:S113)</f>
        <v>62</v>
      </c>
    </row>
    <row r="30" spans="1:25" ht="12.75" customHeight="1" x14ac:dyDescent="0.25">
      <c r="A30" s="1" t="s">
        <v>17</v>
      </c>
      <c r="B30" s="1" t="s">
        <v>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3">
        <v>76.400000000000006</v>
      </c>
      <c r="Q30" s="20">
        <f t="shared" si="1"/>
        <v>63.666666666666671</v>
      </c>
      <c r="R30" s="19">
        <f t="shared" si="2"/>
        <v>1.5706806282722512</v>
      </c>
      <c r="S30" s="3">
        <v>74.3</v>
      </c>
      <c r="T30" s="5">
        <f t="shared" si="0"/>
        <v>-2.1000000000000085</v>
      </c>
      <c r="U30" s="8">
        <f t="shared" si="3"/>
        <v>61.916666666666664</v>
      </c>
      <c r="V30" s="8">
        <f t="shared" si="4"/>
        <v>1.6150740242261103</v>
      </c>
      <c r="W30" s="22">
        <f t="shared" si="5"/>
        <v>-2.7486910994764524E-2</v>
      </c>
      <c r="Y30" s="23">
        <f>RANK(S30,S30:S114)</f>
        <v>60</v>
      </c>
    </row>
    <row r="31" spans="1:25" ht="12.75" customHeight="1" x14ac:dyDescent="0.25">
      <c r="A31" s="1" t="s">
        <v>36</v>
      </c>
      <c r="B31" s="1" t="s">
        <v>6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7">
        <v>75</v>
      </c>
      <c r="Q31" s="20">
        <f t="shared" si="1"/>
        <v>62.5</v>
      </c>
      <c r="R31" s="19">
        <f t="shared" si="2"/>
        <v>1.6</v>
      </c>
      <c r="S31" s="3">
        <v>74.3</v>
      </c>
      <c r="T31" s="5">
        <f t="shared" si="0"/>
        <v>-0.70000000000000284</v>
      </c>
      <c r="U31" s="8">
        <f t="shared" si="3"/>
        <v>61.916666666666664</v>
      </c>
      <c r="V31" s="8">
        <f t="shared" si="4"/>
        <v>1.6150740242261103</v>
      </c>
      <c r="W31" s="22">
        <f t="shared" si="5"/>
        <v>-9.3333333333334156E-3</v>
      </c>
      <c r="Y31" s="23">
        <f>RANK(S31,S31:S115)</f>
        <v>60</v>
      </c>
    </row>
    <row r="32" spans="1:25" ht="12.75" customHeight="1" x14ac:dyDescent="0.25">
      <c r="A32" s="1" t="s">
        <v>81</v>
      </c>
      <c r="B32" s="1" t="s">
        <v>6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3">
        <v>74.2</v>
      </c>
      <c r="Q32" s="20">
        <f t="shared" si="1"/>
        <v>61.833333333333336</v>
      </c>
      <c r="R32" s="19">
        <f t="shared" si="2"/>
        <v>1.6172506738544474</v>
      </c>
      <c r="S32" s="3">
        <v>74.400000000000006</v>
      </c>
      <c r="T32" s="5">
        <f t="shared" si="0"/>
        <v>0.20000000000000284</v>
      </c>
      <c r="U32" s="8">
        <f t="shared" si="3"/>
        <v>62.000000000000007</v>
      </c>
      <c r="V32" s="8">
        <f t="shared" si="4"/>
        <v>1.6129032258064515</v>
      </c>
      <c r="W32" s="22">
        <f t="shared" si="5"/>
        <v>2.6954177897573484E-3</v>
      </c>
      <c r="Y32" s="23">
        <f>RANK(S32,S32:S116)</f>
        <v>59</v>
      </c>
    </row>
    <row r="33" spans="1:28" ht="12.75" customHeight="1" x14ac:dyDescent="0.25">
      <c r="A33" s="1" t="s">
        <v>66</v>
      </c>
      <c r="B33" s="1" t="s">
        <v>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6">
        <v>71.599999999999994</v>
      </c>
      <c r="Q33" s="20">
        <f t="shared" si="1"/>
        <v>59.666666666666664</v>
      </c>
      <c r="R33" s="19">
        <f t="shared" si="2"/>
        <v>1.6759776536312849</v>
      </c>
      <c r="S33" s="3">
        <v>74.8</v>
      </c>
      <c r="T33" s="5">
        <f t="shared" si="0"/>
        <v>3.2000000000000028</v>
      </c>
      <c r="U33" s="8">
        <f t="shared" si="3"/>
        <v>62.333333333333336</v>
      </c>
      <c r="V33" s="8">
        <f t="shared" si="4"/>
        <v>1.6042780748663101</v>
      </c>
      <c r="W33" s="22">
        <f t="shared" si="5"/>
        <v>4.4692737430167551E-2</v>
      </c>
      <c r="Y33" s="23">
        <f>RANK(S33,S33:S117)</f>
        <v>58</v>
      </c>
    </row>
    <row r="34" spans="1:28" ht="12.75" customHeight="1" x14ac:dyDescent="0.25">
      <c r="A34" s="1" t="s">
        <v>72</v>
      </c>
      <c r="B34" s="1" t="s">
        <v>6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3">
        <v>76.7</v>
      </c>
      <c r="Q34" s="20">
        <f t="shared" si="1"/>
        <v>63.916666666666671</v>
      </c>
      <c r="R34" s="19">
        <f t="shared" si="2"/>
        <v>1.5645371577574967</v>
      </c>
      <c r="S34" s="7">
        <v>75</v>
      </c>
      <c r="T34" s="5">
        <f t="shared" si="0"/>
        <v>-1.7000000000000028</v>
      </c>
      <c r="U34" s="8">
        <f t="shared" si="3"/>
        <v>62.5</v>
      </c>
      <c r="V34" s="8">
        <f t="shared" si="4"/>
        <v>1.6</v>
      </c>
      <c r="W34" s="22">
        <f t="shared" si="5"/>
        <v>-2.2164276401564598E-2</v>
      </c>
      <c r="X34">
        <f>100/93</f>
        <v>1.075268817204301</v>
      </c>
      <c r="Y34" s="23">
        <f>RANK(S34,S34:S118)</f>
        <v>57</v>
      </c>
    </row>
    <row r="35" spans="1:28" ht="12.75" customHeight="1" x14ac:dyDescent="0.25">
      <c r="A35" s="1" t="s">
        <v>70</v>
      </c>
      <c r="B35" s="1" t="s">
        <v>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3">
        <v>76.099999999999994</v>
      </c>
      <c r="Q35" s="20">
        <f t="shared" si="1"/>
        <v>63.416666666666664</v>
      </c>
      <c r="R35" s="19">
        <f t="shared" si="2"/>
        <v>1.5768725361366625</v>
      </c>
      <c r="S35" s="3">
        <v>76.2</v>
      </c>
      <c r="T35" s="5">
        <f t="shared" si="0"/>
        <v>0.10000000000000853</v>
      </c>
      <c r="U35" s="8">
        <f t="shared" si="3"/>
        <v>63.500000000000007</v>
      </c>
      <c r="V35" s="8">
        <f t="shared" si="4"/>
        <v>1.5748031496062991</v>
      </c>
      <c r="W35" s="22">
        <f t="shared" si="5"/>
        <v>1.3140604467807293E-3</v>
      </c>
      <c r="Y35" s="23">
        <f>RANK(S35,S35:S119)</f>
        <v>56</v>
      </c>
    </row>
    <row r="36" spans="1:28" ht="12.75" customHeight="1" x14ac:dyDescent="0.25">
      <c r="A36" s="1" t="s">
        <v>21</v>
      </c>
      <c r="B36" s="1" t="s">
        <v>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3">
        <v>79.7</v>
      </c>
      <c r="Q36" s="20">
        <f t="shared" si="1"/>
        <v>66.416666666666671</v>
      </c>
      <c r="R36" s="19">
        <f t="shared" si="2"/>
        <v>1.5056461731493098</v>
      </c>
      <c r="S36" s="3">
        <v>76.8</v>
      </c>
      <c r="T36" s="5">
        <f t="shared" si="0"/>
        <v>-2.9000000000000057</v>
      </c>
      <c r="U36" s="8">
        <f t="shared" si="3"/>
        <v>64</v>
      </c>
      <c r="V36" s="8">
        <f t="shared" si="4"/>
        <v>1.5625</v>
      </c>
      <c r="W36" s="22">
        <f t="shared" si="5"/>
        <v>-3.6386449184441672E-2</v>
      </c>
      <c r="Y36" s="23">
        <f>RANK(S36,S36:S120)</f>
        <v>55</v>
      </c>
    </row>
    <row r="37" spans="1:28" ht="12.75" customHeight="1" x14ac:dyDescent="0.25">
      <c r="A37" s="1" t="s">
        <v>34</v>
      </c>
      <c r="B37" s="1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3">
        <v>75.599999999999994</v>
      </c>
      <c r="Q37" s="20">
        <f t="shared" si="1"/>
        <v>63</v>
      </c>
      <c r="R37" s="19">
        <f t="shared" si="2"/>
        <v>1.5873015873015872</v>
      </c>
      <c r="S37" s="3">
        <v>76.900000000000006</v>
      </c>
      <c r="T37" s="5">
        <f t="shared" si="0"/>
        <v>1.3000000000000114</v>
      </c>
      <c r="U37" s="8">
        <f t="shared" si="3"/>
        <v>64.083333333333343</v>
      </c>
      <c r="V37" s="8">
        <f t="shared" si="4"/>
        <v>1.5604681404421323</v>
      </c>
      <c r="W37" s="22">
        <f t="shared" si="5"/>
        <v>1.7195767195767431E-2</v>
      </c>
      <c r="Y37" s="23">
        <f>RANK(S37,S37:S121)</f>
        <v>54</v>
      </c>
    </row>
    <row r="38" spans="1:28" ht="12.75" customHeight="1" x14ac:dyDescent="0.25">
      <c r="A38" s="1" t="s">
        <v>78</v>
      </c>
      <c r="B38" s="1" t="s">
        <v>6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3">
        <v>77.7</v>
      </c>
      <c r="Q38" s="20">
        <f t="shared" si="1"/>
        <v>64.75</v>
      </c>
      <c r="R38" s="19">
        <f t="shared" si="2"/>
        <v>1.5444015444015444</v>
      </c>
      <c r="S38" s="3">
        <v>77.099999999999994</v>
      </c>
      <c r="T38" s="5">
        <f t="shared" ref="T38:T68" si="6">S38-P38</f>
        <v>-0.60000000000000853</v>
      </c>
      <c r="U38" s="8">
        <f t="shared" si="3"/>
        <v>64.25</v>
      </c>
      <c r="V38" s="8">
        <f t="shared" si="4"/>
        <v>1.556420233463035</v>
      </c>
      <c r="W38" s="22">
        <f t="shared" si="5"/>
        <v>-7.7220077220078176E-3</v>
      </c>
      <c r="Y38" s="23">
        <f>RANK(S38,S38:S122)</f>
        <v>53</v>
      </c>
    </row>
    <row r="39" spans="1:28" ht="12.75" customHeight="1" x14ac:dyDescent="0.25">
      <c r="A39" s="1" t="s">
        <v>20</v>
      </c>
      <c r="B39" s="1" t="s">
        <v>6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3">
        <v>79.3</v>
      </c>
      <c r="Q39" s="20">
        <f t="shared" si="1"/>
        <v>66.083333333333329</v>
      </c>
      <c r="R39" s="19">
        <f t="shared" si="2"/>
        <v>1.5132408575031526</v>
      </c>
      <c r="S39" s="3">
        <v>78.2</v>
      </c>
      <c r="T39" s="5">
        <f t="shared" si="6"/>
        <v>-1.0999999999999943</v>
      </c>
      <c r="U39" s="8">
        <f t="shared" si="3"/>
        <v>65.166666666666671</v>
      </c>
      <c r="V39" s="8">
        <f t="shared" si="4"/>
        <v>1.5345268542199488</v>
      </c>
      <c r="W39" s="22">
        <f t="shared" si="5"/>
        <v>-1.3871374527112179E-2</v>
      </c>
      <c r="Y39" s="23">
        <f>RANK(S39,S39:S123)</f>
        <v>52</v>
      </c>
    </row>
    <row r="40" spans="1:28" ht="12.75" customHeight="1" x14ac:dyDescent="0.25">
      <c r="A40" s="1" t="s">
        <v>49</v>
      </c>
      <c r="B40" s="1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6">
        <v>80.8</v>
      </c>
      <c r="Q40" s="20">
        <f t="shared" si="1"/>
        <v>67.333333333333329</v>
      </c>
      <c r="R40" s="19">
        <f t="shared" si="2"/>
        <v>1.4851485148514854</v>
      </c>
      <c r="S40" s="3">
        <v>78.599999999999994</v>
      </c>
      <c r="T40" s="5">
        <f t="shared" si="6"/>
        <v>-2.2000000000000028</v>
      </c>
      <c r="U40" s="8">
        <f t="shared" si="3"/>
        <v>65.5</v>
      </c>
      <c r="V40" s="8">
        <f t="shared" si="4"/>
        <v>1.5267175572519085</v>
      </c>
      <c r="W40" s="22">
        <f t="shared" si="5"/>
        <v>-2.7227722772277252E-2</v>
      </c>
      <c r="Y40" s="23">
        <f>RANK(S40,S40:S124)</f>
        <v>51</v>
      </c>
    </row>
    <row r="41" spans="1:28" ht="12.75" customHeight="1" x14ac:dyDescent="0.25">
      <c r="A41" s="1" t="s">
        <v>71</v>
      </c>
      <c r="B41" s="1" t="s">
        <v>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3">
        <v>79.400000000000006</v>
      </c>
      <c r="Q41" s="20">
        <f t="shared" si="1"/>
        <v>66.166666666666671</v>
      </c>
      <c r="R41" s="19">
        <f t="shared" si="2"/>
        <v>1.5113350125944582</v>
      </c>
      <c r="S41" s="3">
        <v>78.7</v>
      </c>
      <c r="T41" s="5">
        <f t="shared" si="6"/>
        <v>-0.70000000000000284</v>
      </c>
      <c r="U41" s="8">
        <f t="shared" si="3"/>
        <v>65.583333333333343</v>
      </c>
      <c r="V41" s="8">
        <f t="shared" si="4"/>
        <v>1.524777636594663</v>
      </c>
      <c r="W41" s="22">
        <f t="shared" si="5"/>
        <v>-8.8161209068010615E-3</v>
      </c>
      <c r="Y41" s="23">
        <f>RANK(S41,S41:S125)</f>
        <v>50</v>
      </c>
    </row>
    <row r="42" spans="1:28" ht="12.75" customHeight="1" x14ac:dyDescent="0.25">
      <c r="A42" s="1" t="s">
        <v>64</v>
      </c>
      <c r="B42" s="1" t="s">
        <v>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3">
        <v>79.5</v>
      </c>
      <c r="Q42" s="20">
        <f t="shared" si="1"/>
        <v>66.25</v>
      </c>
      <c r="R42" s="19">
        <f t="shared" si="2"/>
        <v>1.5094339622641511</v>
      </c>
      <c r="S42" s="3">
        <v>79.3</v>
      </c>
      <c r="T42" s="5">
        <f t="shared" si="6"/>
        <v>-0.20000000000000284</v>
      </c>
      <c r="U42" s="8">
        <f t="shared" si="3"/>
        <v>66.083333333333329</v>
      </c>
      <c r="V42" s="8">
        <f t="shared" si="4"/>
        <v>1.5132408575031526</v>
      </c>
      <c r="W42" s="22">
        <f t="shared" si="5"/>
        <v>-2.515723270440251E-3</v>
      </c>
      <c r="Y42" s="23">
        <f>RANK(S42,S42:S126)</f>
        <v>49</v>
      </c>
    </row>
    <row r="43" spans="1:28" ht="12.75" customHeight="1" x14ac:dyDescent="0.25">
      <c r="A43" s="1" t="s">
        <v>15</v>
      </c>
      <c r="B43" s="1" t="s">
        <v>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3">
        <v>77.900000000000006</v>
      </c>
      <c r="Q43" s="20">
        <f t="shared" si="1"/>
        <v>64.916666666666671</v>
      </c>
      <c r="R43" s="19">
        <f t="shared" si="2"/>
        <v>1.5404364569961488</v>
      </c>
      <c r="S43" s="3">
        <v>79.5</v>
      </c>
      <c r="T43" s="5">
        <f t="shared" si="6"/>
        <v>1.5999999999999943</v>
      </c>
      <c r="U43" s="8">
        <f t="shared" si="3"/>
        <v>66.25</v>
      </c>
      <c r="V43" s="8">
        <f t="shared" si="4"/>
        <v>1.5094339622641511</v>
      </c>
      <c r="W43" s="22">
        <f t="shared" si="5"/>
        <v>2.0539152759948553E-2</v>
      </c>
      <c r="Y43" s="23">
        <f>RANK(S43,S43:S127)</f>
        <v>48</v>
      </c>
    </row>
    <row r="44" spans="1:28" ht="12.75" customHeight="1" x14ac:dyDescent="0.25">
      <c r="A44" s="1" t="s">
        <v>80</v>
      </c>
      <c r="B44" s="1" t="s">
        <v>6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3">
        <v>77.3</v>
      </c>
      <c r="Q44" s="20">
        <f t="shared" si="1"/>
        <v>64.416666666666671</v>
      </c>
      <c r="R44" s="19">
        <f t="shared" si="2"/>
        <v>1.5523932729624836</v>
      </c>
      <c r="S44" s="3">
        <v>79.599999999999994</v>
      </c>
      <c r="T44" s="5">
        <f t="shared" si="6"/>
        <v>2.2999999999999972</v>
      </c>
      <c r="U44" s="8">
        <f t="shared" si="3"/>
        <v>66.333333333333329</v>
      </c>
      <c r="V44" s="8">
        <f t="shared" si="4"/>
        <v>1.5075376884422111</v>
      </c>
      <c r="W44" s="22">
        <f t="shared" si="5"/>
        <v>2.9754204398447559E-2</v>
      </c>
      <c r="Y44" s="23">
        <f>RANK(S44,S44:S128)</f>
        <v>47</v>
      </c>
    </row>
    <row r="45" spans="1:28" ht="12.75" customHeight="1" x14ac:dyDescent="0.25">
      <c r="A45" s="1" t="s">
        <v>52</v>
      </c>
      <c r="B45" s="1" t="s">
        <v>6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3">
        <v>84.1</v>
      </c>
      <c r="Q45" s="20">
        <f t="shared" si="1"/>
        <v>70.083333333333329</v>
      </c>
      <c r="R45" s="19">
        <f t="shared" si="2"/>
        <v>1.4268727705112962</v>
      </c>
      <c r="S45" s="3">
        <v>79.8</v>
      </c>
      <c r="T45" s="5">
        <f t="shared" si="6"/>
        <v>-4.2999999999999972</v>
      </c>
      <c r="U45" s="8">
        <f t="shared" si="3"/>
        <v>66.5</v>
      </c>
      <c r="V45" s="8">
        <f t="shared" si="4"/>
        <v>1.5037593984962405</v>
      </c>
      <c r="W45" s="22">
        <f t="shared" si="5"/>
        <v>-5.1129607609988081E-2</v>
      </c>
      <c r="Y45" s="23">
        <f>RANK(S45,S45:S129)</f>
        <v>46</v>
      </c>
      <c r="Z45" s="15">
        <v>0.55000000000000004</v>
      </c>
      <c r="AA45">
        <f>AA50*0.555</f>
        <v>46.250000000000007</v>
      </c>
      <c r="AB45">
        <f>$X$47/AA45</f>
        <v>2.1621621621621618</v>
      </c>
    </row>
    <row r="46" spans="1:28" ht="12.75" customHeight="1" x14ac:dyDescent="0.25">
      <c r="A46" s="1" t="s">
        <v>47</v>
      </c>
      <c r="B46" s="1" t="s">
        <v>6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4">
        <v>86.6</v>
      </c>
      <c r="Q46" s="20">
        <f t="shared" si="1"/>
        <v>72.166666666666671</v>
      </c>
      <c r="R46" s="19">
        <f t="shared" si="2"/>
        <v>1.3856812933025404</v>
      </c>
      <c r="S46" s="14">
        <v>80.3</v>
      </c>
      <c r="T46" s="5">
        <f t="shared" si="6"/>
        <v>-6.2999999999999972</v>
      </c>
      <c r="U46" s="8">
        <f t="shared" si="3"/>
        <v>66.916666666666671</v>
      </c>
      <c r="V46" s="8">
        <f t="shared" si="4"/>
        <v>1.4943960149439601</v>
      </c>
      <c r="W46" s="22">
        <f t="shared" si="5"/>
        <v>-7.274826789838329E-2</v>
      </c>
      <c r="X46" s="11" t="s">
        <v>122</v>
      </c>
      <c r="Y46" s="23">
        <f>RANK(S46,S46:S130)</f>
        <v>45</v>
      </c>
      <c r="Z46" s="11" t="s">
        <v>124</v>
      </c>
      <c r="AA46">
        <f>AA50*0.6</f>
        <v>50.000000000000007</v>
      </c>
      <c r="AB46" s="8">
        <f>$X$47/AA46</f>
        <v>1.9999999999999998</v>
      </c>
    </row>
    <row r="47" spans="1:28" ht="12.75" customHeight="1" x14ac:dyDescent="0.25">
      <c r="A47" s="1" t="s">
        <v>56</v>
      </c>
      <c r="B47" s="1" t="s">
        <v>6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3">
        <v>81.900000000000006</v>
      </c>
      <c r="Q47" s="20">
        <f t="shared" si="1"/>
        <v>68.250000000000014</v>
      </c>
      <c r="R47" s="19">
        <f t="shared" si="2"/>
        <v>1.4652014652014649</v>
      </c>
      <c r="S47" s="3">
        <v>80.7</v>
      </c>
      <c r="T47" s="5">
        <f t="shared" si="6"/>
        <v>-1.2000000000000028</v>
      </c>
      <c r="U47" s="8">
        <f t="shared" si="3"/>
        <v>67.25</v>
      </c>
      <c r="V47" s="8">
        <f t="shared" si="4"/>
        <v>1.486988847583643</v>
      </c>
      <c r="W47" s="22">
        <f t="shared" si="5"/>
        <v>-1.4652014652014711E-2</v>
      </c>
      <c r="X47">
        <v>100</v>
      </c>
      <c r="Y47" s="23">
        <f>RANK(S47,S47:S131)</f>
        <v>43</v>
      </c>
    </row>
    <row r="48" spans="1:28" ht="12.75" customHeight="1" x14ac:dyDescent="0.25">
      <c r="A48" s="1" t="s">
        <v>42</v>
      </c>
      <c r="B48" s="1" t="s">
        <v>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3">
        <v>81.8</v>
      </c>
      <c r="Q48" s="20">
        <f t="shared" si="1"/>
        <v>68.166666666666671</v>
      </c>
      <c r="R48" s="19">
        <f t="shared" si="2"/>
        <v>1.4669926650366747</v>
      </c>
      <c r="S48" s="3">
        <v>80.7</v>
      </c>
      <c r="T48" s="5">
        <f t="shared" si="6"/>
        <v>-1.0999999999999943</v>
      </c>
      <c r="U48" s="8">
        <f t="shared" si="3"/>
        <v>67.25</v>
      </c>
      <c r="V48" s="8">
        <f t="shared" si="4"/>
        <v>1.486988847583643</v>
      </c>
      <c r="W48" s="22">
        <f t="shared" si="5"/>
        <v>-1.3447432762836109E-2</v>
      </c>
      <c r="Y48" s="23">
        <f>RANK(S48,S48:S132)</f>
        <v>43</v>
      </c>
      <c r="Z48" s="15">
        <v>0.8</v>
      </c>
      <c r="AA48" s="11">
        <f>AA50*0.8</f>
        <v>66.666666666666671</v>
      </c>
      <c r="AB48" s="8">
        <f>$X$47/AA48</f>
        <v>1.5</v>
      </c>
    </row>
    <row r="49" spans="1:28" ht="12.75" customHeight="1" x14ac:dyDescent="0.25">
      <c r="A49" s="1" t="s">
        <v>10</v>
      </c>
      <c r="B49" s="1" t="s">
        <v>6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3">
        <v>84.4</v>
      </c>
      <c r="Q49" s="20">
        <f t="shared" si="1"/>
        <v>70.333333333333343</v>
      </c>
      <c r="R49" s="19">
        <f t="shared" si="2"/>
        <v>1.4218009478672984</v>
      </c>
      <c r="S49" s="3">
        <v>80.900000000000006</v>
      </c>
      <c r="T49" s="5">
        <f t="shared" si="6"/>
        <v>-3.5</v>
      </c>
      <c r="U49" s="8">
        <f t="shared" si="3"/>
        <v>67.416666666666671</v>
      </c>
      <c r="V49" s="8">
        <f t="shared" si="4"/>
        <v>1.4833127317676142</v>
      </c>
      <c r="W49" s="22">
        <f t="shared" si="5"/>
        <v>-4.1469194312796165E-2</v>
      </c>
      <c r="Y49" s="23">
        <f t="shared" ref="Y49:Y69" si="7">RANK(S49,S49:S134)</f>
        <v>42</v>
      </c>
    </row>
    <row r="50" spans="1:28" ht="12.75" customHeight="1" x14ac:dyDescent="0.25">
      <c r="A50" s="1" t="s">
        <v>16</v>
      </c>
      <c r="B50" s="1" t="s">
        <v>6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7">
        <v>82</v>
      </c>
      <c r="Q50" s="20">
        <f t="shared" si="1"/>
        <v>68.333333333333343</v>
      </c>
      <c r="R50" s="19">
        <f t="shared" si="2"/>
        <v>1.4634146341463412</v>
      </c>
      <c r="S50" s="7">
        <v>81</v>
      </c>
      <c r="T50" s="5">
        <f t="shared" si="6"/>
        <v>-1</v>
      </c>
      <c r="U50" s="8">
        <f t="shared" si="3"/>
        <v>67.5</v>
      </c>
      <c r="V50" s="8">
        <f t="shared" si="4"/>
        <v>1.4814814814814814</v>
      </c>
      <c r="W50" s="22">
        <f t="shared" si="5"/>
        <v>-1.2195121951219523E-2</v>
      </c>
      <c r="Y50" s="23">
        <f t="shared" si="7"/>
        <v>41</v>
      </c>
      <c r="Z50" s="11" t="s">
        <v>123</v>
      </c>
      <c r="AA50">
        <f>X47/1.2</f>
        <v>83.333333333333343</v>
      </c>
      <c r="AB50" s="8">
        <f>$X$47/AA50</f>
        <v>1.2</v>
      </c>
    </row>
    <row r="51" spans="1:28" ht="12.75" customHeight="1" x14ac:dyDescent="0.25">
      <c r="A51" s="1" t="s">
        <v>27</v>
      </c>
      <c r="B51" s="1" t="s">
        <v>6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3">
        <v>80.400000000000006</v>
      </c>
      <c r="Q51" s="20">
        <f t="shared" si="1"/>
        <v>67.000000000000014</v>
      </c>
      <c r="R51" s="19">
        <f t="shared" si="2"/>
        <v>1.4925373134328355</v>
      </c>
      <c r="S51" s="3">
        <v>81.099999999999994</v>
      </c>
      <c r="T51" s="5">
        <f t="shared" si="6"/>
        <v>0.69999999999998863</v>
      </c>
      <c r="U51" s="8">
        <f t="shared" si="3"/>
        <v>67.583333333333329</v>
      </c>
      <c r="V51" s="8">
        <f t="shared" si="4"/>
        <v>1.4796547472256474</v>
      </c>
      <c r="W51" s="22">
        <f t="shared" si="5"/>
        <v>8.7064676616914749E-3</v>
      </c>
      <c r="Y51" s="23">
        <f t="shared" si="7"/>
        <v>39</v>
      </c>
    </row>
    <row r="52" spans="1:28" ht="12.75" customHeight="1" x14ac:dyDescent="0.25">
      <c r="A52" s="1" t="s">
        <v>75</v>
      </c>
      <c r="B52" s="1" t="s">
        <v>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3">
        <v>77.900000000000006</v>
      </c>
      <c r="Q52" s="20">
        <f t="shared" si="1"/>
        <v>64.916666666666671</v>
      </c>
      <c r="R52" s="19">
        <f t="shared" si="2"/>
        <v>1.5404364569961488</v>
      </c>
      <c r="S52" s="3">
        <v>81.099999999999994</v>
      </c>
      <c r="T52" s="5">
        <f t="shared" si="6"/>
        <v>3.1999999999999886</v>
      </c>
      <c r="U52" s="8">
        <f t="shared" si="3"/>
        <v>67.583333333333329</v>
      </c>
      <c r="V52" s="8">
        <f t="shared" si="4"/>
        <v>1.4796547472256474</v>
      </c>
      <c r="W52" s="22">
        <f t="shared" si="5"/>
        <v>4.1078305519897107E-2</v>
      </c>
      <c r="Y52" s="23">
        <f t="shared" si="7"/>
        <v>39</v>
      </c>
    </row>
    <row r="53" spans="1:28" ht="12.75" customHeight="1" x14ac:dyDescent="0.25">
      <c r="A53" s="1" t="s">
        <v>8</v>
      </c>
      <c r="B53" s="1" t="s">
        <v>6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3">
        <v>80.099999999999994</v>
      </c>
      <c r="Q53" s="20">
        <f t="shared" si="1"/>
        <v>66.75</v>
      </c>
      <c r="R53" s="19">
        <f t="shared" si="2"/>
        <v>1.4981273408239701</v>
      </c>
      <c r="S53" s="3">
        <v>81.2</v>
      </c>
      <c r="T53" s="5">
        <f t="shared" si="6"/>
        <v>1.1000000000000085</v>
      </c>
      <c r="U53" s="8">
        <f t="shared" si="3"/>
        <v>67.666666666666671</v>
      </c>
      <c r="V53" s="8">
        <f t="shared" si="4"/>
        <v>1.4778325123152709</v>
      </c>
      <c r="W53" s="22">
        <f t="shared" si="5"/>
        <v>1.3732833957553092E-2</v>
      </c>
      <c r="Y53" s="23">
        <f t="shared" si="7"/>
        <v>38</v>
      </c>
    </row>
    <row r="54" spans="1:28" ht="12.75" customHeight="1" x14ac:dyDescent="0.25">
      <c r="A54" s="1" t="s">
        <v>118</v>
      </c>
      <c r="B54" s="1" t="s">
        <v>6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3">
        <v>81.5</v>
      </c>
      <c r="Q54" s="20">
        <f t="shared" si="1"/>
        <v>67.916666666666671</v>
      </c>
      <c r="R54" s="19">
        <f t="shared" si="2"/>
        <v>1.4723926380368098</v>
      </c>
      <c r="S54" s="3">
        <v>81.3</v>
      </c>
      <c r="T54" s="5">
        <f t="shared" si="6"/>
        <v>-0.20000000000000284</v>
      </c>
      <c r="U54" s="8">
        <f t="shared" si="3"/>
        <v>67.75</v>
      </c>
      <c r="V54" s="8">
        <f t="shared" si="4"/>
        <v>1.4760147601476015</v>
      </c>
      <c r="W54" s="22">
        <f t="shared" si="5"/>
        <v>-2.4539877300613355E-3</v>
      </c>
      <c r="Y54" s="23">
        <f t="shared" si="7"/>
        <v>35</v>
      </c>
    </row>
    <row r="55" spans="1:28" ht="12.75" customHeight="1" x14ac:dyDescent="0.25">
      <c r="A55" s="1" t="s">
        <v>73</v>
      </c>
      <c r="B55" s="1" t="s">
        <v>6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7">
        <v>81</v>
      </c>
      <c r="Q55" s="20">
        <f t="shared" si="1"/>
        <v>67.5</v>
      </c>
      <c r="R55" s="19">
        <f t="shared" si="2"/>
        <v>1.4814814814814814</v>
      </c>
      <c r="S55" s="3">
        <v>81.3</v>
      </c>
      <c r="T55" s="5">
        <f t="shared" si="6"/>
        <v>0.29999999999999716</v>
      </c>
      <c r="U55" s="8">
        <f t="shared" si="3"/>
        <v>67.75</v>
      </c>
      <c r="V55" s="8">
        <f t="shared" si="4"/>
        <v>1.4760147601476015</v>
      </c>
      <c r="W55" s="22">
        <f t="shared" si="5"/>
        <v>3.7037037037037646E-3</v>
      </c>
      <c r="Y55" s="23">
        <f t="shared" si="7"/>
        <v>35</v>
      </c>
    </row>
    <row r="56" spans="1:28" ht="12.75" customHeight="1" x14ac:dyDescent="0.25">
      <c r="A56" s="1" t="s">
        <v>60</v>
      </c>
      <c r="B56" s="1" t="s">
        <v>6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3">
        <v>79.5</v>
      </c>
      <c r="Q56" s="20">
        <f t="shared" si="1"/>
        <v>66.25</v>
      </c>
      <c r="R56" s="19">
        <f t="shared" si="2"/>
        <v>1.5094339622641511</v>
      </c>
      <c r="S56" s="6">
        <v>81.3</v>
      </c>
      <c r="T56" s="5">
        <f t="shared" si="6"/>
        <v>1.7999999999999972</v>
      </c>
      <c r="U56" s="8">
        <f t="shared" si="3"/>
        <v>67.75</v>
      </c>
      <c r="V56" s="8">
        <f t="shared" si="4"/>
        <v>1.4760147601476015</v>
      </c>
      <c r="W56" s="22">
        <f t="shared" si="5"/>
        <v>2.2641509433962259E-2</v>
      </c>
      <c r="Y56" s="23">
        <f t="shared" si="7"/>
        <v>35</v>
      </c>
    </row>
    <row r="57" spans="1:28" ht="12.75" customHeight="1" x14ac:dyDescent="0.25">
      <c r="A57" s="1" t="s">
        <v>117</v>
      </c>
      <c r="B57" s="1" t="s">
        <v>6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3">
        <v>80.5</v>
      </c>
      <c r="Q57" s="20">
        <f t="shared" si="1"/>
        <v>67.083333333333343</v>
      </c>
      <c r="R57" s="19">
        <f t="shared" si="2"/>
        <v>1.4906832298136643</v>
      </c>
      <c r="S57" s="14">
        <v>81.599999999999994</v>
      </c>
      <c r="T57" s="5">
        <f t="shared" si="6"/>
        <v>1.0999999999999943</v>
      </c>
      <c r="U57" s="8">
        <f t="shared" si="3"/>
        <v>68</v>
      </c>
      <c r="V57" s="8">
        <f t="shared" si="4"/>
        <v>1.4705882352941178</v>
      </c>
      <c r="W57" s="22">
        <f t="shared" si="5"/>
        <v>1.3664596273291751E-2</v>
      </c>
      <c r="Y57" s="23">
        <f t="shared" si="7"/>
        <v>34</v>
      </c>
    </row>
    <row r="58" spans="1:28" ht="12.75" customHeight="1" x14ac:dyDescent="0.25">
      <c r="A58" s="1" t="s">
        <v>13</v>
      </c>
      <c r="B58" s="1" t="s">
        <v>6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v>81.099999999999994</v>
      </c>
      <c r="Q58" s="20">
        <f t="shared" si="1"/>
        <v>67.583333333333329</v>
      </c>
      <c r="R58" s="19">
        <f t="shared" si="2"/>
        <v>1.4796547472256474</v>
      </c>
      <c r="S58" s="3">
        <v>81.900000000000006</v>
      </c>
      <c r="T58" s="5">
        <f t="shared" si="6"/>
        <v>0.80000000000001137</v>
      </c>
      <c r="U58" s="8">
        <f t="shared" si="3"/>
        <v>68.250000000000014</v>
      </c>
      <c r="V58" s="8">
        <f t="shared" si="4"/>
        <v>1.4652014652014649</v>
      </c>
      <c r="W58" s="22">
        <f t="shared" si="5"/>
        <v>9.8643649815044476E-3</v>
      </c>
      <c r="Y58" s="23">
        <f t="shared" si="7"/>
        <v>33</v>
      </c>
    </row>
    <row r="59" spans="1:28" ht="12.75" customHeight="1" x14ac:dyDescent="0.25">
      <c r="A59" s="1" t="s">
        <v>25</v>
      </c>
      <c r="B59" s="1" t="s">
        <v>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3">
        <v>81.5</v>
      </c>
      <c r="Q59" s="20">
        <f t="shared" si="1"/>
        <v>67.916666666666671</v>
      </c>
      <c r="R59" s="19">
        <f t="shared" si="2"/>
        <v>1.4723926380368098</v>
      </c>
      <c r="S59" s="3">
        <v>82.2</v>
      </c>
      <c r="T59" s="5">
        <f t="shared" si="6"/>
        <v>0.70000000000000284</v>
      </c>
      <c r="U59" s="8">
        <f t="shared" si="3"/>
        <v>68.5</v>
      </c>
      <c r="V59" s="8">
        <f t="shared" si="4"/>
        <v>1.4598540145985401</v>
      </c>
      <c r="W59" s="22">
        <f t="shared" si="5"/>
        <v>8.5889570552146743E-3</v>
      </c>
      <c r="Y59" s="23">
        <f t="shared" si="7"/>
        <v>32</v>
      </c>
    </row>
    <row r="60" spans="1:28" ht="12.75" customHeight="1" x14ac:dyDescent="0.25">
      <c r="A60" s="1" t="s">
        <v>43</v>
      </c>
      <c r="B60" s="1" t="s">
        <v>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3">
        <v>81.8</v>
      </c>
      <c r="Q60" s="20">
        <f t="shared" si="1"/>
        <v>68.166666666666671</v>
      </c>
      <c r="R60" s="19">
        <f t="shared" si="2"/>
        <v>1.4669926650366747</v>
      </c>
      <c r="S60" s="6">
        <v>82.4</v>
      </c>
      <c r="T60" s="5">
        <f t="shared" si="6"/>
        <v>0.60000000000000853</v>
      </c>
      <c r="U60" s="8">
        <f t="shared" si="3"/>
        <v>68.666666666666671</v>
      </c>
      <c r="V60" s="8">
        <f t="shared" si="4"/>
        <v>1.4563106796116503</v>
      </c>
      <c r="W60" s="22">
        <f t="shared" si="5"/>
        <v>7.3349633251835744E-3</v>
      </c>
      <c r="Y60" s="23">
        <f t="shared" si="7"/>
        <v>31</v>
      </c>
    </row>
    <row r="61" spans="1:28" ht="12.75" customHeight="1" x14ac:dyDescent="0.25">
      <c r="A61" s="1" t="s">
        <v>65</v>
      </c>
      <c r="B61" s="1" t="s">
        <v>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6">
        <v>83.9</v>
      </c>
      <c r="Q61" s="20">
        <f t="shared" si="1"/>
        <v>69.916666666666671</v>
      </c>
      <c r="R61" s="19">
        <f t="shared" si="2"/>
        <v>1.4302741358760429</v>
      </c>
      <c r="S61" s="3">
        <v>82.8</v>
      </c>
      <c r="T61" s="5">
        <f t="shared" si="6"/>
        <v>-1.1000000000000085</v>
      </c>
      <c r="U61" s="8">
        <f t="shared" si="3"/>
        <v>69</v>
      </c>
      <c r="V61" s="8">
        <f t="shared" si="4"/>
        <v>1.4492753623188406</v>
      </c>
      <c r="W61" s="22">
        <f t="shared" si="5"/>
        <v>-1.3110846245530494E-2</v>
      </c>
      <c r="Y61" s="23">
        <f t="shared" si="7"/>
        <v>30</v>
      </c>
    </row>
    <row r="62" spans="1:28" ht="12.75" customHeight="1" x14ac:dyDescent="0.25">
      <c r="A62" s="1" t="s">
        <v>53</v>
      </c>
      <c r="B62" s="1" t="s">
        <v>6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3">
        <v>84.9</v>
      </c>
      <c r="Q62" s="20">
        <f t="shared" si="1"/>
        <v>70.750000000000014</v>
      </c>
      <c r="R62" s="19">
        <f t="shared" si="2"/>
        <v>1.4134275618374554</v>
      </c>
      <c r="S62" s="7">
        <v>83</v>
      </c>
      <c r="T62" s="5">
        <f t="shared" si="6"/>
        <v>-1.9000000000000057</v>
      </c>
      <c r="U62" s="8">
        <f t="shared" si="3"/>
        <v>69.166666666666671</v>
      </c>
      <c r="V62" s="8">
        <f t="shared" si="4"/>
        <v>1.4457831325301205</v>
      </c>
      <c r="W62" s="22">
        <f t="shared" si="5"/>
        <v>-2.2379269729093099E-2</v>
      </c>
      <c r="Y62" s="23">
        <f t="shared" si="7"/>
        <v>29</v>
      </c>
    </row>
    <row r="63" spans="1:28" ht="12.75" customHeight="1" x14ac:dyDescent="0.25">
      <c r="A63" s="1" t="s">
        <v>46</v>
      </c>
      <c r="B63" s="1" t="s">
        <v>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3">
        <v>81.2</v>
      </c>
      <c r="Q63" s="20">
        <f t="shared" si="1"/>
        <v>67.666666666666671</v>
      </c>
      <c r="R63" s="19">
        <f t="shared" si="2"/>
        <v>1.4778325123152709</v>
      </c>
      <c r="S63" s="3">
        <v>83.3</v>
      </c>
      <c r="T63" s="5">
        <f t="shared" si="6"/>
        <v>2.0999999999999943</v>
      </c>
      <c r="U63" s="8">
        <f t="shared" si="3"/>
        <v>69.416666666666671</v>
      </c>
      <c r="V63" s="8">
        <f t="shared" si="4"/>
        <v>1.4405762304921967</v>
      </c>
      <c r="W63" s="22">
        <f t="shared" si="5"/>
        <v>2.5862068965517127E-2</v>
      </c>
      <c r="Y63" s="23">
        <f t="shared" si="7"/>
        <v>28</v>
      </c>
    </row>
    <row r="64" spans="1:28" ht="12.75" customHeight="1" x14ac:dyDescent="0.25">
      <c r="A64" s="1" t="s">
        <v>28</v>
      </c>
      <c r="B64" s="1" t="s">
        <v>6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3">
        <v>82.7</v>
      </c>
      <c r="Q64" s="20">
        <f t="shared" si="1"/>
        <v>68.916666666666671</v>
      </c>
      <c r="R64" s="19">
        <f t="shared" si="2"/>
        <v>1.4510278113663844</v>
      </c>
      <c r="S64" s="6">
        <v>83.5</v>
      </c>
      <c r="T64" s="5">
        <f t="shared" si="6"/>
        <v>0.79999999999999716</v>
      </c>
      <c r="U64" s="8">
        <f t="shared" si="3"/>
        <v>69.583333333333343</v>
      </c>
      <c r="V64" s="8">
        <f t="shared" si="4"/>
        <v>1.4371257485029938</v>
      </c>
      <c r="W64" s="22">
        <f t="shared" si="5"/>
        <v>9.6735187424425995E-3</v>
      </c>
      <c r="Y64" s="23">
        <f t="shared" si="7"/>
        <v>27</v>
      </c>
    </row>
    <row r="65" spans="1:25" ht="12.75" customHeight="1" x14ac:dyDescent="0.25">
      <c r="A65" s="1" t="s">
        <v>31</v>
      </c>
      <c r="B65" s="1" t="s">
        <v>6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v>82.1</v>
      </c>
      <c r="Q65" s="20">
        <f t="shared" si="1"/>
        <v>68.416666666666671</v>
      </c>
      <c r="R65" s="19">
        <f t="shared" si="2"/>
        <v>1.4616321559074299</v>
      </c>
      <c r="S65" s="3">
        <v>83.7</v>
      </c>
      <c r="T65" s="5">
        <f t="shared" si="6"/>
        <v>1.6000000000000085</v>
      </c>
      <c r="U65" s="8">
        <f t="shared" si="3"/>
        <v>69.75</v>
      </c>
      <c r="V65" s="8">
        <f t="shared" si="4"/>
        <v>1.4336917562724014</v>
      </c>
      <c r="W65" s="22">
        <f t="shared" si="5"/>
        <v>1.948842874543244E-2</v>
      </c>
      <c r="Y65" s="23">
        <f t="shared" si="7"/>
        <v>26</v>
      </c>
    </row>
    <row r="66" spans="1:25" ht="12.75" customHeight="1" x14ac:dyDescent="0.25">
      <c r="A66" s="1" t="s">
        <v>130</v>
      </c>
      <c r="B66" s="1" t="s">
        <v>6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3">
        <v>83.7</v>
      </c>
      <c r="Q66" s="20">
        <f t="shared" si="1"/>
        <v>69.75</v>
      </c>
      <c r="R66" s="19">
        <f t="shared" si="2"/>
        <v>1.4336917562724014</v>
      </c>
      <c r="S66" s="3">
        <v>83.8</v>
      </c>
      <c r="T66" s="5">
        <f t="shared" si="6"/>
        <v>9.9999999999994316E-2</v>
      </c>
      <c r="U66" s="8">
        <f t="shared" si="3"/>
        <v>69.833333333333329</v>
      </c>
      <c r="V66" s="8">
        <f t="shared" si="4"/>
        <v>1.4319809069212412</v>
      </c>
      <c r="W66" s="22">
        <f t="shared" si="5"/>
        <v>1.1947431302268274E-3</v>
      </c>
      <c r="Y66" s="23">
        <f t="shared" si="7"/>
        <v>23</v>
      </c>
    </row>
    <row r="67" spans="1:25" ht="12.75" customHeight="1" x14ac:dyDescent="0.25">
      <c r="A67" s="1" t="s">
        <v>23</v>
      </c>
      <c r="B67" s="1" t="s">
        <v>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3">
        <v>83.4</v>
      </c>
      <c r="Q67" s="20">
        <f t="shared" si="1"/>
        <v>69.500000000000014</v>
      </c>
      <c r="R67" s="19">
        <f t="shared" si="2"/>
        <v>1.4388489208633091</v>
      </c>
      <c r="S67" s="3">
        <v>83.8</v>
      </c>
      <c r="T67" s="5">
        <f t="shared" si="6"/>
        <v>0.39999999999999147</v>
      </c>
      <c r="U67" s="8">
        <f t="shared" si="3"/>
        <v>69.833333333333329</v>
      </c>
      <c r="V67" s="8">
        <f t="shared" si="4"/>
        <v>1.4319809069212412</v>
      </c>
      <c r="W67" s="22">
        <f t="shared" si="5"/>
        <v>4.7961630695443347E-3</v>
      </c>
      <c r="Y67" s="23">
        <f t="shared" si="7"/>
        <v>23</v>
      </c>
    </row>
    <row r="68" spans="1:25" ht="12.75" customHeight="1" x14ac:dyDescent="0.25">
      <c r="A68" s="1" t="s">
        <v>84</v>
      </c>
      <c r="B68" s="1" t="s">
        <v>6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3">
        <v>82.1</v>
      </c>
      <c r="Q68" s="20">
        <f t="shared" si="1"/>
        <v>68.416666666666671</v>
      </c>
      <c r="R68" s="19">
        <f t="shared" si="2"/>
        <v>1.4616321559074299</v>
      </c>
      <c r="S68" s="3">
        <v>83.8</v>
      </c>
      <c r="T68" s="5">
        <f t="shared" si="6"/>
        <v>1.7000000000000028</v>
      </c>
      <c r="U68" s="8">
        <f t="shared" si="3"/>
        <v>69.833333333333329</v>
      </c>
      <c r="V68" s="8">
        <f t="shared" si="4"/>
        <v>1.4319809069212412</v>
      </c>
      <c r="W68" s="22">
        <f t="shared" si="5"/>
        <v>2.0706455542021995E-2</v>
      </c>
      <c r="Y68" s="23">
        <f t="shared" si="7"/>
        <v>23</v>
      </c>
    </row>
    <row r="69" spans="1:25" ht="12.75" customHeight="1" x14ac:dyDescent="0.25">
      <c r="A69" s="1" t="s">
        <v>39</v>
      </c>
      <c r="B69" s="1" t="s">
        <v>6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3">
        <v>84.9</v>
      </c>
      <c r="Q69" s="20">
        <f t="shared" si="1"/>
        <v>70.750000000000014</v>
      </c>
      <c r="R69" s="19">
        <f t="shared" si="2"/>
        <v>1.4134275618374554</v>
      </c>
      <c r="S69" s="3">
        <v>84.2</v>
      </c>
      <c r="T69" s="5">
        <f t="shared" ref="T69:T90" si="8">S69-P69</f>
        <v>-0.70000000000000284</v>
      </c>
      <c r="U69" s="8">
        <f t="shared" si="3"/>
        <v>70.166666666666671</v>
      </c>
      <c r="V69" s="8">
        <f t="shared" si="4"/>
        <v>1.4251781472684084</v>
      </c>
      <c r="W69" s="22">
        <f t="shared" si="5"/>
        <v>-8.2449941107185509E-3</v>
      </c>
      <c r="Y69" s="23">
        <f t="shared" si="7"/>
        <v>22</v>
      </c>
    </row>
    <row r="70" spans="1:25" ht="12.75" customHeight="1" x14ac:dyDescent="0.25">
      <c r="A70" s="1" t="s">
        <v>30</v>
      </c>
      <c r="B70" s="1" t="s">
        <v>6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3">
        <v>84.9</v>
      </c>
      <c r="Q70" s="20">
        <f t="shared" ref="Q70:Q90" si="9">P70/1.2</f>
        <v>70.750000000000014</v>
      </c>
      <c r="R70" s="19">
        <f t="shared" ref="R70:R90" si="10">100/Q70</f>
        <v>1.4134275618374554</v>
      </c>
      <c r="S70" s="6">
        <v>84.4</v>
      </c>
      <c r="T70" s="5">
        <f t="shared" si="8"/>
        <v>-0.5</v>
      </c>
      <c r="U70" s="8">
        <f t="shared" ref="U70:U90" si="11">S70/1.2</f>
        <v>70.333333333333343</v>
      </c>
      <c r="V70" s="8">
        <f t="shared" ref="V70:V90" si="12">100/U70</f>
        <v>1.4218009478672984</v>
      </c>
      <c r="W70" s="22">
        <f t="shared" ref="W70:W90" si="13">S70/P70-1</f>
        <v>-5.8892815076561078E-3</v>
      </c>
      <c r="Y70" s="23">
        <f t="shared" ref="Y70:Y90" si="14">RANK(S70,S70:S155)</f>
        <v>21</v>
      </c>
    </row>
    <row r="71" spans="1:25" ht="12.75" customHeight="1" x14ac:dyDescent="0.25">
      <c r="A71" s="1" t="s">
        <v>69</v>
      </c>
      <c r="B71" s="1" t="s">
        <v>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3">
        <v>83.9</v>
      </c>
      <c r="Q71" s="20">
        <f t="shared" si="9"/>
        <v>69.916666666666671</v>
      </c>
      <c r="R71" s="19">
        <f t="shared" si="10"/>
        <v>1.4302741358760429</v>
      </c>
      <c r="S71" s="3">
        <v>85.4</v>
      </c>
      <c r="T71" s="5">
        <f t="shared" si="8"/>
        <v>1.5</v>
      </c>
      <c r="U71" s="8">
        <f t="shared" si="11"/>
        <v>71.166666666666671</v>
      </c>
      <c r="V71" s="8">
        <f t="shared" si="12"/>
        <v>1.405152224824356</v>
      </c>
      <c r="W71" s="22">
        <f t="shared" si="13"/>
        <v>1.7878426698450633E-2</v>
      </c>
      <c r="Y71" s="23">
        <f t="shared" si="14"/>
        <v>20</v>
      </c>
    </row>
    <row r="72" spans="1:25" ht="12.75" customHeight="1" x14ac:dyDescent="0.25">
      <c r="A72" s="1" t="s">
        <v>40</v>
      </c>
      <c r="B72" s="1" t="s">
        <v>6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3">
        <v>85.4</v>
      </c>
      <c r="Q72" s="20">
        <f t="shared" si="9"/>
        <v>71.166666666666671</v>
      </c>
      <c r="R72" s="19">
        <f t="shared" si="10"/>
        <v>1.405152224824356</v>
      </c>
      <c r="S72" s="3">
        <v>85.5</v>
      </c>
      <c r="T72" s="5">
        <f t="shared" si="8"/>
        <v>9.9999999999994316E-2</v>
      </c>
      <c r="U72" s="8">
        <f t="shared" si="11"/>
        <v>71.25</v>
      </c>
      <c r="V72" s="8">
        <f t="shared" si="12"/>
        <v>1.4035087719298245</v>
      </c>
      <c r="W72" s="22">
        <f t="shared" si="13"/>
        <v>1.1709601873535203E-3</v>
      </c>
      <c r="Y72" s="23">
        <f t="shared" si="14"/>
        <v>19</v>
      </c>
    </row>
    <row r="73" spans="1:25" ht="12.75" customHeight="1" x14ac:dyDescent="0.25">
      <c r="A73" s="1" t="s">
        <v>68</v>
      </c>
      <c r="B73" s="1" t="s">
        <v>6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3">
        <v>87.7</v>
      </c>
      <c r="Q73" s="20">
        <f t="shared" si="9"/>
        <v>73.083333333333343</v>
      </c>
      <c r="R73" s="19">
        <f t="shared" si="10"/>
        <v>1.3683010262257695</v>
      </c>
      <c r="S73" s="3">
        <v>85.9</v>
      </c>
      <c r="T73" s="5">
        <f t="shared" si="8"/>
        <v>-1.7999999999999972</v>
      </c>
      <c r="U73" s="8">
        <f t="shared" si="11"/>
        <v>71.583333333333343</v>
      </c>
      <c r="V73" s="8">
        <f t="shared" si="12"/>
        <v>1.3969732246798601</v>
      </c>
      <c r="W73" s="22">
        <f t="shared" si="13"/>
        <v>-2.0524515393386511E-2</v>
      </c>
      <c r="Y73" s="23">
        <f t="shared" si="14"/>
        <v>17</v>
      </c>
    </row>
    <row r="74" spans="1:25" ht="12.75" customHeight="1" x14ac:dyDescent="0.25">
      <c r="A74" s="1" t="s">
        <v>83</v>
      </c>
      <c r="B74" s="1" t="s">
        <v>6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7">
        <v>86</v>
      </c>
      <c r="Q74" s="20">
        <f t="shared" si="9"/>
        <v>71.666666666666671</v>
      </c>
      <c r="R74" s="19">
        <f t="shared" si="10"/>
        <v>1.3953488372093021</v>
      </c>
      <c r="S74" s="3">
        <v>85.9</v>
      </c>
      <c r="T74" s="5">
        <f t="shared" si="8"/>
        <v>-9.9999999999994316E-2</v>
      </c>
      <c r="U74" s="8">
        <f t="shared" si="11"/>
        <v>71.583333333333343</v>
      </c>
      <c r="V74" s="8">
        <f t="shared" si="12"/>
        <v>1.3969732246798601</v>
      </c>
      <c r="W74" s="22">
        <f t="shared" si="13"/>
        <v>-1.1627906976743319E-3</v>
      </c>
      <c r="Y74" s="23">
        <f t="shared" si="14"/>
        <v>17</v>
      </c>
    </row>
    <row r="75" spans="1:25" ht="12.75" customHeight="1" x14ac:dyDescent="0.25">
      <c r="A75" s="1" t="s">
        <v>19</v>
      </c>
      <c r="B75" s="1" t="s">
        <v>6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3">
        <v>86.5</v>
      </c>
      <c r="Q75" s="20">
        <f t="shared" si="9"/>
        <v>72.083333333333343</v>
      </c>
      <c r="R75" s="19">
        <f t="shared" si="10"/>
        <v>1.3872832369942194</v>
      </c>
      <c r="S75" s="6">
        <v>86.5</v>
      </c>
      <c r="T75" s="5">
        <f t="shared" si="8"/>
        <v>0</v>
      </c>
      <c r="U75" s="8">
        <f t="shared" si="11"/>
        <v>72.083333333333343</v>
      </c>
      <c r="V75" s="8">
        <f t="shared" si="12"/>
        <v>1.3872832369942194</v>
      </c>
      <c r="W75" s="22">
        <f t="shared" si="13"/>
        <v>0</v>
      </c>
      <c r="Y75" s="23">
        <f t="shared" si="14"/>
        <v>16</v>
      </c>
    </row>
    <row r="76" spans="1:25" ht="12.75" customHeight="1" x14ac:dyDescent="0.25">
      <c r="A76" s="1" t="s">
        <v>7</v>
      </c>
      <c r="B76" s="1" t="s">
        <v>6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6">
        <v>85.6</v>
      </c>
      <c r="Q76" s="20">
        <f t="shared" si="9"/>
        <v>71.333333333333329</v>
      </c>
      <c r="R76" s="19">
        <f t="shared" si="10"/>
        <v>1.4018691588785048</v>
      </c>
      <c r="S76" s="3">
        <v>87.1</v>
      </c>
      <c r="T76" s="5">
        <f t="shared" si="8"/>
        <v>1.5</v>
      </c>
      <c r="U76" s="8">
        <f t="shared" si="11"/>
        <v>72.583333333333329</v>
      </c>
      <c r="V76" s="8">
        <f t="shared" si="12"/>
        <v>1.3777267508610793</v>
      </c>
      <c r="W76" s="22">
        <f t="shared" si="13"/>
        <v>1.7523364485981352E-2</v>
      </c>
      <c r="Y76" s="23">
        <f t="shared" si="14"/>
        <v>15</v>
      </c>
    </row>
    <row r="77" spans="1:25" ht="12.75" customHeight="1" x14ac:dyDescent="0.25">
      <c r="A77" s="1" t="s">
        <v>48</v>
      </c>
      <c r="B77" s="1" t="s">
        <v>6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3">
        <v>85.6</v>
      </c>
      <c r="Q77" s="20">
        <f t="shared" si="9"/>
        <v>71.333333333333329</v>
      </c>
      <c r="R77" s="19">
        <f t="shared" si="10"/>
        <v>1.4018691588785048</v>
      </c>
      <c r="S77" s="3">
        <v>87.4</v>
      </c>
      <c r="T77" s="5">
        <f t="shared" si="8"/>
        <v>1.8000000000000114</v>
      </c>
      <c r="U77" s="8">
        <f t="shared" si="11"/>
        <v>72.833333333333343</v>
      </c>
      <c r="V77" s="8">
        <f t="shared" si="12"/>
        <v>1.3729977116704803</v>
      </c>
      <c r="W77" s="22">
        <f t="shared" si="13"/>
        <v>2.1028037383177711E-2</v>
      </c>
      <c r="Y77" s="23">
        <f t="shared" si="14"/>
        <v>14</v>
      </c>
    </row>
    <row r="78" spans="1:25" ht="12.75" customHeight="1" x14ac:dyDescent="0.25">
      <c r="A78" s="1" t="s">
        <v>85</v>
      </c>
      <c r="B78" s="1" t="s">
        <v>6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3">
        <v>87.7</v>
      </c>
      <c r="Q78" s="20">
        <f t="shared" si="9"/>
        <v>73.083333333333343</v>
      </c>
      <c r="R78" s="19">
        <f t="shared" si="10"/>
        <v>1.3683010262257695</v>
      </c>
      <c r="S78" s="3">
        <v>87.9</v>
      </c>
      <c r="T78" s="5">
        <f t="shared" si="8"/>
        <v>0.20000000000000284</v>
      </c>
      <c r="U78" s="8">
        <f t="shared" si="11"/>
        <v>73.250000000000014</v>
      </c>
      <c r="V78" s="8">
        <f t="shared" si="12"/>
        <v>1.3651877133105799</v>
      </c>
      <c r="W78" s="22">
        <f t="shared" si="13"/>
        <v>2.2805017103764147E-3</v>
      </c>
      <c r="Y78" s="23">
        <f t="shared" si="14"/>
        <v>13</v>
      </c>
    </row>
    <row r="79" spans="1:25" ht="12.75" customHeight="1" x14ac:dyDescent="0.25">
      <c r="A79" s="1" t="s">
        <v>38</v>
      </c>
      <c r="B79" s="1" t="s">
        <v>6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3">
        <v>85.2</v>
      </c>
      <c r="Q79" s="20">
        <f t="shared" si="9"/>
        <v>71</v>
      </c>
      <c r="R79" s="19">
        <f t="shared" si="10"/>
        <v>1.408450704225352</v>
      </c>
      <c r="S79" s="3">
        <v>88.3</v>
      </c>
      <c r="T79" s="5">
        <f t="shared" si="8"/>
        <v>3.0999999999999943</v>
      </c>
      <c r="U79" s="8">
        <f t="shared" si="11"/>
        <v>73.583333333333329</v>
      </c>
      <c r="V79" s="8">
        <f t="shared" si="12"/>
        <v>1.3590033975084939</v>
      </c>
      <c r="W79" s="22">
        <f t="shared" si="13"/>
        <v>3.6384976525821511E-2</v>
      </c>
      <c r="Y79" s="23">
        <f t="shared" si="14"/>
        <v>12</v>
      </c>
    </row>
    <row r="80" spans="1:25" ht="12.75" customHeight="1" x14ac:dyDescent="0.25">
      <c r="A80" s="1" t="s">
        <v>55</v>
      </c>
      <c r="B80" s="1" t="s">
        <v>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3">
        <v>87.7</v>
      </c>
      <c r="Q80" s="20">
        <f t="shared" si="9"/>
        <v>73.083333333333343</v>
      </c>
      <c r="R80" s="19">
        <f t="shared" si="10"/>
        <v>1.3683010262257695</v>
      </c>
      <c r="S80" s="14">
        <v>88.5</v>
      </c>
      <c r="T80" s="5">
        <f t="shared" si="8"/>
        <v>0.79999999999999716</v>
      </c>
      <c r="U80" s="8">
        <f t="shared" si="11"/>
        <v>73.75</v>
      </c>
      <c r="V80" s="8">
        <f t="shared" si="12"/>
        <v>1.3559322033898304</v>
      </c>
      <c r="W80" s="22">
        <f t="shared" si="13"/>
        <v>9.1220068415049926E-3</v>
      </c>
      <c r="Y80" s="23">
        <f t="shared" si="14"/>
        <v>11</v>
      </c>
    </row>
    <row r="81" spans="1:25" ht="12.75" customHeight="1" x14ac:dyDescent="0.25">
      <c r="A81" s="1" t="s">
        <v>61</v>
      </c>
      <c r="B81" s="1" t="s">
        <v>6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3">
        <v>93.4</v>
      </c>
      <c r="Q81" s="20">
        <f t="shared" si="9"/>
        <v>77.833333333333343</v>
      </c>
      <c r="R81" s="19">
        <f t="shared" si="10"/>
        <v>1.2847965738758029</v>
      </c>
      <c r="S81" s="7">
        <v>89</v>
      </c>
      <c r="T81" s="5">
        <f t="shared" si="8"/>
        <v>-4.4000000000000057</v>
      </c>
      <c r="U81" s="8">
        <f t="shared" si="11"/>
        <v>74.166666666666671</v>
      </c>
      <c r="V81" s="8">
        <f t="shared" si="12"/>
        <v>1.348314606741573</v>
      </c>
      <c r="W81" s="22">
        <f t="shared" si="13"/>
        <v>-4.7109207708779466E-2</v>
      </c>
      <c r="Y81" s="23">
        <f t="shared" si="14"/>
        <v>10</v>
      </c>
    </row>
    <row r="82" spans="1:25" ht="12.75" customHeight="1" x14ac:dyDescent="0.25">
      <c r="A82" s="1" t="s">
        <v>82</v>
      </c>
      <c r="B82" s="1" t="s">
        <v>6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v>82.5</v>
      </c>
      <c r="Q82" s="20">
        <f t="shared" si="9"/>
        <v>68.75</v>
      </c>
      <c r="R82" s="19">
        <f t="shared" si="10"/>
        <v>1.4545454545454546</v>
      </c>
      <c r="S82" s="3">
        <v>89.6</v>
      </c>
      <c r="T82" s="5">
        <f t="shared" si="8"/>
        <v>7.0999999999999943</v>
      </c>
      <c r="U82" s="8">
        <f t="shared" si="11"/>
        <v>74.666666666666671</v>
      </c>
      <c r="V82" s="8">
        <f t="shared" si="12"/>
        <v>1.3392857142857142</v>
      </c>
      <c r="W82" s="22">
        <f t="shared" si="13"/>
        <v>8.6060606060605949E-2</v>
      </c>
      <c r="Y82" s="23">
        <f t="shared" si="14"/>
        <v>9</v>
      </c>
    </row>
    <row r="83" spans="1:25" ht="12.75" customHeight="1" x14ac:dyDescent="0.25">
      <c r="A83" s="1" t="s">
        <v>9</v>
      </c>
      <c r="B83" s="1" t="s">
        <v>6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3">
        <v>90.3</v>
      </c>
      <c r="Q83" s="20">
        <f t="shared" si="9"/>
        <v>75.25</v>
      </c>
      <c r="R83" s="19">
        <f t="shared" si="10"/>
        <v>1.3289036544850499</v>
      </c>
      <c r="S83" s="3">
        <v>91.3</v>
      </c>
      <c r="T83" s="5">
        <f t="shared" si="8"/>
        <v>1</v>
      </c>
      <c r="U83" s="8">
        <f t="shared" si="11"/>
        <v>76.083333333333329</v>
      </c>
      <c r="V83" s="8">
        <f t="shared" si="12"/>
        <v>1.3143483023001097</v>
      </c>
      <c r="W83" s="22">
        <f t="shared" si="13"/>
        <v>1.1074197120708673E-2</v>
      </c>
      <c r="Y83" s="23">
        <f t="shared" si="14"/>
        <v>8</v>
      </c>
    </row>
    <row r="84" spans="1:25" ht="12.75" customHeight="1" x14ac:dyDescent="0.25">
      <c r="A84" s="1" t="s">
        <v>58</v>
      </c>
      <c r="B84" s="1" t="s">
        <v>6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7">
        <v>93</v>
      </c>
      <c r="Q84" s="20">
        <f t="shared" si="9"/>
        <v>77.5</v>
      </c>
      <c r="R84" s="19">
        <f t="shared" si="10"/>
        <v>1.2903225806451613</v>
      </c>
      <c r="S84" s="3">
        <v>94.2</v>
      </c>
      <c r="T84" s="5">
        <f t="shared" si="8"/>
        <v>1.2000000000000028</v>
      </c>
      <c r="U84" s="8">
        <f t="shared" si="11"/>
        <v>78.5</v>
      </c>
      <c r="V84" s="8">
        <f t="shared" si="12"/>
        <v>1.2738853503184713</v>
      </c>
      <c r="W84" s="22">
        <f t="shared" si="13"/>
        <v>1.2903225806451646E-2</v>
      </c>
      <c r="Y84" s="23">
        <f t="shared" si="14"/>
        <v>7</v>
      </c>
    </row>
    <row r="85" spans="1:25" ht="12.75" customHeight="1" x14ac:dyDescent="0.25">
      <c r="A85" s="1" t="s">
        <v>121</v>
      </c>
      <c r="B85" s="1" t="s">
        <v>6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3">
        <v>86.2</v>
      </c>
      <c r="Q85" s="20">
        <f t="shared" si="9"/>
        <v>71.833333333333343</v>
      </c>
      <c r="R85" s="19">
        <f t="shared" si="10"/>
        <v>1.3921113689095126</v>
      </c>
      <c r="S85" s="3">
        <v>94.8</v>
      </c>
      <c r="T85" s="5">
        <f t="shared" si="8"/>
        <v>8.5999999999999943</v>
      </c>
      <c r="U85" s="8">
        <f t="shared" si="11"/>
        <v>79</v>
      </c>
      <c r="V85" s="8">
        <f t="shared" si="12"/>
        <v>1.2658227848101267</v>
      </c>
      <c r="W85" s="22">
        <f t="shared" si="13"/>
        <v>9.9767981438515063E-2</v>
      </c>
      <c r="Y85" s="23">
        <f t="shared" si="14"/>
        <v>6</v>
      </c>
    </row>
    <row r="86" spans="1:25" ht="12.75" customHeight="1" x14ac:dyDescent="0.25">
      <c r="A86" s="1" t="s">
        <v>57</v>
      </c>
      <c r="B86" s="1" t="s">
        <v>6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3">
        <v>98.1</v>
      </c>
      <c r="Q86" s="20">
        <f t="shared" si="9"/>
        <v>81.75</v>
      </c>
      <c r="R86" s="19">
        <f t="shared" si="10"/>
        <v>1.2232415902140672</v>
      </c>
      <c r="S86" s="7">
        <v>96</v>
      </c>
      <c r="T86" s="5">
        <f t="shared" si="8"/>
        <v>-2.0999999999999943</v>
      </c>
      <c r="U86" s="8">
        <f t="shared" si="11"/>
        <v>80</v>
      </c>
      <c r="V86" s="8">
        <f t="shared" si="12"/>
        <v>1.25</v>
      </c>
      <c r="W86" s="22">
        <f t="shared" si="13"/>
        <v>-2.1406727828746086E-2</v>
      </c>
      <c r="Y86" s="23">
        <f t="shared" si="14"/>
        <v>5</v>
      </c>
    </row>
    <row r="87" spans="1:25" ht="12.75" customHeight="1" x14ac:dyDescent="0.25">
      <c r="A87" s="1" t="s">
        <v>77</v>
      </c>
      <c r="B87" s="1" t="s">
        <v>6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3">
        <v>102.3</v>
      </c>
      <c r="Q87" s="20">
        <f t="shared" si="9"/>
        <v>85.25</v>
      </c>
      <c r="R87" s="19">
        <f t="shared" si="10"/>
        <v>1.1730205278592376</v>
      </c>
      <c r="S87" s="14">
        <v>103.6</v>
      </c>
      <c r="T87" s="5">
        <f t="shared" si="8"/>
        <v>1.2999999999999972</v>
      </c>
      <c r="U87" s="8">
        <f t="shared" si="11"/>
        <v>86.333333333333329</v>
      </c>
      <c r="V87" s="8">
        <f t="shared" si="12"/>
        <v>1.1583011583011584</v>
      </c>
      <c r="W87" s="22">
        <f t="shared" si="13"/>
        <v>1.2707722385141729E-2</v>
      </c>
      <c r="Y87" s="23">
        <f t="shared" si="14"/>
        <v>4</v>
      </c>
    </row>
    <row r="88" spans="1:25" ht="12.75" customHeight="1" x14ac:dyDescent="0.25">
      <c r="A88" s="1" t="s">
        <v>50</v>
      </c>
      <c r="B88" s="1" t="s">
        <v>6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6">
        <v>103.7</v>
      </c>
      <c r="Q88" s="20">
        <f t="shared" si="9"/>
        <v>86.416666666666671</v>
      </c>
      <c r="R88" s="19">
        <f t="shared" si="10"/>
        <v>1.1571841851494695</v>
      </c>
      <c r="S88" s="3">
        <v>104.8</v>
      </c>
      <c r="T88" s="5">
        <f t="shared" si="8"/>
        <v>1.0999999999999943</v>
      </c>
      <c r="U88" s="8">
        <f t="shared" si="11"/>
        <v>87.333333333333329</v>
      </c>
      <c r="V88" s="8">
        <f t="shared" si="12"/>
        <v>1.1450381679389314</v>
      </c>
      <c r="W88" s="22">
        <f t="shared" si="13"/>
        <v>1.060752169720347E-2</v>
      </c>
      <c r="Y88" s="23">
        <f t="shared" si="14"/>
        <v>3</v>
      </c>
    </row>
    <row r="89" spans="1:25" ht="12.75" customHeight="1" x14ac:dyDescent="0.25">
      <c r="A89" s="1" t="s">
        <v>59</v>
      </c>
      <c r="B89" s="1" t="s">
        <v>6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v>113.2</v>
      </c>
      <c r="Q89" s="20">
        <f t="shared" si="9"/>
        <v>94.333333333333343</v>
      </c>
      <c r="R89" s="19">
        <f t="shared" si="10"/>
        <v>1.0600706713780919</v>
      </c>
      <c r="S89" s="14">
        <v>111.2</v>
      </c>
      <c r="T89" s="5">
        <f t="shared" si="8"/>
        <v>-2</v>
      </c>
      <c r="U89" s="8">
        <f t="shared" si="11"/>
        <v>92.666666666666671</v>
      </c>
      <c r="V89" s="8">
        <f t="shared" si="12"/>
        <v>1.079136690647482</v>
      </c>
      <c r="W89" s="22">
        <f t="shared" si="13"/>
        <v>-1.7667844522968212E-2</v>
      </c>
      <c r="Y89" s="23">
        <f t="shared" si="14"/>
        <v>2</v>
      </c>
    </row>
    <row r="90" spans="1:25" ht="12.75" customHeight="1" x14ac:dyDescent="0.25">
      <c r="A90" s="1" t="s">
        <v>51</v>
      </c>
      <c r="B90" s="1" t="s">
        <v>6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3">
        <v>103.9</v>
      </c>
      <c r="Q90" s="20">
        <f t="shared" si="9"/>
        <v>86.583333333333343</v>
      </c>
      <c r="R90" s="19">
        <f t="shared" si="10"/>
        <v>1.1549566891241576</v>
      </c>
      <c r="S90" s="3">
        <v>112.5</v>
      </c>
      <c r="T90" s="5">
        <f t="shared" si="8"/>
        <v>8.5999999999999943</v>
      </c>
      <c r="U90" s="8">
        <f t="shared" si="11"/>
        <v>93.75</v>
      </c>
      <c r="V90" s="8">
        <f t="shared" si="12"/>
        <v>1.0666666666666667</v>
      </c>
      <c r="W90" s="22">
        <f t="shared" si="13"/>
        <v>8.2771896053897898E-2</v>
      </c>
      <c r="Y90" s="23">
        <f t="shared" si="14"/>
        <v>1</v>
      </c>
    </row>
    <row r="93" spans="1:25" x14ac:dyDescent="0.25">
      <c r="A93" s="11" t="s">
        <v>110</v>
      </c>
    </row>
    <row r="95" spans="1:25" x14ac:dyDescent="0.25">
      <c r="A95" s="11" t="s">
        <v>116</v>
      </c>
    </row>
    <row r="127" spans="11:11" x14ac:dyDescent="0.25">
      <c r="K127">
        <f>58/(17000/10000)</f>
        <v>34.117647058823529</v>
      </c>
    </row>
    <row r="129" spans="15:18" x14ac:dyDescent="0.25">
      <c r="R129" s="8">
        <f>376/292</f>
        <v>1.2876712328767124</v>
      </c>
    </row>
    <row r="131" spans="15:18" x14ac:dyDescent="0.25">
      <c r="O131">
        <f>59725/58</f>
        <v>1029.7413793103449</v>
      </c>
      <c r="P131">
        <f>6.7/167</f>
        <v>4.0119760479041915E-2</v>
      </c>
    </row>
    <row r="135" spans="15:18" x14ac:dyDescent="0.25">
      <c r="O135" s="22">
        <f>376/404-1</f>
        <v>-6.9306930693069257E-2</v>
      </c>
    </row>
  </sheetData>
  <sortState xmlns:xlrd2="http://schemas.microsoft.com/office/spreadsheetml/2017/richdata2" ref="A6:AO90">
    <sortCondition ref="S6:S90"/>
  </sortState>
  <mergeCells count="2">
    <mergeCell ref="A1:AO1"/>
    <mergeCell ref="A3:B4"/>
  </mergeCells>
  <conditionalFormatting sqref="T6:T90">
    <cfRule type="expression" priority="2" stopIfTrue="1">
      <formula>($S$6-$P$6)&gt;1</formula>
    </cfRule>
  </conditionalFormatting>
  <conditionalFormatting sqref="T6:T90">
    <cfRule type="expression" priority="5" stopIfTrue="1">
      <formula>$S$6&gt;$P$6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W6:W9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4"/>
  <sheetViews>
    <sheetView workbookViewId="0">
      <selection sqref="A1:Z1"/>
    </sheetView>
  </sheetViews>
  <sheetFormatPr defaultRowHeight="13.2" x14ac:dyDescent="0.25"/>
  <cols>
    <col min="1" max="1" width="60.88671875" customWidth="1"/>
    <col min="2" max="2" width="255" customWidth="1"/>
  </cols>
  <sheetData>
    <row r="1" spans="1:26" ht="12.75" customHeight="1" x14ac:dyDescent="0.25">
      <c r="A1" s="27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5">
      <c r="A2" t="s">
        <v>1</v>
      </c>
    </row>
    <row r="3" spans="1:26" ht="12.75" customHeight="1" x14ac:dyDescent="0.25">
      <c r="A3" s="1" t="s">
        <v>86</v>
      </c>
      <c r="B3" s="4" t="s">
        <v>87</v>
      </c>
    </row>
    <row r="4" spans="1:26" ht="51" customHeight="1" x14ac:dyDescent="0.25">
      <c r="A4" s="1" t="s">
        <v>88</v>
      </c>
      <c r="B4" s="4" t="s">
        <v>89</v>
      </c>
    </row>
    <row r="5" spans="1:26" ht="12.75" customHeight="1" x14ac:dyDescent="0.25">
      <c r="A5" s="1" t="s">
        <v>90</v>
      </c>
      <c r="B5" s="4" t="s">
        <v>91</v>
      </c>
    </row>
    <row r="6" spans="1:26" ht="12.75" customHeight="1" x14ac:dyDescent="0.25">
      <c r="A6" s="1" t="s">
        <v>92</v>
      </c>
      <c r="B6" s="4" t="s">
        <v>93</v>
      </c>
    </row>
    <row r="7" spans="1:26" ht="12.75" customHeight="1" x14ac:dyDescent="0.25">
      <c r="A7" s="1" t="s">
        <v>94</v>
      </c>
      <c r="B7" s="4" t="s">
        <v>95</v>
      </c>
    </row>
    <row r="8" spans="1:26" ht="12.75" customHeight="1" x14ac:dyDescent="0.25">
      <c r="A8" s="1" t="s">
        <v>96</v>
      </c>
      <c r="B8" s="4" t="s">
        <v>97</v>
      </c>
    </row>
    <row r="9" spans="1:26" ht="12.75" customHeight="1" x14ac:dyDescent="0.25">
      <c r="A9" s="1" t="s">
        <v>98</v>
      </c>
      <c r="B9" s="4" t="s">
        <v>99</v>
      </c>
    </row>
    <row r="10" spans="1:26" ht="12.75" customHeight="1" x14ac:dyDescent="0.25">
      <c r="A10" s="1" t="s">
        <v>100</v>
      </c>
      <c r="B10" s="4" t="s">
        <v>101</v>
      </c>
    </row>
    <row r="11" spans="1:26" ht="12.75" customHeight="1" x14ac:dyDescent="0.25">
      <c r="A11" s="1" t="s">
        <v>102</v>
      </c>
      <c r="B11" s="4" t="s">
        <v>103</v>
      </c>
    </row>
    <row r="12" spans="1:26" ht="12.75" customHeight="1" x14ac:dyDescent="0.25">
      <c r="A12" s="1" t="s">
        <v>104</v>
      </c>
      <c r="B12" s="4" t="s">
        <v>105</v>
      </c>
    </row>
    <row r="13" spans="1:26" ht="12.75" customHeight="1" x14ac:dyDescent="0.25">
      <c r="A13" s="1" t="s">
        <v>106</v>
      </c>
      <c r="B13" s="4" t="s">
        <v>107</v>
      </c>
    </row>
    <row r="14" spans="1:26" ht="12.75" customHeight="1" x14ac:dyDescent="0.25">
      <c r="A14" s="1" t="s">
        <v>108</v>
      </c>
      <c r="B14" s="4" t="s">
        <v>109</v>
      </c>
    </row>
  </sheetData>
  <mergeCells count="1">
    <mergeCell ref="A1:Z1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Паспорт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Пользователь</cp:lastModifiedBy>
  <dcterms:created xsi:type="dcterms:W3CDTF">2019-10-26T04:29:04Z</dcterms:created>
  <dcterms:modified xsi:type="dcterms:W3CDTF">2020-01-13T17:26:07Z</dcterms:modified>
</cp:coreProperties>
</file>