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JJ_YJ shared folder\data\for code\vaccine\"/>
    </mc:Choice>
  </mc:AlternateContent>
  <xr:revisionPtr revIDLastSave="0" documentId="13_ncr:1_{07999496-F077-40F6-A151-3BE4B279E268}" xr6:coauthVersionLast="47" xr6:coauthVersionMax="47" xr10:uidLastSave="{00000000-0000-0000-0000-000000000000}"/>
  <bookViews>
    <workbookView xWindow="380" yWindow="380" windowWidth="15310" windowHeight="7360" activeTab="1" xr2:uid="{0BC8E184-C19A-CB40-8BBD-2FB6EDF0175E}"/>
  </bookViews>
  <sheets>
    <sheet name="1st dose" sheetId="1" r:id="rId1"/>
    <sheet name="2nd do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2" l="1"/>
  <c r="H19" i="2"/>
  <c r="G19" i="2"/>
  <c r="F19" i="2"/>
  <c r="E19" i="2"/>
  <c r="D19" i="2"/>
  <c r="C19" i="2"/>
  <c r="B19" i="2"/>
  <c r="H18" i="2"/>
  <c r="G18" i="2"/>
  <c r="F18" i="2"/>
  <c r="E18" i="2"/>
  <c r="D18" i="2"/>
  <c r="C18" i="2"/>
  <c r="B18" i="2"/>
  <c r="H17" i="2"/>
  <c r="G17" i="2"/>
  <c r="F17" i="2"/>
  <c r="E17" i="2"/>
  <c r="D17" i="2"/>
  <c r="C17" i="2"/>
  <c r="B17" i="2"/>
  <c r="H16" i="2"/>
  <c r="G16" i="2"/>
  <c r="F16" i="2"/>
  <c r="E16" i="2"/>
  <c r="D16" i="2"/>
  <c r="C16" i="2"/>
  <c r="B16" i="2"/>
  <c r="H15" i="2"/>
  <c r="G15" i="2"/>
  <c r="F15" i="2"/>
  <c r="E15" i="2"/>
  <c r="D15" i="2"/>
  <c r="C15" i="2"/>
  <c r="B15" i="2"/>
  <c r="H14" i="2"/>
  <c r="G14" i="2"/>
  <c r="F14" i="2"/>
  <c r="E14" i="2"/>
  <c r="D14" i="2"/>
  <c r="C14" i="2"/>
  <c r="B14" i="2"/>
  <c r="H13" i="2"/>
  <c r="G13" i="2"/>
  <c r="F13" i="2"/>
  <c r="E13" i="2"/>
  <c r="D13" i="2"/>
  <c r="C13" i="2"/>
  <c r="B13" i="2"/>
  <c r="H12" i="2"/>
  <c r="G12" i="2"/>
  <c r="F12" i="2"/>
  <c r="E12" i="2"/>
  <c r="D12" i="2"/>
  <c r="C12" i="2"/>
  <c r="B12" i="2"/>
  <c r="D11" i="2"/>
  <c r="H11" i="2"/>
  <c r="G11" i="2"/>
  <c r="F11" i="2"/>
  <c r="C11" i="2"/>
  <c r="B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tc={3FF07971-2D00-ED44-BF97-BB699E7DCC05}</author>
    <author>tc={2856A7CE-C2DA-CA4E-949B-DC7D60C647FD}</author>
  </authors>
  <commentList>
    <comment ref="B18" authorId="0" shapeId="0" xr:uid="{3FF07971-2D00-ED44-BF97-BB699E7DCC0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12-17세: 15,273
미포함</t>
      </text>
    </comment>
    <comment ref="B19" authorId="1" shapeId="0" xr:uid="{2856A7CE-C2DA-CA4E-949B-DC7D60C647FD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12-17세: 15,287
미포함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tc={41A9A404-812B-1E40-BB1C-C84BAA7CD657}</author>
    <author>tc={A23C0DDA-6719-444D-8906-8FF74C63C4D8}</author>
  </authors>
  <commentList>
    <comment ref="B18" authorId="0" shapeId="0" xr:uid="{41A9A404-812B-1E40-BB1C-C84BAA7CD65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12-17세: 12,596
미포함</t>
      </text>
    </comment>
    <comment ref="B19" authorId="1" shapeId="0" xr:uid="{A23C0DDA-6719-444D-8906-8FF74C63C4D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12-17세: 13,051
미포함</t>
      </text>
    </comment>
  </commentList>
</comments>
</file>

<file path=xl/sharedStrings.xml><?xml version="1.0" encoding="utf-8"?>
<sst xmlns="http://schemas.openxmlformats.org/spreadsheetml/2006/main" count="16" uniqueCount="8">
  <si>
    <t>date</t>
  </si>
  <si>
    <t>18-29</t>
  </si>
  <si>
    <t>30-39</t>
  </si>
  <si>
    <t>40-49</t>
  </si>
  <si>
    <t>50-59</t>
  </si>
  <si>
    <t>60-69</t>
  </si>
  <si>
    <t>70-79</t>
  </si>
  <si>
    <t>80+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</si>
</sst>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(* #,##0_);_(* \(#,##0\);_(* &quot;-&quot;_);_(@_)"/>
  </numFmts>
  <fonts count="4" x14ac:knownFonts="1">
    <font>
      <sz val="12"/>
      <color theme="1"/>
      <name val="맑은 고딕"/>
      <family val="2"/>
      <scheme val="minor"/>
    </font>
    <font>
      <sz val="12"/>
      <color theme="1"/>
      <name val="맑은 고딕"/>
      <family val="2"/>
      <scheme val="minor"/>
    </font>
    <font>
      <sz val="12"/>
      <color rgb="FFFF0000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76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76" fontId="0" fillId="0" borderId="0" xfId="1" applyFont="1"/>
    <xf numFmtId="176" fontId="2" fillId="0" borderId="0" xfId="1" applyFont="1"/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이윤정" id="{11A4F5F0-4273-964A-87D2-52A5A4679086}" userId="S::annieyunjung@o365.yonsei.ac.kr::89eecd3d-adbe-4a0a-81dd-cd21374e6570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8" dT="2021-09-03T10:25:03.41" personId="{11A4F5F0-4273-964A-87D2-52A5A4679086}" id="{3FF07971-2D00-ED44-BF97-BB699E7DCC05}">
    <text>12-17세: 15,273
미포함</text>
  </threadedComment>
  <threadedComment ref="B19" dT="2021-09-03T10:30:22.63" personId="{11A4F5F0-4273-964A-87D2-52A5A4679086}" id="{2856A7CE-C2DA-CA4E-949B-DC7D60C647FD}">
    <text>12-17세: 15,287
미포함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8" dT="2021-09-03T10:28:52.34" personId="{11A4F5F0-4273-964A-87D2-52A5A4679086}" id="{41A9A404-812B-1E40-BB1C-C84BAA7CD657}">
    <text>12-17세: 12,596
미포함</text>
  </threadedComment>
  <threadedComment ref="B19" dT="2021-09-03T10:31:16.26" personId="{11A4F5F0-4273-964A-87D2-52A5A4679086}" id="{A23C0DDA-6719-444D-8906-8FF74C63C4D8}">
    <text>12-17세: 13,051
미포함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E4180-383F-D540-B7B7-6029C29EA127}">
  <dimension ref="A1:H19"/>
  <sheetViews>
    <sheetView zoomScale="77" zoomScaleNormal="77" workbookViewId="0">
      <selection activeCell="B11" sqref="B11"/>
    </sheetView>
  </sheetViews>
  <sheetFormatPr defaultColWidth="11.07421875" defaultRowHeight="17.5" x14ac:dyDescent="0.45"/>
  <cols>
    <col min="7" max="7" width="11.4609375" bestFit="1" customWidth="1"/>
  </cols>
  <sheetData>
    <row r="1" spans="1: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45">
      <c r="A2" s="1">
        <v>44319</v>
      </c>
      <c r="B2" s="2">
        <v>159618</v>
      </c>
      <c r="C2" s="2">
        <v>293296</v>
      </c>
      <c r="D2" s="2">
        <v>383649</v>
      </c>
      <c r="E2" s="2">
        <v>500061</v>
      </c>
      <c r="F2" s="2">
        <v>360437</v>
      </c>
      <c r="G2" s="2">
        <v>646182</v>
      </c>
      <c r="H2" s="2">
        <v>1053621</v>
      </c>
    </row>
    <row r="3" spans="1:8" x14ac:dyDescent="0.45">
      <c r="A3" s="1">
        <v>44326</v>
      </c>
      <c r="B3" s="2">
        <v>160322</v>
      </c>
      <c r="C3" s="2">
        <v>337791</v>
      </c>
      <c r="D3" s="2">
        <v>437590</v>
      </c>
      <c r="E3" s="2">
        <v>550522</v>
      </c>
      <c r="F3" s="2">
        <v>389270</v>
      </c>
      <c r="G3" s="2">
        <v>690506</v>
      </c>
      <c r="H3" s="2">
        <v>1108728</v>
      </c>
    </row>
    <row r="4" spans="1:8" x14ac:dyDescent="0.45">
      <c r="A4" s="1">
        <v>44333</v>
      </c>
      <c r="B4" s="2">
        <v>161073</v>
      </c>
      <c r="C4" s="2">
        <v>347710</v>
      </c>
      <c r="D4" s="2">
        <v>447492</v>
      </c>
      <c r="E4" s="2">
        <v>557958</v>
      </c>
      <c r="F4" s="2">
        <v>392990</v>
      </c>
      <c r="G4" s="2">
        <v>702358</v>
      </c>
      <c r="H4" s="2">
        <v>1124225</v>
      </c>
    </row>
    <row r="5" spans="1:8" x14ac:dyDescent="0.45">
      <c r="A5" s="1">
        <v>44340</v>
      </c>
      <c r="B5" s="2">
        <v>161823</v>
      </c>
      <c r="C5" s="2">
        <v>350568</v>
      </c>
      <c r="D5" s="2">
        <v>450988</v>
      </c>
      <c r="E5" s="2">
        <v>562838</v>
      </c>
      <c r="F5" s="2">
        <v>396621</v>
      </c>
      <c r="G5" s="2">
        <v>720524</v>
      </c>
      <c r="H5" s="2">
        <v>1149494</v>
      </c>
    </row>
    <row r="6" spans="1:8" x14ac:dyDescent="0.45">
      <c r="A6" s="1">
        <v>44347</v>
      </c>
      <c r="B6" s="2">
        <v>163333</v>
      </c>
      <c r="C6" s="2">
        <v>378346</v>
      </c>
      <c r="D6" s="2">
        <v>518196</v>
      </c>
      <c r="E6" s="2">
        <v>638684</v>
      </c>
      <c r="F6" s="2">
        <v>861278</v>
      </c>
      <c r="G6" s="2">
        <v>1491431</v>
      </c>
      <c r="H6" s="2">
        <v>1352586</v>
      </c>
    </row>
    <row r="7" spans="1:8" x14ac:dyDescent="0.45">
      <c r="A7" s="1">
        <v>44354</v>
      </c>
      <c r="B7" s="2">
        <v>165863</v>
      </c>
      <c r="C7" s="2">
        <v>420632</v>
      </c>
      <c r="D7" s="2">
        <v>655537</v>
      </c>
      <c r="E7" s="2">
        <v>781779</v>
      </c>
      <c r="F7" s="2">
        <v>1675934</v>
      </c>
      <c r="G7" s="2">
        <v>2347040</v>
      </c>
      <c r="H7" s="2">
        <v>1552002</v>
      </c>
    </row>
    <row r="8" spans="1:8" x14ac:dyDescent="0.45">
      <c r="A8" s="1">
        <v>44361</v>
      </c>
      <c r="B8" s="2">
        <v>314874</v>
      </c>
      <c r="C8" s="2">
        <v>930329</v>
      </c>
      <c r="D8" s="2">
        <v>909358</v>
      </c>
      <c r="E8" s="2">
        <v>954005</v>
      </c>
      <c r="F8" s="2">
        <v>4039284</v>
      </c>
      <c r="G8" s="2">
        <v>2944348</v>
      </c>
      <c r="H8" s="2">
        <v>1738183</v>
      </c>
    </row>
    <row r="9" spans="1:8" x14ac:dyDescent="0.45">
      <c r="A9" s="1">
        <v>44368</v>
      </c>
      <c r="B9" s="2">
        <v>553889</v>
      </c>
      <c r="C9" s="2">
        <v>1358008</v>
      </c>
      <c r="D9" s="2">
        <v>1098893</v>
      </c>
      <c r="E9" s="2">
        <v>1035550</v>
      </c>
      <c r="F9" s="2">
        <v>5931557</v>
      </c>
      <c r="G9" s="2">
        <v>3278581</v>
      </c>
      <c r="H9" s="2">
        <v>1758341</v>
      </c>
    </row>
    <row r="10" spans="1:8" x14ac:dyDescent="0.45">
      <c r="A10" s="1">
        <v>44375</v>
      </c>
      <c r="B10" s="2">
        <v>774868</v>
      </c>
      <c r="C10" s="2">
        <v>1364844</v>
      </c>
      <c r="D10" s="2">
        <v>1106872</v>
      </c>
      <c r="E10" s="2">
        <v>1043048</v>
      </c>
      <c r="F10" s="2">
        <v>5937297</v>
      </c>
      <c r="G10" s="2">
        <v>3288662</v>
      </c>
      <c r="H10" s="2">
        <v>1774711</v>
      </c>
    </row>
    <row r="11" spans="1:8" x14ac:dyDescent="0.45">
      <c r="A11" s="1">
        <v>44382</v>
      </c>
      <c r="B11" s="2">
        <v>796911</v>
      </c>
      <c r="C11" s="2">
        <v>1369228</v>
      </c>
      <c r="D11" s="2">
        <v>1111060</v>
      </c>
      <c r="E11" s="2">
        <v>1047488</v>
      </c>
      <c r="F11" s="2">
        <v>5938606</v>
      </c>
      <c r="G11" s="2">
        <v>3296853</v>
      </c>
      <c r="H11" s="2">
        <v>1787068</v>
      </c>
    </row>
    <row r="12" spans="1:8" x14ac:dyDescent="0.45">
      <c r="A12" s="1">
        <v>44389</v>
      </c>
      <c r="B12" s="2">
        <v>886035</v>
      </c>
      <c r="C12" s="2">
        <v>1379239</v>
      </c>
      <c r="D12" s="2">
        <v>1120395</v>
      </c>
      <c r="E12" s="2">
        <v>1055289</v>
      </c>
      <c r="F12" s="2">
        <v>6032090</v>
      </c>
      <c r="G12" s="2">
        <v>3318792</v>
      </c>
      <c r="H12" s="2">
        <v>1795097</v>
      </c>
    </row>
    <row r="13" spans="1:8" x14ac:dyDescent="0.45">
      <c r="A13" s="1">
        <v>44396</v>
      </c>
      <c r="B13" s="2">
        <v>951053</v>
      </c>
      <c r="C13" s="2">
        <v>1476719</v>
      </c>
      <c r="D13" s="2">
        <v>1299114</v>
      </c>
      <c r="E13" s="2">
        <v>1176560</v>
      </c>
      <c r="F13" s="2">
        <v>6089614</v>
      </c>
      <c r="G13" s="2">
        <v>3334358</v>
      </c>
      <c r="H13" s="2">
        <v>1805666</v>
      </c>
    </row>
    <row r="14" spans="1:8" x14ac:dyDescent="0.45">
      <c r="A14" s="1">
        <v>44403</v>
      </c>
      <c r="B14" s="2">
        <v>1400634</v>
      </c>
      <c r="C14" s="2">
        <v>1564402</v>
      </c>
      <c r="D14" s="2">
        <v>1417086</v>
      </c>
      <c r="E14" s="2">
        <v>1262893</v>
      </c>
      <c r="F14" s="2">
        <v>6098766</v>
      </c>
      <c r="G14" s="2">
        <v>3338906</v>
      </c>
      <c r="H14" s="2">
        <v>1810437</v>
      </c>
    </row>
    <row r="15" spans="1:8" x14ac:dyDescent="0.45">
      <c r="A15" s="1">
        <v>44410</v>
      </c>
      <c r="B15" s="2">
        <v>1759173</v>
      </c>
      <c r="C15" s="2">
        <v>1835857</v>
      </c>
      <c r="D15" s="2">
        <v>1818430</v>
      </c>
      <c r="E15" s="2">
        <v>2678777</v>
      </c>
      <c r="F15" s="2">
        <v>6202465</v>
      </c>
      <c r="G15" s="2">
        <v>3362620</v>
      </c>
      <c r="H15" s="2">
        <v>1815054</v>
      </c>
    </row>
    <row r="16" spans="1:8" x14ac:dyDescent="0.45">
      <c r="A16" s="1">
        <v>44417</v>
      </c>
      <c r="B16" s="2">
        <v>1978965</v>
      </c>
      <c r="C16" s="2">
        <v>2025840</v>
      </c>
      <c r="D16" s="2">
        <v>2078152</v>
      </c>
      <c r="E16" s="2">
        <v>3380508</v>
      </c>
      <c r="F16" s="2">
        <v>6266892</v>
      </c>
      <c r="G16" s="2">
        <v>3381943</v>
      </c>
      <c r="H16" s="2">
        <v>1823689</v>
      </c>
    </row>
    <row r="17" spans="1:8" x14ac:dyDescent="0.45">
      <c r="A17" s="1">
        <v>44424</v>
      </c>
      <c r="B17" s="2">
        <v>2234899</v>
      </c>
      <c r="C17" s="2">
        <v>2160203</v>
      </c>
      <c r="D17" s="2">
        <v>2254108</v>
      </c>
      <c r="E17" s="2">
        <v>4031512</v>
      </c>
      <c r="F17" s="2">
        <v>6448480</v>
      </c>
      <c r="G17" s="2">
        <v>3422202</v>
      </c>
      <c r="H17" s="2">
        <v>1835569</v>
      </c>
    </row>
    <row r="18" spans="1:8" x14ac:dyDescent="0.45">
      <c r="A18" s="1">
        <v>44431</v>
      </c>
      <c r="B18" s="3">
        <v>2518444</v>
      </c>
      <c r="C18" s="2">
        <v>2399229</v>
      </c>
      <c r="D18" s="2">
        <v>2624335</v>
      </c>
      <c r="E18" s="2">
        <v>6509190</v>
      </c>
      <c r="F18" s="2">
        <v>6551118</v>
      </c>
      <c r="G18" s="2">
        <v>3446974</v>
      </c>
      <c r="H18" s="2">
        <v>1846122</v>
      </c>
    </row>
    <row r="19" spans="1:8" x14ac:dyDescent="0.45">
      <c r="A19" s="1">
        <v>44438</v>
      </c>
      <c r="B19" s="3">
        <v>3036312</v>
      </c>
      <c r="C19" s="2">
        <v>2749638</v>
      </c>
      <c r="D19" s="2">
        <v>3111932</v>
      </c>
      <c r="E19" s="2">
        <v>7786660</v>
      </c>
      <c r="F19" s="2">
        <v>6621561</v>
      </c>
      <c r="G19" s="2">
        <v>3464199</v>
      </c>
      <c r="H19" s="2">
        <v>1855490</v>
      </c>
    </row>
  </sheetData>
  <phoneticPr fontId="3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6488B-6AE1-6D45-B18E-AB20070D0C15}">
  <dimension ref="A1:H19"/>
  <sheetViews>
    <sheetView tabSelected="1" zoomScale="77" zoomScaleNormal="77" workbookViewId="0">
      <selection activeCell="C19" sqref="C19"/>
    </sheetView>
  </sheetViews>
  <sheetFormatPr defaultColWidth="11.07421875" defaultRowHeight="17.5" x14ac:dyDescent="0.45"/>
  <sheetData>
    <row r="1" spans="1: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45">
      <c r="A2" s="1">
        <v>44319</v>
      </c>
      <c r="B2" s="2"/>
      <c r="C2" s="2"/>
      <c r="D2" s="2"/>
      <c r="E2" s="2"/>
      <c r="F2" s="2"/>
      <c r="G2" s="2"/>
      <c r="H2" s="2"/>
    </row>
    <row r="3" spans="1:8" x14ac:dyDescent="0.45">
      <c r="A3" s="1">
        <v>44326</v>
      </c>
      <c r="B3" s="2"/>
      <c r="C3" s="2"/>
      <c r="D3" s="2"/>
      <c r="E3" s="2"/>
      <c r="F3" s="2"/>
      <c r="G3" s="2"/>
      <c r="H3" s="2"/>
    </row>
    <row r="4" spans="1:8" x14ac:dyDescent="0.45">
      <c r="A4" s="1">
        <v>44333</v>
      </c>
      <c r="B4" s="2"/>
      <c r="C4" s="2"/>
      <c r="D4" s="2"/>
      <c r="E4" s="2"/>
      <c r="F4" s="2"/>
      <c r="G4" s="2"/>
      <c r="H4" s="2"/>
    </row>
    <row r="5" spans="1:8" x14ac:dyDescent="0.45">
      <c r="A5" s="1">
        <v>44340</v>
      </c>
      <c r="B5" s="2"/>
      <c r="C5" s="2"/>
      <c r="D5" s="2"/>
      <c r="E5" s="2"/>
      <c r="F5" s="2"/>
      <c r="G5" s="2"/>
      <c r="H5" s="2"/>
    </row>
    <row r="6" spans="1:8" x14ac:dyDescent="0.45">
      <c r="A6" s="1">
        <v>44347</v>
      </c>
      <c r="B6" s="2"/>
      <c r="C6" s="2"/>
      <c r="D6" s="2"/>
      <c r="E6" s="2"/>
      <c r="F6" s="2"/>
      <c r="G6" s="2"/>
      <c r="H6" s="2"/>
    </row>
    <row r="7" spans="1:8" x14ac:dyDescent="0.45">
      <c r="A7" s="1">
        <v>44354</v>
      </c>
      <c r="B7" s="2"/>
      <c r="C7" s="2"/>
      <c r="D7" s="2"/>
      <c r="E7" s="2"/>
      <c r="F7" s="2"/>
      <c r="G7" s="2"/>
      <c r="H7" s="2"/>
    </row>
    <row r="8" spans="1:8" x14ac:dyDescent="0.45">
      <c r="A8" s="1">
        <v>44361</v>
      </c>
      <c r="B8" s="2"/>
      <c r="C8" s="2"/>
      <c r="D8" s="2"/>
      <c r="E8" s="2"/>
      <c r="F8" s="2"/>
      <c r="G8" s="2"/>
      <c r="H8" s="2"/>
    </row>
    <row r="9" spans="1:8" x14ac:dyDescent="0.45">
      <c r="A9" s="1">
        <v>44368</v>
      </c>
      <c r="B9" s="2"/>
      <c r="C9" s="2"/>
      <c r="D9" s="2"/>
      <c r="E9" s="2"/>
      <c r="F9" s="2"/>
      <c r="G9" s="2"/>
      <c r="H9" s="2"/>
    </row>
    <row r="10" spans="1:8" x14ac:dyDescent="0.45">
      <c r="A10" s="1">
        <v>44375</v>
      </c>
      <c r="B10" s="2"/>
      <c r="C10" s="2"/>
      <c r="D10" s="2"/>
      <c r="E10" s="2"/>
      <c r="F10" s="2"/>
      <c r="G10" s="2"/>
      <c r="H10" s="2"/>
    </row>
    <row r="11" spans="1:8" x14ac:dyDescent="0.45">
      <c r="A11" s="1">
        <v>44382</v>
      </c>
      <c r="B11" s="2">
        <f>310844-17</f>
        <v>310827</v>
      </c>
      <c r="C11" s="2">
        <f>965064-802874</f>
        <v>162190</v>
      </c>
      <c r="D11" s="2">
        <f>379454-197434</f>
        <v>182020</v>
      </c>
      <c r="E11" s="2">
        <f>307143-60318</f>
        <v>246825</v>
      </c>
      <c r="F11" s="2">
        <f>232244-60206</f>
        <v>172038</v>
      </c>
      <c r="G11" s="2">
        <f>1454178-8270</f>
        <v>1445908</v>
      </c>
      <c r="H11" s="2">
        <f>1672675-320</f>
        <v>1672355</v>
      </c>
    </row>
    <row r="12" spans="1:8" x14ac:dyDescent="0.45">
      <c r="A12" s="1">
        <v>44389</v>
      </c>
      <c r="B12" s="2">
        <f>537578-18</f>
        <v>537560</v>
      </c>
      <c r="C12" s="2">
        <f>987723-802951</f>
        <v>184772</v>
      </c>
      <c r="D12" s="2">
        <f>424823-197528</f>
        <v>227295</v>
      </c>
      <c r="E12" s="2">
        <f>401269-60379</f>
        <v>340890</v>
      </c>
      <c r="F12" s="2">
        <f>338545-60218</f>
        <v>278327</v>
      </c>
      <c r="G12" s="2">
        <f>1485653-8272</f>
        <v>1477381</v>
      </c>
      <c r="H12" s="2">
        <f>1697818-320</f>
        <v>1697498</v>
      </c>
    </row>
    <row r="13" spans="1:8" x14ac:dyDescent="0.45">
      <c r="A13" s="1">
        <v>44396</v>
      </c>
      <c r="B13" s="2">
        <f>742006-18</f>
        <v>741988</v>
      </c>
      <c r="C13" s="2">
        <f>1075256-802956</f>
        <v>272300</v>
      </c>
      <c r="D13" s="2">
        <f>562643-197534</f>
        <v>365109</v>
      </c>
      <c r="E13" s="2">
        <f>546540-60381</f>
        <v>486159</v>
      </c>
      <c r="F13" s="2">
        <f>412978-60222</f>
        <v>352756</v>
      </c>
      <c r="G13" s="2">
        <f>1509595-8274</f>
        <v>1501321</v>
      </c>
      <c r="H13" s="2">
        <f>1716454-320</f>
        <v>1716134</v>
      </c>
    </row>
    <row r="14" spans="1:8" x14ac:dyDescent="0.45">
      <c r="A14" s="1">
        <v>44403</v>
      </c>
      <c r="B14" s="3">
        <f>754939</f>
        <v>754939</v>
      </c>
      <c r="C14" s="3">
        <f>335462</f>
        <v>335462</v>
      </c>
      <c r="D14" s="3">
        <f>437733</f>
        <v>437733</v>
      </c>
      <c r="E14" s="3">
        <f>551208</f>
        <v>551208</v>
      </c>
      <c r="F14" s="3">
        <f>387426</f>
        <v>387426</v>
      </c>
      <c r="G14" s="3">
        <f>1517041</f>
        <v>1517041</v>
      </c>
      <c r="H14" s="3">
        <f>1729588</f>
        <v>1729588</v>
      </c>
    </row>
    <row r="15" spans="1:8" x14ac:dyDescent="0.45">
      <c r="A15" s="1">
        <v>44410</v>
      </c>
      <c r="B15" s="2">
        <f>854927-18</f>
        <v>854909</v>
      </c>
      <c r="C15" s="2">
        <f>1165851-802983</f>
        <v>362868</v>
      </c>
      <c r="D15" s="2">
        <f>662120-197544</f>
        <v>464576</v>
      </c>
      <c r="E15" s="2">
        <f>632641-60393</f>
        <v>572248</v>
      </c>
      <c r="F15" s="2">
        <f>543993-60227</f>
        <v>483766</v>
      </c>
      <c r="G15" s="2">
        <f>1548144-8276</f>
        <v>1539868</v>
      </c>
      <c r="H15" s="2">
        <f>1738733-321</f>
        <v>1738412</v>
      </c>
    </row>
    <row r="16" spans="1:8" x14ac:dyDescent="0.45">
      <c r="A16" s="1">
        <v>44417</v>
      </c>
      <c r="B16" s="3">
        <f>883966</f>
        <v>883966</v>
      </c>
      <c r="C16" s="3">
        <f>454249</f>
        <v>454249</v>
      </c>
      <c r="D16" s="3">
        <f>641635</f>
        <v>641635</v>
      </c>
      <c r="E16" s="3">
        <f>693297</f>
        <v>693297</v>
      </c>
      <c r="F16" s="3">
        <f>545683</f>
        <v>545683</v>
      </c>
      <c r="G16" s="3">
        <f>1558023</f>
        <v>1558023</v>
      </c>
      <c r="H16" s="3">
        <f>1750721</f>
        <v>1750721</v>
      </c>
    </row>
    <row r="17" spans="1:8" x14ac:dyDescent="0.45">
      <c r="A17" s="1">
        <v>44424</v>
      </c>
      <c r="B17" s="2">
        <f>1379694-18</f>
        <v>1379676</v>
      </c>
      <c r="C17" s="2">
        <f>1376128-802987</f>
        <v>573141</v>
      </c>
      <c r="D17" s="2">
        <f>1029639-197547</f>
        <v>832092</v>
      </c>
      <c r="E17" s="2">
        <f>926979-60395</f>
        <v>866584</v>
      </c>
      <c r="F17" s="2">
        <f>1119437-60231</f>
        <v>1059206</v>
      </c>
      <c r="G17" s="2">
        <f>2148619-8278</f>
        <v>2140341</v>
      </c>
      <c r="H17" s="2">
        <f>1760759-321</f>
        <v>1760438</v>
      </c>
    </row>
    <row r="18" spans="1:8" x14ac:dyDescent="0.45">
      <c r="A18" s="1">
        <v>44431</v>
      </c>
      <c r="B18" s="3">
        <f>1445177-19</f>
        <v>1445158</v>
      </c>
      <c r="C18" s="2">
        <f>1428880-802987</f>
        <v>625893</v>
      </c>
      <c r="D18" s="2">
        <f>1178430-197549</f>
        <v>980881</v>
      </c>
      <c r="E18" s="2">
        <f>1080805-60396</f>
        <v>1020409</v>
      </c>
      <c r="F18" s="2">
        <f>1970186-60234</f>
        <v>1909952</v>
      </c>
      <c r="G18" s="2">
        <f>2683749-8278</f>
        <v>2675471</v>
      </c>
      <c r="H18" s="2">
        <f>1765298-321</f>
        <v>1764977</v>
      </c>
    </row>
    <row r="19" spans="1:8" x14ac:dyDescent="0.45">
      <c r="A19" s="1">
        <v>44438</v>
      </c>
      <c r="B19" s="3">
        <f>1465804-22</f>
        <v>1465782</v>
      </c>
      <c r="C19" s="2">
        <f>1522510-824599</f>
        <v>697911</v>
      </c>
      <c r="D19" s="2">
        <f>1362553-218975</f>
        <v>1143578</v>
      </c>
      <c r="E19" s="2">
        <f>1237519-65430</f>
        <v>1172089</v>
      </c>
      <c r="F19" s="2">
        <f>4246240-61377</f>
        <v>4184863</v>
      </c>
      <c r="G19" s="2">
        <f>2999176-8461</f>
        <v>2990715</v>
      </c>
      <c r="H19" s="2">
        <f>1772218-557</f>
        <v>1771661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1st dose</vt:lpstr>
      <vt:lpstr>2nd dose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cp:lastPrinted>2021-09-06T13:09:28Z</cp:lastPrinted>
  <dcterms:created xsi:type="dcterms:W3CDTF">2021-09-03T08:08:58Z</dcterms:created>
  <dcterms:modified xsi:type="dcterms:W3CDTF">2021-09-06T13:32:21Z</dcterms:modified>
</cp:coreProperties>
</file>