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ltukei_uw_edu/Documents/Desktop/GitHub/meta-analysis-for-VEGF-signaling/data/"/>
    </mc:Choice>
  </mc:AlternateContent>
  <xr:revisionPtr revIDLastSave="220" documentId="11_F25DC773A252ABDACC104818815C681A5BDE58ED" xr6:coauthVersionLast="47" xr6:coauthVersionMax="47" xr10:uidLastSave="{2D037E2C-5935-4B73-8606-BB6967F7402A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4" i="1"/>
  <c r="K3" i="1"/>
  <c r="L2" i="2"/>
  <c r="L7" i="2"/>
  <c r="L12" i="2"/>
  <c r="J7" i="2"/>
  <c r="J12" i="2"/>
  <c r="J2" i="2"/>
  <c r="H7" i="2"/>
  <c r="H12" i="2"/>
  <c r="H2" i="2"/>
  <c r="I4" i="1"/>
  <c r="I3" i="1"/>
  <c r="I2" i="1"/>
  <c r="G4" i="1"/>
  <c r="G3" i="1"/>
  <c r="G2" i="1"/>
  <c r="J3" i="1"/>
  <c r="J4" i="1"/>
  <c r="J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</calcChain>
</file>

<file path=xl/sharedStrings.xml><?xml version="1.0" encoding="utf-8"?>
<sst xmlns="http://schemas.openxmlformats.org/spreadsheetml/2006/main" count="113" uniqueCount="19">
  <si>
    <t xml:space="preserve">Reference </t>
  </si>
  <si>
    <t>Parameter</t>
  </si>
  <si>
    <t>Ligand</t>
  </si>
  <si>
    <t xml:space="preserve">Receptor </t>
  </si>
  <si>
    <t>Method</t>
  </si>
  <si>
    <t>kon</t>
  </si>
  <si>
    <t>kon_SE</t>
  </si>
  <si>
    <t>koff</t>
  </si>
  <si>
    <t>koff_SE</t>
  </si>
  <si>
    <t>Kd</t>
  </si>
  <si>
    <t>Kd_SE</t>
  </si>
  <si>
    <t>Herve et al. 2008</t>
  </si>
  <si>
    <t>Lu et al. 2023</t>
  </si>
  <si>
    <t>VEGF165:VEGFR2</t>
  </si>
  <si>
    <t>VEGF165:NRP1</t>
  </si>
  <si>
    <t>VEGF165</t>
  </si>
  <si>
    <t>NRP1</t>
  </si>
  <si>
    <t>SPR</t>
  </si>
  <si>
    <t>Concentration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</si>
</sst>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3" xfId="0" applyBorder="1"/>
    <xf numFmtId="11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/>
    <xf numFmtId="11" fontId="0" fillId="0" borderId="2" xfId="0" applyNumberFormat="1" applyBorder="1"/>
    <xf numFmtId="1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L14" sqref="L14"/>
    </sheetView>
  </sheetViews>
  <sheetFormatPr defaultRowHeight="15" x14ac:dyDescent="0.25"/>
  <cols>
    <col min="1" max="1" width="19.7109375" customWidth="1"/>
    <col min="2" max="2" width="16" customWidth="1"/>
    <col min="3" max="3" width="11.28515625" customWidth="1"/>
    <col min="11" max="11" width="1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14</v>
      </c>
      <c r="C2" t="s">
        <v>15</v>
      </c>
      <c r="D2" t="s">
        <v>16</v>
      </c>
      <c r="E2" t="s">
        <v>17</v>
      </c>
      <c r="F2" s="2">
        <v>1877103</v>
      </c>
      <c r="G2">
        <f>969533.949486/SQRT(5)</f>
        <v>433588.76350890863</v>
      </c>
      <c r="H2" s="2">
        <v>3.1800000000000001E-3</v>
      </c>
      <c r="I2" s="2">
        <f>0.001559/SQRT(5)</f>
        <v>6.9720599538443439E-4</v>
      </c>
      <c r="J2" s="2">
        <f>H2/F2</f>
        <v>1.6940998975549024E-9</v>
      </c>
      <c r="K2" s="2">
        <f>_xlfn.STDEV.P(Sheet2!K2:K6)/SQRT(5)</f>
        <v>1.6402259694207648E-9</v>
      </c>
    </row>
    <row r="3" spans="1:11" x14ac:dyDescent="0.25">
      <c r="A3" t="s">
        <v>12</v>
      </c>
      <c r="B3" t="s">
        <v>14</v>
      </c>
      <c r="C3" t="s">
        <v>15</v>
      </c>
      <c r="D3" t="s">
        <v>16</v>
      </c>
      <c r="E3" t="s">
        <v>17</v>
      </c>
      <c r="F3" s="2">
        <v>55473110</v>
      </c>
      <c r="G3" s="2">
        <f>42530440/SQRT(5)</f>
        <v>19020190.990595229</v>
      </c>
      <c r="H3" s="2">
        <v>8.0490000000000006E-3</v>
      </c>
      <c r="I3" s="2">
        <f>0.004833/SQRT(5)</f>
        <v>2.1613833070512965E-3</v>
      </c>
      <c r="J3" s="2">
        <f t="shared" ref="J3:J4" si="0">H3/F3</f>
        <v>1.4509732733571276E-10</v>
      </c>
      <c r="K3" s="2">
        <f>_xlfn.STDEV.P(Sheet2!K7:K11)/SQRT(5)</f>
        <v>5.1700620440230326E-11</v>
      </c>
    </row>
    <row r="4" spans="1:11" x14ac:dyDescent="0.25">
      <c r="A4" t="s">
        <v>12</v>
      </c>
      <c r="B4" t="s">
        <v>13</v>
      </c>
      <c r="C4" t="s">
        <v>15</v>
      </c>
      <c r="D4" t="s">
        <v>15</v>
      </c>
      <c r="E4" t="s">
        <v>17</v>
      </c>
      <c r="F4" s="2">
        <v>35767540</v>
      </c>
      <c r="G4" s="2">
        <f>26221830/SQRT(5)</f>
        <v>11726758.874888662</v>
      </c>
      <c r="H4" s="2">
        <v>4.1279999999999997E-3</v>
      </c>
      <c r="I4" s="2">
        <f>0.000514/SQRT(5)</f>
        <v>2.2986778808697838E-4</v>
      </c>
      <c r="J4" s="2">
        <f t="shared" si="0"/>
        <v>1.1541190699723826E-10</v>
      </c>
      <c r="K4" s="2">
        <f>_xlfn.STDEV.P(Sheet2!K12:K16)/SQRT(5)</f>
        <v>6.5583124434488832E-11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D59F-CF23-483A-8186-6066189E6A2C}">
  <dimension ref="A1:L16"/>
  <sheetViews>
    <sheetView workbookViewId="0">
      <selection activeCell="E31" sqref="E31"/>
    </sheetView>
  </sheetViews>
  <sheetFormatPr defaultRowHeight="15" x14ac:dyDescent="0.25"/>
  <cols>
    <col min="1" max="1" width="15.140625" customWidth="1"/>
    <col min="2" max="2" width="18.7109375" customWidth="1"/>
    <col min="6" max="6" width="12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0" t="s">
        <v>11</v>
      </c>
      <c r="B2" s="10" t="s">
        <v>14</v>
      </c>
      <c r="C2" s="10" t="s">
        <v>15</v>
      </c>
      <c r="D2" s="10" t="s">
        <v>16</v>
      </c>
      <c r="E2" s="10" t="s">
        <v>17</v>
      </c>
      <c r="F2" s="10">
        <v>2.2999999999999998</v>
      </c>
      <c r="G2" s="11">
        <v>3683838</v>
      </c>
      <c r="H2" s="12">
        <f>_xlfn.STDEV.P(G2:G6)/SQRT(5)</f>
        <v>474977.22808354895</v>
      </c>
      <c r="I2" s="10">
        <v>1.544E-3</v>
      </c>
      <c r="J2" s="3">
        <f>_xlfn.STDEV.P(I2:I6)/SQRT(5)</f>
        <v>7.6366647170083353E-4</v>
      </c>
      <c r="K2" s="11">
        <f>I2/G2</f>
        <v>4.191280941235744E-10</v>
      </c>
      <c r="L2" s="12">
        <f>_xlfn.STDEV.P(K2:K6)/SQRT(5)</f>
        <v>1.6402259694207648E-9</v>
      </c>
    </row>
    <row r="3" spans="1:12" x14ac:dyDescent="0.25">
      <c r="A3" s="4" t="s">
        <v>11</v>
      </c>
      <c r="B3" s="4" t="s">
        <v>14</v>
      </c>
      <c r="C3" s="4" t="s">
        <v>15</v>
      </c>
      <c r="D3" s="4" t="s">
        <v>16</v>
      </c>
      <c r="E3" s="4" t="s">
        <v>17</v>
      </c>
      <c r="F3" s="4">
        <v>4.5999999999999996</v>
      </c>
      <c r="G3" s="5">
        <v>2273120</v>
      </c>
      <c r="H3" s="6"/>
      <c r="I3" s="4">
        <v>2.0179999999999998E-3</v>
      </c>
      <c r="J3" s="6"/>
      <c r="K3" s="5">
        <f t="shared" ref="K3:K16" si="0">I3/G3</f>
        <v>8.8776659393256835E-10</v>
      </c>
      <c r="L3" s="6"/>
    </row>
    <row r="4" spans="1:12" x14ac:dyDescent="0.25">
      <c r="A4" s="4" t="s">
        <v>11</v>
      </c>
      <c r="B4" s="4" t="s">
        <v>14</v>
      </c>
      <c r="C4" s="4" t="s">
        <v>15</v>
      </c>
      <c r="D4" s="4" t="s">
        <v>16</v>
      </c>
      <c r="E4" s="4" t="s">
        <v>17</v>
      </c>
      <c r="F4" s="4">
        <v>9.1999999999999993</v>
      </c>
      <c r="G4" s="5">
        <v>1710383</v>
      </c>
      <c r="H4" s="6"/>
      <c r="I4" s="4">
        <v>2.6770000000000001E-3</v>
      </c>
      <c r="J4" s="6"/>
      <c r="K4" s="5">
        <f t="shared" si="0"/>
        <v>1.5651465198145679E-9</v>
      </c>
      <c r="L4" s="6"/>
    </row>
    <row r="5" spans="1:12" x14ac:dyDescent="0.25">
      <c r="A5" s="4" t="s">
        <v>11</v>
      </c>
      <c r="B5" s="4" t="s">
        <v>14</v>
      </c>
      <c r="C5" s="4" t="s">
        <v>15</v>
      </c>
      <c r="D5" s="4" t="s">
        <v>16</v>
      </c>
      <c r="E5" s="4" t="s">
        <v>17</v>
      </c>
      <c r="F5" s="4">
        <v>19.5</v>
      </c>
      <c r="G5" s="5">
        <v>1102344</v>
      </c>
      <c r="H5" s="6"/>
      <c r="I5" s="4">
        <v>3.2729999999999999E-3</v>
      </c>
      <c r="J5" s="6"/>
      <c r="K5" s="5">
        <f t="shared" si="0"/>
        <v>2.9691276044501532E-9</v>
      </c>
      <c r="L5" s="6"/>
    </row>
    <row r="6" spans="1:12" x14ac:dyDescent="0.25">
      <c r="A6" s="7" t="s">
        <v>11</v>
      </c>
      <c r="B6" s="7" t="s">
        <v>14</v>
      </c>
      <c r="C6" s="7" t="s">
        <v>15</v>
      </c>
      <c r="D6" s="7" t="s">
        <v>16</v>
      </c>
      <c r="E6" s="7" t="s">
        <v>17</v>
      </c>
      <c r="F6" s="7">
        <v>39</v>
      </c>
      <c r="G6" s="8">
        <v>615787.69869300001</v>
      </c>
      <c r="H6" s="9"/>
      <c r="I6" s="7">
        <v>6.3879999999999996E-3</v>
      </c>
      <c r="J6" s="9"/>
      <c r="K6" s="8">
        <f t="shared" si="0"/>
        <v>1.0373705115510478E-8</v>
      </c>
      <c r="L6" s="9"/>
    </row>
    <row r="7" spans="1:12" x14ac:dyDescent="0.25">
      <c r="A7" s="4" t="s">
        <v>12</v>
      </c>
      <c r="B7" s="4" t="s">
        <v>14</v>
      </c>
      <c r="C7" s="4" t="s">
        <v>15</v>
      </c>
      <c r="D7" s="4" t="s">
        <v>16</v>
      </c>
      <c r="E7" s="4" t="s">
        <v>17</v>
      </c>
      <c r="F7" s="4">
        <v>0.5</v>
      </c>
      <c r="G7" s="5">
        <v>119397500</v>
      </c>
      <c r="H7" s="12">
        <f>_xlfn.STDEV.P(G7:G11)/SQRT(5)</f>
        <v>19381909.66887809</v>
      </c>
      <c r="I7" s="4">
        <v>1.7746000000000001E-2</v>
      </c>
      <c r="J7" s="3">
        <f t="shared" ref="J7" si="1">_xlfn.STDEV.P(I7:I11)/SQRT(5)</f>
        <v>2.3677788308877146E-3</v>
      </c>
      <c r="K7" s="5">
        <f t="shared" si="0"/>
        <v>1.4862957767122428E-10</v>
      </c>
      <c r="L7" s="12">
        <f t="shared" ref="L7" si="2">_xlfn.STDEV.P(K7:K11)/SQRT(5)</f>
        <v>5.1700620440230326E-11</v>
      </c>
    </row>
    <row r="8" spans="1:12" x14ac:dyDescent="0.25">
      <c r="A8" s="4" t="s">
        <v>12</v>
      </c>
      <c r="B8" s="4" t="s">
        <v>14</v>
      </c>
      <c r="C8" s="4" t="s">
        <v>15</v>
      </c>
      <c r="D8" s="4" t="s">
        <v>16</v>
      </c>
      <c r="E8" s="4" t="s">
        <v>17</v>
      </c>
      <c r="F8" s="4">
        <v>1</v>
      </c>
      <c r="G8" s="5">
        <v>87856320</v>
      </c>
      <c r="H8" s="6"/>
      <c r="I8" s="4">
        <v>9.3930000000000003E-3</v>
      </c>
      <c r="J8" s="6"/>
      <c r="K8" s="5">
        <f t="shared" si="0"/>
        <v>1.0691319645530339E-10</v>
      </c>
      <c r="L8" s="6"/>
    </row>
    <row r="9" spans="1:12" x14ac:dyDescent="0.25">
      <c r="A9" s="4" t="s">
        <v>12</v>
      </c>
      <c r="B9" s="4" t="s">
        <v>14</v>
      </c>
      <c r="C9" s="4" t="s">
        <v>15</v>
      </c>
      <c r="D9" s="4" t="s">
        <v>16</v>
      </c>
      <c r="E9" s="4" t="s">
        <v>17</v>
      </c>
      <c r="F9" s="4">
        <v>2</v>
      </c>
      <c r="G9" s="5">
        <v>32306270</v>
      </c>
      <c r="H9" s="6"/>
      <c r="I9" s="4">
        <v>5.6150000000000002E-3</v>
      </c>
      <c r="J9" s="6"/>
      <c r="K9" s="5">
        <f t="shared" si="0"/>
        <v>1.7380527061774697E-10</v>
      </c>
      <c r="L9" s="6"/>
    </row>
    <row r="10" spans="1:12" x14ac:dyDescent="0.25">
      <c r="A10" s="4" t="s">
        <v>12</v>
      </c>
      <c r="B10" s="4" t="s">
        <v>14</v>
      </c>
      <c r="C10" s="4" t="s">
        <v>15</v>
      </c>
      <c r="D10" s="4" t="s">
        <v>16</v>
      </c>
      <c r="E10" s="4" t="s">
        <v>17</v>
      </c>
      <c r="F10" s="4">
        <v>4</v>
      </c>
      <c r="G10" s="5">
        <v>18378530</v>
      </c>
      <c r="H10" s="6"/>
      <c r="I10" s="4">
        <v>4.5659999999999997E-3</v>
      </c>
      <c r="J10" s="6"/>
      <c r="K10" s="5">
        <f t="shared" si="0"/>
        <v>2.4844206799999783E-10</v>
      </c>
      <c r="L10" s="6"/>
    </row>
    <row r="11" spans="1:12" x14ac:dyDescent="0.25">
      <c r="A11" s="7" t="s">
        <v>12</v>
      </c>
      <c r="B11" s="7" t="s">
        <v>14</v>
      </c>
      <c r="C11" s="7" t="s">
        <v>15</v>
      </c>
      <c r="D11" s="7" t="s">
        <v>16</v>
      </c>
      <c r="E11" s="7" t="s">
        <v>17</v>
      </c>
      <c r="F11" s="7">
        <v>8</v>
      </c>
      <c r="G11" s="8">
        <v>6728897</v>
      </c>
      <c r="H11" s="9"/>
      <c r="I11" s="7">
        <v>2.9239999999999999E-3</v>
      </c>
      <c r="J11" s="9"/>
      <c r="K11" s="8">
        <f t="shared" si="0"/>
        <v>4.3454372982674573E-10</v>
      </c>
      <c r="L11" s="9"/>
    </row>
    <row r="12" spans="1:12" x14ac:dyDescent="0.25">
      <c r="A12" t="s">
        <v>12</v>
      </c>
      <c r="B12" t="s">
        <v>13</v>
      </c>
      <c r="C12" t="s">
        <v>15</v>
      </c>
      <c r="D12" t="s">
        <v>15</v>
      </c>
      <c r="E12" t="s">
        <v>17</v>
      </c>
      <c r="F12">
        <v>0.5</v>
      </c>
      <c r="G12" s="2">
        <v>85442310</v>
      </c>
      <c r="H12" s="12">
        <f t="shared" ref="H12" si="3">_xlfn.STDEV.P(G12:G16)/SQRT(5)</f>
        <v>12575099.0725416</v>
      </c>
      <c r="I12">
        <v>4.9740000000000001E-3</v>
      </c>
      <c r="J12" s="3">
        <f t="shared" ref="J12" si="4">_xlfn.STDEV.P(I12:I16)/SQRT(5)</f>
        <v>2.5173007766256294E-4</v>
      </c>
      <c r="K12" s="2">
        <f t="shared" si="0"/>
        <v>5.8214718211621385E-11</v>
      </c>
      <c r="L12" s="12">
        <f t="shared" ref="L12" si="5">_xlfn.STDEV.P(K12:K16)/SQRT(5)</f>
        <v>6.5583124434488832E-11</v>
      </c>
    </row>
    <row r="13" spans="1:12" x14ac:dyDescent="0.25">
      <c r="A13" t="s">
        <v>12</v>
      </c>
      <c r="B13" t="s">
        <v>13</v>
      </c>
      <c r="C13" t="s">
        <v>15</v>
      </c>
      <c r="D13" t="s">
        <v>15</v>
      </c>
      <c r="E13" t="s">
        <v>17</v>
      </c>
      <c r="F13">
        <v>1</v>
      </c>
      <c r="G13" s="2">
        <v>45213570</v>
      </c>
      <c r="H13" s="6"/>
      <c r="I13">
        <v>4.5259999999999996E-3</v>
      </c>
      <c r="J13" s="6"/>
      <c r="K13" s="2">
        <f t="shared" si="0"/>
        <v>1.0010269040909621E-10</v>
      </c>
      <c r="L13" s="6"/>
    </row>
    <row r="14" spans="1:12" x14ac:dyDescent="0.25">
      <c r="A14" t="s">
        <v>12</v>
      </c>
      <c r="B14" t="s">
        <v>13</v>
      </c>
      <c r="C14" t="s">
        <v>15</v>
      </c>
      <c r="D14" t="s">
        <v>15</v>
      </c>
      <c r="E14" t="s">
        <v>17</v>
      </c>
      <c r="F14">
        <v>2</v>
      </c>
      <c r="G14" s="2">
        <v>24827940</v>
      </c>
      <c r="H14" s="6"/>
      <c r="I14">
        <v>3.8860000000000001E-3</v>
      </c>
      <c r="J14" s="6"/>
      <c r="K14" s="2">
        <f t="shared" si="0"/>
        <v>1.565172140741439E-10</v>
      </c>
      <c r="L14" s="6"/>
    </row>
    <row r="15" spans="1:12" x14ac:dyDescent="0.25">
      <c r="A15" t="s">
        <v>12</v>
      </c>
      <c r="B15" t="s">
        <v>13</v>
      </c>
      <c r="C15" t="s">
        <v>15</v>
      </c>
      <c r="D15" t="s">
        <v>15</v>
      </c>
      <c r="E15" t="s">
        <v>17</v>
      </c>
      <c r="F15">
        <v>4</v>
      </c>
      <c r="G15" s="2">
        <v>14292990</v>
      </c>
      <c r="H15" s="6"/>
      <c r="I15">
        <v>3.8990000000000001E-3</v>
      </c>
      <c r="J15" s="6"/>
      <c r="K15" s="2">
        <f t="shared" si="0"/>
        <v>2.7279106750931751E-10</v>
      </c>
      <c r="L15" s="6"/>
    </row>
    <row r="16" spans="1:12" x14ac:dyDescent="0.25">
      <c r="A16" t="s">
        <v>12</v>
      </c>
      <c r="B16" t="s">
        <v>13</v>
      </c>
      <c r="C16" t="s">
        <v>15</v>
      </c>
      <c r="D16" t="s">
        <v>15</v>
      </c>
      <c r="E16" t="s">
        <v>17</v>
      </c>
      <c r="F16">
        <v>8</v>
      </c>
      <c r="G16" s="2">
        <v>7195128</v>
      </c>
      <c r="H16" s="9"/>
      <c r="I16">
        <v>3.3540000000000002E-3</v>
      </c>
      <c r="J16" s="9"/>
      <c r="K16" s="2">
        <f t="shared" si="0"/>
        <v>4.6614876066138089E-10</v>
      </c>
      <c r="L16" s="9"/>
    </row>
  </sheetData>
  <mergeCells count="9">
    <mergeCell ref="L2:L6"/>
    <mergeCell ref="L7:L11"/>
    <mergeCell ref="L12:L16"/>
    <mergeCell ref="H2:H6"/>
    <mergeCell ref="J2:J6"/>
    <mergeCell ref="H7:H11"/>
    <mergeCell ref="J7:J11"/>
    <mergeCell ref="H12:H16"/>
    <mergeCell ref="J12:J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Imoukhuede lab</dc:creator>
  <cp:lastModifiedBy>K. Lionel Tukei</cp:lastModifiedBy>
  <dcterms:created xsi:type="dcterms:W3CDTF">2015-06-05T18:17:20Z</dcterms:created>
  <dcterms:modified xsi:type="dcterms:W3CDTF">2023-09-15T23:20:12Z</dcterms:modified>
</cp:coreProperties>
</file>