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BA35D195-482B-DB4E-9E90-022C6F878887}" xr6:coauthVersionLast="47" xr6:coauthVersionMax="47" xr10:uidLastSave="{00000000-0000-0000-0000-000000000000}"/>
  <bookViews>
    <workbookView xWindow="0" yWindow="500" windowWidth="22400" windowHeight="22920" activeTab="1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C11" i="2"/>
  <c r="E8" i="2"/>
  <c r="C8" i="2"/>
  <c r="E7" i="2"/>
  <c r="C7" i="2"/>
  <c r="E10" i="2"/>
  <c r="C10" i="2"/>
  <c r="J6" i="1" l="1"/>
  <c r="I7" i="1"/>
  <c r="D6" i="5"/>
  <c r="C2" i="4"/>
  <c r="L6" i="1"/>
  <c r="K6" i="1"/>
  <c r="K7" i="1" s="1"/>
  <c r="I6" i="1"/>
  <c r="K3" i="1"/>
  <c r="K4" i="1" s="1"/>
  <c r="I3" i="1"/>
  <c r="J3" i="1" s="1"/>
  <c r="J4" i="1" s="1"/>
  <c r="D2" i="4"/>
  <c r="C9" i="2"/>
  <c r="B9" i="2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64BEA8E4-9BD4-734F-93FA-A8843F7785E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caluclated using upper and lower limit.</t>
        </r>
      </text>
    </comment>
    <comment ref="C10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10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  <comment ref="C11" authorId="0" shapeId="0" xr:uid="{869334AA-FFFD-AE45-94B9-ED321888215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SE using
</t>
        </r>
        <r>
          <rPr>
            <sz val="10"/>
            <color rgb="FF000000"/>
            <rFont val="Tahoma"/>
            <family val="2"/>
          </rPr>
          <t xml:space="preserve">95% percentile: 194.26
</t>
        </r>
        <r>
          <rPr>
            <sz val="10"/>
            <color rgb="FF000000"/>
            <rFont val="Tahoma"/>
            <family val="2"/>
          </rPr>
          <t xml:space="preserve">5% percentile: 67.23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Accuracy of calculation is unknown</t>
        </r>
      </text>
    </comment>
    <comment ref="E11" authorId="0" shapeId="0" xr:uid="{64054238-CC51-B445-B187-AE09C29B0B3E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SE using
</t>
        </r>
        <r>
          <rPr>
            <sz val="10"/>
            <color rgb="FF000000"/>
            <rFont val="Tahoma"/>
            <family val="2"/>
          </rPr>
          <t xml:space="preserve">95% percentile: 314.612
</t>
        </r>
        <r>
          <rPr>
            <sz val="10"/>
            <color rgb="FF000000"/>
            <rFont val="Tahoma"/>
            <family val="2"/>
          </rPr>
          <t>5% percentile: 95.553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<sst xmlns="http://schemas.openxmlformats.org/spreadsheetml/2006/main" count="139" uniqueCount="40">
  <si>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</si>
  <si>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</si>
  <si>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</si>
  <si>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</si>
  <si>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</si>
  <si>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</si>
  <si>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</si>
  <si>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</si>
  <si>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</si>
  <si>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</si>
  <si>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</si>
  <si>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</si>
  <si>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</si>
  <si>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</si>
  <si>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Jacobs1987</t>
  </si>
  <si>
    <t>Belligoli2019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</si>
  <si>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</si>
  <si>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</si>
  <si>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</si>
  <si>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</si>
  <si>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</si>
  <si>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</si>
  <si>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</si>
  <si>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</si>
  <si>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</si>
  <si>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</si>
  <si>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</si>
  <si>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</si>
  <si>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</si>
  <si>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</si>
  <si>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</si>
  <si>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</si>
  <si>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</si>
  <si>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</si>
  <si>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</si>
  <si>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</si>
  <si>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</si>
  <si>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dr = r/(2A)*dA</t>
  </si>
  <si>
    <t>Lean SD</t>
  </si>
  <si>
    <t>Obese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</si>
</sst>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H18" sqref="H18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 t="s">
        <v>22</v>
      </c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37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11"/>
  <sheetViews>
    <sheetView tabSelected="1" zoomScale="120" zoomScaleNormal="120" workbookViewId="0">
      <selection activeCell="E1" sqref="E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38</v>
      </c>
      <c r="D1" s="17" t="s">
        <v>7</v>
      </c>
      <c r="E1" s="18" t="s">
        <v>39</v>
      </c>
    </row>
    <row r="2" spans="1:5" ht="17" thickTop="1" x14ac:dyDescent="0.2">
      <c r="A2" s="16" t="s">
        <v>18</v>
      </c>
      <c r="B2" s="2">
        <v>69</v>
      </c>
      <c r="C2" s="2">
        <v>5.5</v>
      </c>
      <c r="D2" s="2" t="s">
        <v>22</v>
      </c>
      <c r="E2" s="7" t="s">
        <v>22</v>
      </c>
    </row>
    <row r="3" spans="1:5" x14ac:dyDescent="0.2">
      <c r="A3" s="14" t="s">
        <v>17</v>
      </c>
      <c r="B3" s="1">
        <v>56.78</v>
      </c>
      <c r="C3" s="1">
        <v>12.5</v>
      </c>
      <c r="D3" s="2" t="s">
        <v>22</v>
      </c>
      <c r="E3" s="7" t="s">
        <v>22</v>
      </c>
    </row>
    <row r="4" spans="1:5" x14ac:dyDescent="0.2">
      <c r="A4" s="14" t="s">
        <v>19</v>
      </c>
      <c r="B4" s="1">
        <v>73</v>
      </c>
      <c r="C4" s="1">
        <v>16</v>
      </c>
      <c r="D4" s="2" t="s">
        <v>22</v>
      </c>
      <c r="E4" s="7" t="s">
        <v>22</v>
      </c>
    </row>
    <row r="5" spans="1:5" x14ac:dyDescent="0.2">
      <c r="A5" s="14" t="s">
        <v>20</v>
      </c>
      <c r="B5" s="1">
        <v>92.87</v>
      </c>
      <c r="C5" s="1">
        <v>18.899999999999999</v>
      </c>
      <c r="D5" s="2" t="s">
        <v>22</v>
      </c>
      <c r="E5" s="7" t="s">
        <v>22</v>
      </c>
    </row>
    <row r="6" spans="1:5" x14ac:dyDescent="0.2">
      <c r="A6" s="14" t="s">
        <v>20</v>
      </c>
      <c r="B6" s="1">
        <v>76.75</v>
      </c>
      <c r="C6" s="1">
        <v>14.17</v>
      </c>
      <c r="D6" s="2" t="s">
        <v>22</v>
      </c>
      <c r="E6" s="7" t="s">
        <v>22</v>
      </c>
    </row>
    <row r="7" spans="1:5" x14ac:dyDescent="0.2">
      <c r="A7" s="14" t="s">
        <v>13</v>
      </c>
      <c r="B7" s="1">
        <v>62</v>
      </c>
      <c r="C7" s="1">
        <f>6.64/1.96*SQRT(4)</f>
        <v>6.7755102040816322</v>
      </c>
      <c r="D7" s="1">
        <v>68</v>
      </c>
      <c r="E7" s="9">
        <f>12.1/1.96*SQRT(4)</f>
        <v>12.346938775510203</v>
      </c>
    </row>
    <row r="8" spans="1:5" x14ac:dyDescent="0.2">
      <c r="A8" s="14" t="s">
        <v>13</v>
      </c>
      <c r="B8" s="1">
        <v>56</v>
      </c>
      <c r="C8" s="1">
        <f>7.32/1.96*SQRT(3)</f>
        <v>6.4686795466347871</v>
      </c>
      <c r="D8" s="1">
        <v>58</v>
      </c>
      <c r="E8" s="9">
        <f>6.57/1.96*SQRT(5)</f>
        <v>7.4953911286600103</v>
      </c>
    </row>
    <row r="9" spans="1:5" x14ac:dyDescent="0.2">
      <c r="A9" s="14" t="s">
        <v>14</v>
      </c>
      <c r="B9" s="1">
        <f>(98.28+145.17)/2</f>
        <v>121.72499999999999</v>
      </c>
      <c r="C9" s="1">
        <f>(145.17-98.28)/3.92</f>
        <v>11.961734693877547</v>
      </c>
      <c r="D9" s="1" t="s">
        <v>22</v>
      </c>
      <c r="E9" s="9" t="s">
        <v>22</v>
      </c>
    </row>
    <row r="10" spans="1:5" x14ac:dyDescent="0.2">
      <c r="A10" s="14" t="s">
        <v>16</v>
      </c>
      <c r="B10" s="1">
        <v>89</v>
      </c>
      <c r="C10" s="1">
        <f>B10*2.2/100*2</f>
        <v>3.9160000000000004</v>
      </c>
      <c r="D10" s="1">
        <v>113.4</v>
      </c>
      <c r="E10" s="9">
        <f>B10*2/100*2</f>
        <v>3.56</v>
      </c>
    </row>
    <row r="11" spans="1:5" ht="17" thickBot="1" x14ac:dyDescent="0.25">
      <c r="A11" s="15" t="s">
        <v>15</v>
      </c>
      <c r="B11" s="11">
        <v>103.38</v>
      </c>
      <c r="C11" s="11">
        <f>(194.26-67.23)/3.29</f>
        <v>38.610942249240118</v>
      </c>
      <c r="D11" s="11">
        <v>139.87</v>
      </c>
      <c r="E11" s="12">
        <f>(314.612-95.553)/3.29</f>
        <v>66.58328267477205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F20" sqref="F20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29</v>
      </c>
      <c r="C1" s="4" t="s">
        <v>26</v>
      </c>
      <c r="D1" s="5" t="s">
        <v>27</v>
      </c>
    </row>
    <row r="2" spans="1:4" ht="17" thickTop="1" x14ac:dyDescent="0.2">
      <c r="A2" s="16" t="s">
        <v>21</v>
      </c>
      <c r="B2" s="19" t="s">
        <v>30</v>
      </c>
      <c r="C2" s="2">
        <v>16</v>
      </c>
      <c r="D2" s="7" t="s">
        <v>22</v>
      </c>
    </row>
    <row r="3" spans="1:4" x14ac:dyDescent="0.2">
      <c r="A3" s="14" t="s">
        <v>21</v>
      </c>
      <c r="B3" s="20" t="s">
        <v>30</v>
      </c>
      <c r="C3" s="1">
        <v>9</v>
      </c>
      <c r="D3" s="9" t="s">
        <v>22</v>
      </c>
    </row>
    <row r="4" spans="1:4" x14ac:dyDescent="0.2">
      <c r="A4" s="14" t="s">
        <v>23</v>
      </c>
      <c r="B4" s="20" t="s">
        <v>31</v>
      </c>
      <c r="C4" s="1">
        <v>1</v>
      </c>
      <c r="D4" s="9">
        <v>0.3</v>
      </c>
    </row>
    <row r="5" spans="1:4" ht="17" thickBot="1" x14ac:dyDescent="0.25">
      <c r="A5" s="15" t="s">
        <v>25</v>
      </c>
      <c r="B5" s="21" t="s">
        <v>31</v>
      </c>
      <c r="C5" s="11">
        <v>7.5</v>
      </c>
      <c r="D5" s="1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1"/>
  <sheetViews>
    <sheetView zoomScale="120" zoomScaleNormal="120" workbookViewId="0">
      <selection activeCell="F21" sqref="F21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29</v>
      </c>
      <c r="C1" s="17" t="s">
        <v>26</v>
      </c>
      <c r="D1" s="18" t="s">
        <v>27</v>
      </c>
      <c r="G1" t="s">
        <v>12</v>
      </c>
      <c r="H1" t="s">
        <v>29</v>
      </c>
      <c r="I1" t="s">
        <v>26</v>
      </c>
      <c r="J1" t="s">
        <v>27</v>
      </c>
    </row>
    <row r="2" spans="1:10" ht="17" thickTop="1" x14ac:dyDescent="0.2">
      <c r="A2" s="16" t="s">
        <v>28</v>
      </c>
      <c r="B2" s="2" t="s">
        <v>31</v>
      </c>
      <c r="C2" s="2">
        <f>AVERAGE(I2:I5)</f>
        <v>230</v>
      </c>
      <c r="D2" s="7">
        <f>STDEVA(I2:I5)/SQRT(4)</f>
        <v>60.964470527239605</v>
      </c>
      <c r="G2" t="s">
        <v>28</v>
      </c>
      <c r="H2" t="s">
        <v>31</v>
      </c>
      <c r="I2">
        <v>340</v>
      </c>
      <c r="J2" t="s">
        <v>22</v>
      </c>
    </row>
    <row r="3" spans="1:10" x14ac:dyDescent="0.2">
      <c r="A3" s="14" t="s">
        <v>32</v>
      </c>
      <c r="B3" s="1" t="s">
        <v>30</v>
      </c>
      <c r="C3" s="1">
        <v>339</v>
      </c>
      <c r="D3" s="9" t="s">
        <v>22</v>
      </c>
      <c r="G3" t="s">
        <v>28</v>
      </c>
      <c r="H3" t="s">
        <v>31</v>
      </c>
      <c r="I3">
        <v>110</v>
      </c>
      <c r="J3" t="s">
        <v>22</v>
      </c>
    </row>
    <row r="4" spans="1:10" x14ac:dyDescent="0.2">
      <c r="A4" s="14" t="s">
        <v>21</v>
      </c>
      <c r="B4" s="1" t="s">
        <v>30</v>
      </c>
      <c r="C4" s="1">
        <v>760</v>
      </c>
      <c r="D4" s="9" t="s">
        <v>22</v>
      </c>
      <c r="G4" t="s">
        <v>28</v>
      </c>
      <c r="H4" t="s">
        <v>31</v>
      </c>
      <c r="I4">
        <v>330</v>
      </c>
      <c r="J4" t="s">
        <v>22</v>
      </c>
    </row>
    <row r="5" spans="1:10" x14ac:dyDescent="0.2">
      <c r="A5" s="14" t="s">
        <v>21</v>
      </c>
      <c r="B5" s="1" t="s">
        <v>30</v>
      </c>
      <c r="C5" s="1">
        <v>770</v>
      </c>
      <c r="D5" s="9" t="s">
        <v>22</v>
      </c>
      <c r="G5" t="s">
        <v>28</v>
      </c>
      <c r="H5" t="s">
        <v>31</v>
      </c>
      <c r="I5">
        <v>140</v>
      </c>
      <c r="J5" t="s">
        <v>22</v>
      </c>
    </row>
    <row r="6" spans="1:10" x14ac:dyDescent="0.2">
      <c r="A6" s="14" t="s">
        <v>33</v>
      </c>
      <c r="B6" s="1" t="s">
        <v>31</v>
      </c>
      <c r="C6" s="1">
        <v>37.1</v>
      </c>
      <c r="D6" s="9">
        <v>4.9000000000000004</v>
      </c>
      <c r="G6" t="s">
        <v>32</v>
      </c>
      <c r="H6" t="s">
        <v>30</v>
      </c>
      <c r="I6">
        <v>339</v>
      </c>
      <c r="J6" t="s">
        <v>22</v>
      </c>
    </row>
    <row r="7" spans="1:10" x14ac:dyDescent="0.2">
      <c r="A7" s="14" t="s">
        <v>33</v>
      </c>
      <c r="B7" s="1" t="s">
        <v>31</v>
      </c>
      <c r="C7" s="1">
        <v>51.7</v>
      </c>
      <c r="D7" s="9">
        <v>5.8</v>
      </c>
      <c r="G7" t="s">
        <v>21</v>
      </c>
      <c r="H7" t="s">
        <v>30</v>
      </c>
      <c r="I7">
        <v>760</v>
      </c>
      <c r="J7" t="s">
        <v>22</v>
      </c>
    </row>
    <row r="8" spans="1:10" ht="17" thickBot="1" x14ac:dyDescent="0.25">
      <c r="A8" s="15" t="s">
        <v>23</v>
      </c>
      <c r="B8" s="11" t="s">
        <v>31</v>
      </c>
      <c r="C8" s="11">
        <v>9.8000000000000007</v>
      </c>
      <c r="D8" s="12">
        <v>0.4</v>
      </c>
      <c r="G8" t="s">
        <v>21</v>
      </c>
      <c r="H8" t="s">
        <v>30</v>
      </c>
      <c r="I8">
        <v>770</v>
      </c>
      <c r="J8" t="s">
        <v>22</v>
      </c>
    </row>
    <row r="9" spans="1:10" x14ac:dyDescent="0.2">
      <c r="G9" t="s">
        <v>33</v>
      </c>
      <c r="H9" t="s">
        <v>31</v>
      </c>
      <c r="I9">
        <v>37.1</v>
      </c>
      <c r="J9">
        <v>4.9000000000000004</v>
      </c>
    </row>
    <row r="10" spans="1:10" x14ac:dyDescent="0.2">
      <c r="G10" t="s">
        <v>33</v>
      </c>
      <c r="H10" t="s">
        <v>31</v>
      </c>
      <c r="I10">
        <v>51.7</v>
      </c>
      <c r="J10">
        <v>5.8</v>
      </c>
    </row>
    <row r="11" spans="1:10" x14ac:dyDescent="0.2">
      <c r="G11" t="s">
        <v>23</v>
      </c>
      <c r="H11" t="s">
        <v>31</v>
      </c>
      <c r="I11">
        <v>9.8000000000000007</v>
      </c>
      <c r="J11">
        <v>0.4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D14" sqref="D14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3" t="s">
        <v>12</v>
      </c>
      <c r="B1" s="17" t="s">
        <v>29</v>
      </c>
      <c r="C1" s="17" t="s">
        <v>26</v>
      </c>
      <c r="D1" s="18" t="s">
        <v>27</v>
      </c>
    </row>
    <row r="2" spans="1:4" ht="17" thickTop="1" x14ac:dyDescent="0.2">
      <c r="A2" s="16" t="s">
        <v>32</v>
      </c>
      <c r="B2" s="2" t="s">
        <v>30</v>
      </c>
      <c r="C2" s="2">
        <v>2.09</v>
      </c>
      <c r="D2" s="7" t="s">
        <v>22</v>
      </c>
    </row>
    <row r="3" spans="1:4" x14ac:dyDescent="0.2">
      <c r="A3" s="14" t="s">
        <v>34</v>
      </c>
      <c r="B3" s="1" t="s">
        <v>30</v>
      </c>
      <c r="C3" s="1">
        <v>0.2</v>
      </c>
      <c r="D3" s="9" t="s">
        <v>22</v>
      </c>
    </row>
    <row r="4" spans="1:4" x14ac:dyDescent="0.2">
      <c r="A4" s="14" t="s">
        <v>34</v>
      </c>
      <c r="B4" s="1" t="s">
        <v>30</v>
      </c>
      <c r="C4" s="1">
        <v>0.28000000000000003</v>
      </c>
      <c r="D4" s="9" t="s">
        <v>22</v>
      </c>
    </row>
    <row r="5" spans="1:4" x14ac:dyDescent="0.2">
      <c r="A5" s="14" t="s">
        <v>35</v>
      </c>
      <c r="B5" s="1" t="s">
        <v>30</v>
      </c>
      <c r="C5" s="1">
        <v>0.32</v>
      </c>
      <c r="D5" s="9" t="s">
        <v>22</v>
      </c>
    </row>
    <row r="6" spans="1:4" x14ac:dyDescent="0.2">
      <c r="A6" s="14" t="s">
        <v>36</v>
      </c>
      <c r="B6" s="1" t="s">
        <v>31</v>
      </c>
      <c r="C6" s="1">
        <v>113</v>
      </c>
      <c r="D6" s="9">
        <f>C6*0.35</f>
        <v>39.549999999999997</v>
      </c>
    </row>
    <row r="7" spans="1:4" x14ac:dyDescent="0.2">
      <c r="A7" s="14" t="s">
        <v>24</v>
      </c>
      <c r="B7" s="1" t="s">
        <v>31</v>
      </c>
      <c r="C7" s="1">
        <v>25</v>
      </c>
      <c r="D7" s="9">
        <v>2</v>
      </c>
    </row>
    <row r="8" spans="1:4" ht="17" thickBot="1" x14ac:dyDescent="0.25">
      <c r="A8" s="15" t="s">
        <v>24</v>
      </c>
      <c r="B8" s="11" t="s">
        <v>31</v>
      </c>
      <c r="C8" s="11">
        <v>25</v>
      </c>
      <c r="D8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2023-04-20T22:00:31Z</dcterms:modified>
</cp:coreProperties>
</file>