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njeong/Documents/repos/meta-analysis-for-VEGF-signaling/data/"/>
    </mc:Choice>
  </mc:AlternateContent>
  <xr:revisionPtr revIDLastSave="0" documentId="13_ncr:1_{D62C9B77-67E5-B541-BFD1-CF100E45F0A7}" xr6:coauthVersionLast="47" xr6:coauthVersionMax="47" xr10:uidLastSave="{00000000-0000-0000-0000-000000000000}"/>
  <bookViews>
    <workbookView xWindow="22400" yWindow="500" windowWidth="22400" windowHeight="22900" activeTab="1" xr2:uid="{A8742877-6D88-CF4E-82A9-6C281EC17BAE}"/>
  </bookViews>
  <sheets>
    <sheet name="Adipocyte diameter" sheetId="1" r:id="rId1"/>
    <sheet name="CBM thicknes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2" l="1"/>
  <c r="C8" i="2"/>
  <c r="E7" i="2"/>
  <c r="C7" i="2"/>
  <c r="E9" i="2"/>
  <c r="C9" i="2"/>
  <c r="J6" i="1" l="1"/>
  <c r="I7" i="1"/>
  <c r="L6" i="1"/>
  <c r="K6" i="1"/>
  <c r="K7" i="1" s="1"/>
  <c r="I6" i="1"/>
  <c r="K3" i="1"/>
  <c r="K4" i="1" s="1"/>
  <c r="I3" i="1"/>
  <c r="J3" i="1" s="1"/>
  <c r="J4" i="1" s="1"/>
  <c r="I13" i="1"/>
  <c r="I12" i="1"/>
  <c r="K13" i="1"/>
  <c r="K12" i="1"/>
  <c r="J7" i="1" l="1"/>
  <c r="I4" i="1"/>
  <c r="L3" i="1"/>
  <c r="L4" i="1" s="1"/>
  <c r="L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Yunjeong Lee</author>
  </authors>
  <commentList>
    <comment ref="A2" authorId="0" shapeId="0" xr:uid="{EE5AAFA1-5D10-C347-87DD-F3889D416BA5}">
      <text>
        <r>
          <rPr>
            <b/>
            <sz val="10"/>
            <color rgb="FF000000"/>
            <rFont val="Tahoma"/>
            <family val="2"/>
          </rPr>
          <t>Yunjeong Lee: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All references show mean+/-SE values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Yunjeong Lee</author>
  </authors>
  <commentList>
    <comment ref="C2" authorId="0" shapeId="0" xr:uid="{C4AAA6B2-9BD9-1746-AF06-F09AA047F1D1}">
      <text>
        <r>
          <rPr>
            <b/>
            <sz val="10"/>
            <color rgb="FF000000"/>
            <rFont val="Tahoma"/>
            <family val="2"/>
          </rPr>
          <t>Yunjeong Lee: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SD not SE</t>
        </r>
      </text>
    </comment>
    <comment ref="C3" authorId="0" shapeId="0" xr:uid="{57820837-87CC-154D-ABDA-2F7B7F8DAB0C}">
      <text>
        <r>
          <rPr>
            <b/>
            <sz val="10"/>
            <color rgb="FF000000"/>
            <rFont val="Tahoma"/>
            <family val="2"/>
          </rPr>
          <t>Yunjeong Lee: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SD = 12.5 nm
</t>
        </r>
        <r>
          <rPr>
            <sz val="10"/>
            <color rgb="FF000000"/>
            <rFont val="Tahoma"/>
            <family val="2"/>
          </rPr>
          <t>n = 100</t>
        </r>
      </text>
    </comment>
    <comment ref="C4" authorId="0" shapeId="0" xr:uid="{268D93CA-546C-014C-BD5E-79D88978D419}">
      <text>
        <r>
          <rPr>
            <b/>
            <sz val="10"/>
            <color rgb="FF000000"/>
            <rFont val="Tahoma"/>
            <family val="2"/>
          </rPr>
          <t>Yunjeong Lee: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SD = 16 nm
</t>
        </r>
        <r>
          <rPr>
            <sz val="10"/>
            <color rgb="FF000000"/>
            <rFont val="Tahoma"/>
            <family val="2"/>
          </rPr>
          <t>n = 8</t>
        </r>
      </text>
    </comment>
    <comment ref="C5" authorId="0" shapeId="0" xr:uid="{BECC8C1A-53BD-B344-8091-D3346FF7CCDC}">
      <text>
        <r>
          <rPr>
            <b/>
            <sz val="10"/>
            <color rgb="FF000000"/>
            <rFont val="Tahoma"/>
            <family val="2"/>
          </rPr>
          <t>Yunjeong Lee: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SD = 18.90</t>
        </r>
      </text>
    </comment>
    <comment ref="C6" authorId="0" shapeId="0" xr:uid="{C5458797-ECBF-C24D-B558-39DD5A3F08D9}">
      <text>
        <r>
          <rPr>
            <b/>
            <sz val="10"/>
            <color rgb="FF000000"/>
            <rFont val="Tahoma"/>
            <family val="2"/>
          </rPr>
          <t>Yunjeong Lee: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SD = 14.17</t>
        </r>
      </text>
    </comment>
    <comment ref="C7" authorId="0" shapeId="0" xr:uid="{2A46D8DF-C71C-DB4B-97D6-6C1414099FF0}">
      <text>
        <r>
          <rPr>
            <b/>
            <sz val="10"/>
            <color rgb="FF000000"/>
            <rFont val="Tahoma"/>
            <family val="2"/>
          </rPr>
          <t xml:space="preserve">Yunjeong Lee:
</t>
        </r>
        <r>
          <rPr>
            <sz val="10"/>
            <color rgb="FF000000"/>
            <rFont val="Tahoma"/>
            <family val="2"/>
          </rPr>
          <t>Calculated from 95% CI of total wall thickness and endothelial cell thickness (n=4)</t>
        </r>
      </text>
    </comment>
    <comment ref="E7" authorId="0" shapeId="0" xr:uid="{7E6B9E3B-D048-FF44-B063-87A613674E19}">
      <text>
        <r>
          <rPr>
            <b/>
            <sz val="10"/>
            <color rgb="FF000000"/>
            <rFont val="Tahoma"/>
            <family val="2"/>
          </rPr>
          <t>Yunjeong Lee: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Calculated from 95% CI of total wall thickness and endothelial cell thickness (n=4)</t>
        </r>
      </text>
    </comment>
    <comment ref="C8" authorId="0" shapeId="0" xr:uid="{632CA213-3BB7-0745-AF20-0BE8597213A8}">
      <text>
        <r>
          <rPr>
            <b/>
            <sz val="10"/>
            <color rgb="FF000000"/>
            <rFont val="Tahoma"/>
            <family val="2"/>
          </rPr>
          <t xml:space="preserve">Yunjeong Lee:
</t>
        </r>
        <r>
          <rPr>
            <sz val="10"/>
            <color rgb="FF000000"/>
            <rFont val="Tahoma"/>
            <family val="2"/>
          </rPr>
          <t>Calculated from 95% CI of total wall thickness and endothelial cell thickness (n=3)</t>
        </r>
      </text>
    </comment>
    <comment ref="E8" authorId="0" shapeId="0" xr:uid="{D0891471-D081-7D49-A638-FDD2E6BE6EA6}">
      <text>
        <r>
          <rPr>
            <b/>
            <sz val="10"/>
            <color rgb="FF000000"/>
            <rFont val="Tahoma"/>
            <family val="2"/>
          </rPr>
          <t>Yunjeong Lee: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Calculated from 95% CI of total wall thickness and endothelial cell thickness (n=5)
</t>
        </r>
      </text>
    </comment>
    <comment ref="C9" authorId="0" shapeId="0" xr:uid="{5B8BC328-C175-1645-944D-85396FC5B1C5}">
      <text>
        <r>
          <rPr>
            <b/>
            <sz val="10"/>
            <color rgb="FF000000"/>
            <rFont val="Tahoma"/>
            <family val="2"/>
          </rPr>
          <t>Yunjeong Lee: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SE
</t>
        </r>
        <r>
          <rPr>
            <sz val="10"/>
            <color rgb="FF000000"/>
            <rFont val="Tahoma"/>
            <family val="2"/>
          </rPr>
          <t xml:space="preserve">n = 4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=&gt; SD = SE*sqrt(4)</t>
        </r>
      </text>
    </comment>
    <comment ref="E9" authorId="0" shapeId="0" xr:uid="{182B70E3-48A9-A749-92A6-5153F0941F12}">
      <text>
        <r>
          <rPr>
            <b/>
            <sz val="10"/>
            <color rgb="FF000000"/>
            <rFont val="Tahoma"/>
            <family val="2"/>
          </rPr>
          <t>Yunjeong Lee: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We need to check for accuracy
</t>
        </r>
        <r>
          <rPr>
            <sz val="10"/>
            <color rgb="FF000000"/>
            <rFont val="Tahoma"/>
            <family val="2"/>
          </rPr>
          <t xml:space="preserve">n = 4
</t>
        </r>
        <r>
          <rPr>
            <sz val="10"/>
            <color rgb="FF000000"/>
            <rFont val="Tahoma"/>
            <family val="2"/>
          </rPr>
          <t>SD = SE * sqrt(n)</t>
        </r>
      </text>
    </comment>
  </commentList>
</comments>
</file>

<file path=xl/sharedStrings.xml><?xml version="1.0" encoding="utf-8"?>
<sst xmlns="http://schemas.openxmlformats.org/spreadsheetml/2006/main" count="41" uniqueCount="31">
  <si>
    <t>Lijnen2006</t>
  </si>
  <si>
    <t>Voros2005</t>
  </si>
  <si>
    <t>Lean average</t>
  </si>
  <si>
    <t>Lean SE</t>
  </si>
  <si>
    <t>Obese average</t>
  </si>
  <si>
    <t>Obese SE</t>
  </si>
  <si>
    <t>Area</t>
  </si>
  <si>
    <t>Radius</t>
  </si>
  <si>
    <t>Diameter</t>
  </si>
  <si>
    <t>Reference</t>
  </si>
  <si>
    <t>dr = r/(2A)*dA</t>
  </si>
  <si>
    <t>Lean SD</t>
  </si>
  <si>
    <t>Obese SD</t>
  </si>
  <si>
    <t>Lijnen et al., 2006</t>
  </si>
  <si>
    <t>Lijnen et al., 2001</t>
  </si>
  <si>
    <t>Maquoi et al., 2002</t>
  </si>
  <si>
    <t>Morange et al.,2000</t>
  </si>
  <si>
    <t>Voros et al., 2005</t>
  </si>
  <si>
    <t>Lijnen, Maquoi et al., 2003</t>
  </si>
  <si>
    <t>Lijnen et al., 2003</t>
  </si>
  <si>
    <t>Maquoi et al., 2003</t>
  </si>
  <si>
    <t>Lijnen et al., 2007</t>
  </si>
  <si>
    <t>Van Hul et al., 2012</t>
  </si>
  <si>
    <t>Rodrigues et al., 1983</t>
  </si>
  <si>
    <t>Ceafalan et al., 2019</t>
  </si>
  <si>
    <t>Creutzfeldt et al., 1970</t>
  </si>
  <si>
    <t>Calson et al., 2003 (muscle)</t>
  </si>
  <si>
    <t>Calson et al., 2003 (retina)</t>
  </si>
  <si>
    <t>Lash et al., 1989 (11 wk.)</t>
  </si>
  <si>
    <t>Lash et al., 1989 (18 wk.)</t>
  </si>
  <si>
    <t>Danis &amp; Yang, 1993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</si>
</sst>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0" fontId="0" fillId="0" borderId="3" xfId="0" applyBorder="1" applyAlignment="1">
      <alignment horizontal="center"/>
    </xf>
    <xf numFmtId="0" fontId="0" fillId="0" borderId="8" xfId="0" applyBorder="1"/>
    <xf numFmtId="0" fontId="0" fillId="0" borderId="10" xfId="0" applyBorder="1"/>
    <xf numFmtId="0" fontId="0" fillId="0" borderId="6" xfId="0" applyBorder="1"/>
    <xf numFmtId="0" fontId="0" fillId="0" borderId="4" xfId="0" applyBorder="1"/>
    <xf numFmtId="0" fontId="0" fillId="0" borderId="5" xfId="0" applyBorder="1"/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1" xfId="0" applyFill="1" applyBorder="1"/>
    <xf numFmtId="0" fontId="0" fillId="0" borderId="11" xfId="0" applyFill="1" applyBorder="1"/>
    <xf numFmtId="0" fontId="0" fillId="0" borderId="9" xfId="0" applyFill="1" applyBorder="1"/>
    <xf numFmtId="0" fontId="0" fillId="0" borderId="12" xfId="0" applyFill="1" applyBorder="1"/>
    <xf numFmtId="0" fontId="0" fillId="0" borderId="8" xfId="0" applyFill="1" applyBorder="1" applyAlignment="1">
      <alignment horizontal="left"/>
    </xf>
    <xf numFmtId="0" fontId="0" fillId="0" borderId="10" xfId="0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9A479-2AA3-884B-8FF7-FA729F57839B}">
  <dimension ref="A1:L13"/>
  <sheetViews>
    <sheetView zoomScale="120" zoomScaleNormal="120" workbookViewId="0">
      <selection activeCell="D8" sqref="D8"/>
    </sheetView>
  </sheetViews>
  <sheetFormatPr baseColWidth="10" defaultRowHeight="16" x14ac:dyDescent="0.2"/>
  <cols>
    <col min="1" max="1" width="23.1640625" bestFit="1" customWidth="1"/>
    <col min="2" max="2" width="12" bestFit="1" customWidth="1"/>
    <col min="4" max="4" width="13.33203125" bestFit="1" customWidth="1"/>
  </cols>
  <sheetData>
    <row r="1" spans="1:12" ht="17" thickBot="1" x14ac:dyDescent="0.25">
      <c r="A1" s="10" t="s">
        <v>9</v>
      </c>
      <c r="B1" s="4" t="s">
        <v>2</v>
      </c>
      <c r="C1" s="4" t="s">
        <v>3</v>
      </c>
      <c r="D1" s="4" t="s">
        <v>4</v>
      </c>
      <c r="E1" s="5" t="s">
        <v>5</v>
      </c>
      <c r="G1" s="1"/>
      <c r="H1" s="1"/>
      <c r="I1" s="1" t="s">
        <v>2</v>
      </c>
      <c r="J1" s="1" t="s">
        <v>3</v>
      </c>
      <c r="K1" s="1" t="s">
        <v>4</v>
      </c>
      <c r="L1" s="1" t="s">
        <v>5</v>
      </c>
    </row>
    <row r="2" spans="1:12" ht="17" thickTop="1" x14ac:dyDescent="0.2">
      <c r="A2" s="17" t="s">
        <v>13</v>
      </c>
      <c r="B2" s="2">
        <v>44.993898209967412</v>
      </c>
      <c r="C2" s="2">
        <v>2.5468244269792875</v>
      </c>
      <c r="D2" s="2">
        <v>65.795246424795408</v>
      </c>
      <c r="E2" s="6">
        <v>1.838396591281048</v>
      </c>
      <c r="G2" s="16" t="s">
        <v>0</v>
      </c>
      <c r="H2" s="1" t="s">
        <v>6</v>
      </c>
      <c r="I2" s="1">
        <v>1590</v>
      </c>
      <c r="J2" s="1">
        <v>180</v>
      </c>
      <c r="K2" s="1">
        <v>3400</v>
      </c>
      <c r="L2" s="1">
        <v>190</v>
      </c>
    </row>
    <row r="3" spans="1:12" x14ac:dyDescent="0.2">
      <c r="A3" s="18" t="s">
        <v>14</v>
      </c>
      <c r="B3" s="1">
        <v>49</v>
      </c>
      <c r="C3" s="1">
        <v>4.2</v>
      </c>
      <c r="D3" s="1">
        <v>80</v>
      </c>
      <c r="E3" s="7">
        <v>5.3</v>
      </c>
      <c r="G3" s="16"/>
      <c r="H3" s="1" t="s">
        <v>7</v>
      </c>
      <c r="I3" s="1">
        <f>SQRT(I2/PI())</f>
        <v>22.496949104983706</v>
      </c>
      <c r="J3" s="1">
        <f>I3/(2*I2)*J2</f>
        <v>1.2734122134896437</v>
      </c>
      <c r="K3" s="1">
        <f>SQRT(K2/PI())</f>
        <v>32.897623212397704</v>
      </c>
      <c r="L3" s="1">
        <f>K3/(2*K2)*L2</f>
        <v>0.91919829564052402</v>
      </c>
    </row>
    <row r="4" spans="1:12" x14ac:dyDescent="0.2">
      <c r="A4" s="18" t="s">
        <v>15</v>
      </c>
      <c r="B4" s="1">
        <v>42</v>
      </c>
      <c r="C4" s="1"/>
      <c r="D4" s="1">
        <v>83</v>
      </c>
      <c r="E4" s="7">
        <v>3</v>
      </c>
      <c r="G4" s="16"/>
      <c r="H4" s="1" t="s">
        <v>8</v>
      </c>
      <c r="I4" s="1">
        <f>I3*2</f>
        <v>44.993898209967412</v>
      </c>
      <c r="J4" s="1">
        <f t="shared" ref="J4:L4" si="0">J3*2</f>
        <v>2.5468244269792875</v>
      </c>
      <c r="K4" s="1">
        <f>K3*2</f>
        <v>65.795246424795408</v>
      </c>
      <c r="L4" s="1">
        <f t="shared" si="0"/>
        <v>1.838396591281048</v>
      </c>
    </row>
    <row r="5" spans="1:12" x14ac:dyDescent="0.2">
      <c r="A5" s="18" t="s">
        <v>16</v>
      </c>
      <c r="B5" s="1">
        <v>49</v>
      </c>
      <c r="C5" s="1">
        <v>4.3</v>
      </c>
      <c r="D5" s="1">
        <v>82</v>
      </c>
      <c r="E5" s="7">
        <v>3.5</v>
      </c>
      <c r="G5" s="16" t="s">
        <v>1</v>
      </c>
      <c r="H5" s="1" t="s">
        <v>6</v>
      </c>
      <c r="I5" s="1">
        <v>650</v>
      </c>
      <c r="J5" s="1">
        <v>48</v>
      </c>
      <c r="K5" s="1">
        <v>2200</v>
      </c>
      <c r="L5" s="1">
        <v>38</v>
      </c>
    </row>
    <row r="6" spans="1:12" x14ac:dyDescent="0.2">
      <c r="A6" s="18" t="s">
        <v>17</v>
      </c>
      <c r="B6" s="1">
        <v>28.76813695875796</v>
      </c>
      <c r="C6" s="1">
        <v>1.0622081338618323</v>
      </c>
      <c r="D6" s="1">
        <v>52.925674284012274</v>
      </c>
      <c r="E6" s="7">
        <v>0.45708536881646961</v>
      </c>
      <c r="G6" s="16"/>
      <c r="H6" s="1" t="s">
        <v>7</v>
      </c>
      <c r="I6" s="1">
        <f>SQRT(I5/PI())</f>
        <v>14.38406847937898</v>
      </c>
      <c r="J6" s="1">
        <f>I6/(2*I5)*J5</f>
        <v>0.53110406693091616</v>
      </c>
      <c r="K6" s="1">
        <f>SQRT(K5/PI())</f>
        <v>26.462837142006137</v>
      </c>
      <c r="L6" s="1">
        <f>K6/(2*K5)*L5</f>
        <v>0.2285426844082348</v>
      </c>
    </row>
    <row r="7" spans="1:12" x14ac:dyDescent="0.2">
      <c r="A7" s="23" t="s">
        <v>18</v>
      </c>
      <c r="B7" s="19">
        <v>62</v>
      </c>
      <c r="C7" s="19">
        <v>4.0999999999999996</v>
      </c>
      <c r="D7" s="19">
        <v>85</v>
      </c>
      <c r="E7" s="21">
        <v>2.2999999999999998</v>
      </c>
      <c r="G7" s="16"/>
      <c r="H7" s="1" t="s">
        <v>8</v>
      </c>
      <c r="I7" s="1">
        <f>I6*2</f>
        <v>28.76813695875796</v>
      </c>
      <c r="J7" s="1">
        <f t="shared" ref="J7:L7" si="1">J6*2</f>
        <v>1.0622081338618323</v>
      </c>
      <c r="K7" s="1">
        <f t="shared" si="1"/>
        <v>52.925674284012274</v>
      </c>
      <c r="L7" s="1">
        <f t="shared" si="1"/>
        <v>0.45708536881646961</v>
      </c>
    </row>
    <row r="8" spans="1:12" x14ac:dyDescent="0.2">
      <c r="A8" s="23" t="s">
        <v>19</v>
      </c>
      <c r="B8" s="19">
        <v>40.049999999999997</v>
      </c>
      <c r="C8" s="19">
        <v>0.76</v>
      </c>
      <c r="D8" s="19">
        <v>94.61</v>
      </c>
      <c r="E8" s="21">
        <v>4.58</v>
      </c>
    </row>
    <row r="9" spans="1:12" x14ac:dyDescent="0.2">
      <c r="A9" s="23" t="s">
        <v>20</v>
      </c>
      <c r="B9" s="1"/>
      <c r="C9" s="1"/>
      <c r="D9" s="19">
        <v>76.36</v>
      </c>
      <c r="E9" s="21">
        <v>2.25</v>
      </c>
    </row>
    <row r="10" spans="1:12" x14ac:dyDescent="0.2">
      <c r="A10" s="23" t="s">
        <v>21</v>
      </c>
      <c r="B10" s="1"/>
      <c r="C10" s="1"/>
      <c r="D10" s="19">
        <v>89.13</v>
      </c>
      <c r="E10" s="21">
        <v>1.46</v>
      </c>
      <c r="I10" t="s">
        <v>10</v>
      </c>
    </row>
    <row r="11" spans="1:12" ht="17" thickBot="1" x14ac:dyDescent="0.25">
      <c r="A11" s="24" t="s">
        <v>22</v>
      </c>
      <c r="B11" s="8">
        <v>42.4</v>
      </c>
      <c r="C11" s="8">
        <v>1.95</v>
      </c>
      <c r="D11" s="20">
        <v>58.37</v>
      </c>
      <c r="E11" s="22">
        <v>2.2200000000000002</v>
      </c>
    </row>
    <row r="12" spans="1:12" x14ac:dyDescent="0.2">
      <c r="I12">
        <f>SQRT((I5+J5)/PI())*2</f>
        <v>29.811427376513585</v>
      </c>
      <c r="K12">
        <f>SQRT((K5+L5)/PI())*2</f>
        <v>53.380802739536378</v>
      </c>
    </row>
    <row r="13" spans="1:12" x14ac:dyDescent="0.2">
      <c r="I13">
        <f>SQRT((I5-J5)/PI())*2</f>
        <v>27.685559519911603</v>
      </c>
      <c r="K13">
        <f>SQRT((K5-L5)/PI())*2</f>
        <v>52.46659790492825</v>
      </c>
    </row>
  </sheetData>
  <mergeCells count="2">
    <mergeCell ref="G2:G4"/>
    <mergeCell ref="G5:G7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76C8D-43AE-4D4B-BC49-57024CA5FDC4}">
  <dimension ref="A1:E9"/>
  <sheetViews>
    <sheetView tabSelected="1" zoomScale="120" zoomScaleNormal="120" workbookViewId="0">
      <selection activeCell="B9" sqref="B9"/>
    </sheetView>
  </sheetViews>
  <sheetFormatPr baseColWidth="10" defaultRowHeight="16" x14ac:dyDescent="0.2"/>
  <cols>
    <col min="1" max="1" width="24.1640625" bestFit="1" customWidth="1"/>
    <col min="2" max="2" width="12" bestFit="1" customWidth="1"/>
    <col min="4" max="4" width="13.33203125" bestFit="1" customWidth="1"/>
  </cols>
  <sheetData>
    <row r="1" spans="1:5" ht="17" thickBot="1" x14ac:dyDescent="0.25">
      <c r="A1" s="3" t="s">
        <v>9</v>
      </c>
      <c r="B1" s="14" t="s">
        <v>2</v>
      </c>
      <c r="C1" s="14" t="s">
        <v>11</v>
      </c>
      <c r="D1" s="14" t="s">
        <v>4</v>
      </c>
      <c r="E1" s="15" t="s">
        <v>12</v>
      </c>
    </row>
    <row r="2" spans="1:5" ht="17" thickTop="1" x14ac:dyDescent="0.2">
      <c r="A2" s="13" t="s">
        <v>23</v>
      </c>
      <c r="B2" s="2">
        <v>69</v>
      </c>
      <c r="C2" s="2">
        <v>5.5</v>
      </c>
      <c r="D2" s="2"/>
      <c r="E2" s="6"/>
    </row>
    <row r="3" spans="1:5" x14ac:dyDescent="0.2">
      <c r="A3" s="11" t="s">
        <v>24</v>
      </c>
      <c r="B3" s="1">
        <v>56.78</v>
      </c>
      <c r="C3" s="1">
        <v>12.5</v>
      </c>
      <c r="D3" s="2"/>
      <c r="E3" s="6"/>
    </row>
    <row r="4" spans="1:5" x14ac:dyDescent="0.2">
      <c r="A4" s="11" t="s">
        <v>25</v>
      </c>
      <c r="B4" s="1">
        <v>73</v>
      </c>
      <c r="C4" s="1">
        <v>16</v>
      </c>
      <c r="D4" s="2"/>
      <c r="E4" s="6"/>
    </row>
    <row r="5" spans="1:5" x14ac:dyDescent="0.2">
      <c r="A5" s="11" t="s">
        <v>27</v>
      </c>
      <c r="B5" s="1">
        <v>92.87</v>
      </c>
      <c r="C5" s="1">
        <v>18.899999999999999</v>
      </c>
      <c r="D5" s="2"/>
      <c r="E5" s="6"/>
    </row>
    <row r="6" spans="1:5" x14ac:dyDescent="0.2">
      <c r="A6" s="11" t="s">
        <v>26</v>
      </c>
      <c r="B6" s="1">
        <v>76.75</v>
      </c>
      <c r="C6" s="1">
        <v>14.17</v>
      </c>
      <c r="D6" s="2"/>
      <c r="E6" s="6"/>
    </row>
    <row r="7" spans="1:5" x14ac:dyDescent="0.2">
      <c r="A7" s="11" t="s">
        <v>28</v>
      </c>
      <c r="B7" s="1">
        <v>62</v>
      </c>
      <c r="C7" s="1">
        <f>6.64/1.96*SQRT(4)</f>
        <v>6.7755102040816322</v>
      </c>
      <c r="D7" s="1">
        <v>68</v>
      </c>
      <c r="E7" s="7">
        <f>12.1/1.96*SQRT(4)</f>
        <v>12.346938775510203</v>
      </c>
    </row>
    <row r="8" spans="1:5" x14ac:dyDescent="0.2">
      <c r="A8" s="11" t="s">
        <v>29</v>
      </c>
      <c r="B8" s="1">
        <v>56</v>
      </c>
      <c r="C8" s="1">
        <f>7.32/1.96*SQRT(3)</f>
        <v>6.4686795466347871</v>
      </c>
      <c r="D8" s="1">
        <v>58</v>
      </c>
      <c r="E8" s="7">
        <f>6.57/1.96*SQRT(5)</f>
        <v>7.4953911286600103</v>
      </c>
    </row>
    <row r="9" spans="1:5" ht="17" thickBot="1" x14ac:dyDescent="0.25">
      <c r="A9" s="12" t="s">
        <v>30</v>
      </c>
      <c r="B9" s="8">
        <v>89</v>
      </c>
      <c r="C9" s="8">
        <f>B9*2.2/100*2</f>
        <v>3.9160000000000004</v>
      </c>
      <c r="D9" s="8">
        <v>113.4</v>
      </c>
      <c r="E9" s="9">
        <f>B9*2/100*2</f>
        <v>3.56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Adipocyte diameter</vt:lpstr>
      <vt:lpstr>CBM thickness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Yunjeong Lee</dc:creator>
  <cp:lastModifiedBy>Yunjeong Lee</cp:lastModifiedBy>
  <dcterms:created xsi:type="dcterms:W3CDTF">2023-04-19T18:26:55Z</dcterms:created>
  <dcterms:modified xsi:type="dcterms:W3CDTF">2023-05-26T17:21:29Z</dcterms:modified>
</cp:coreProperties>
</file>