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/Documents/repos/meta-analysis-for-VEGF-signaling/data/"/>
    </mc:Choice>
  </mc:AlternateContent>
  <xr:revisionPtr revIDLastSave="0" documentId="13_ncr:1_{5CD2A92E-83E8-F442-B832-D74FC5124F14}" xr6:coauthVersionLast="47" xr6:coauthVersionMax="47" xr10:uidLastSave="{00000000-0000-0000-0000-000000000000}"/>
  <bookViews>
    <workbookView xWindow="14700" yWindow="740" windowWidth="14700" windowHeight="16700" activeTab="1" xr2:uid="{A8742877-6D88-CF4E-82A9-6C281EC17BAE}"/>
  </bookViews>
  <sheets>
    <sheet name="Adipocyte diameter" sheetId="1" r:id="rId1"/>
    <sheet name="CBM thickne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2" l="1"/>
  <c r="E35" i="2"/>
  <c r="I48" i="2"/>
  <c r="I47" i="2"/>
  <c r="E48" i="2"/>
  <c r="E38" i="2"/>
  <c r="E39" i="2"/>
  <c r="E40" i="2"/>
  <c r="E41" i="2"/>
  <c r="E42" i="2"/>
  <c r="E43" i="2"/>
  <c r="E44" i="2"/>
  <c r="E45" i="2"/>
  <c r="E47" i="2"/>
  <c r="E37" i="2"/>
  <c r="E34" i="2"/>
  <c r="E2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I31" i="2"/>
  <c r="E31" i="2"/>
  <c r="E33" i="2" l="1"/>
  <c r="K6" i="1" l="1"/>
  <c r="K7" i="1" s="1"/>
  <c r="I6" i="1"/>
  <c r="J6" i="1" s="1"/>
  <c r="K3" i="1"/>
  <c r="K4" i="1" s="1"/>
  <c r="I3" i="1"/>
  <c r="J3" i="1" s="1"/>
  <c r="J4" i="1" s="1"/>
  <c r="I13" i="1"/>
  <c r="I12" i="1"/>
  <c r="K13" i="1"/>
  <c r="K12" i="1"/>
  <c r="L6" i="1" l="1"/>
  <c r="I7" i="1"/>
  <c r="J7" i="1"/>
  <c r="I4" i="1"/>
  <c r="L3" i="1"/>
  <c r="L4" i="1" s="1"/>
  <c r="L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A2" authorId="0" shapeId="0" xr:uid="{EE5AAFA1-5D10-C347-87DD-F3889D416BA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All references show mean+/-SE values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C3" authorId="0" shapeId="0" xr:uid="{C4AAA6B2-9BD9-1746-AF06-F09AA047F1D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not SE</t>
        </r>
      </text>
    </comment>
    <comment ref="C13" authorId="0" shapeId="0" xr:uid="{57820837-87CC-154D-ABDA-2F7B7F8DAB0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12.5 nm
</t>
        </r>
        <r>
          <rPr>
            <sz val="10"/>
            <color rgb="FF000000"/>
            <rFont val="Tahoma"/>
            <family val="2"/>
          </rPr>
          <t>n = 100</t>
        </r>
      </text>
    </comment>
    <comment ref="C15" authorId="0" shapeId="0" xr:uid="{268D93CA-546C-014C-BD5E-79D88978D41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16 nm
</t>
        </r>
        <r>
          <rPr>
            <sz val="10"/>
            <color rgb="FF000000"/>
            <rFont val="Tahoma"/>
            <family val="2"/>
          </rPr>
          <t>n = 8</t>
        </r>
      </text>
    </comment>
    <comment ref="C16" authorId="0" shapeId="0" xr:uid="{BECC8C1A-53BD-B344-8091-D3346FF7CCD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18.90</t>
        </r>
      </text>
    </comment>
    <comment ref="C17" authorId="0" shapeId="0" xr:uid="{C5458797-ECBF-C24D-B558-39DD5A3F08D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14.17</t>
        </r>
      </text>
    </comment>
    <comment ref="C33" authorId="0" shapeId="0" xr:uid="{5B8BC328-C175-1645-944D-85396FC5B1C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=&gt; SD = SE*sqrt(4)</t>
        </r>
      </text>
    </comment>
    <comment ref="G33" authorId="0" shapeId="0" xr:uid="{182B70E3-48A9-A749-92A6-5153F0941F12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We need to check for accuracy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>SD = SE * sqrt(n)</t>
        </r>
      </text>
    </comment>
  </commentList>
</comments>
</file>

<file path=xl/sharedStrings.xml><?xml version="1.0" encoding="utf-8"?>
<sst xmlns="http://schemas.openxmlformats.org/spreadsheetml/2006/main" count="88" uniqueCount="76">
  <si>
    <t>Lijnen2006</t>
  </si>
  <si>
    <t>Voros2005</t>
  </si>
  <si>
    <t>Lean average</t>
  </si>
  <si>
    <t>Lean SE</t>
  </si>
  <si>
    <t>Obese average</t>
  </si>
  <si>
    <t>Obese SE</t>
  </si>
  <si>
    <t>Area</t>
  </si>
  <si>
    <t>Radius</t>
  </si>
  <si>
    <t>Diameter</t>
  </si>
  <si>
    <t>Reference</t>
  </si>
  <si>
    <t>dr = r/(2A)*dA</t>
  </si>
  <si>
    <t>Lean SD</t>
  </si>
  <si>
    <t>Obese SD</t>
  </si>
  <si>
    <t>Lijnen et al., 2006</t>
  </si>
  <si>
    <t>Maquoi et al., 2002</t>
  </si>
  <si>
    <t>Lijnen, Maquoi et al., 2003</t>
  </si>
  <si>
    <t>Lijnen et al., 2003</t>
  </si>
  <si>
    <t>Maquoi et al., 2003</t>
  </si>
  <si>
    <t>Lijnen et al., 2007</t>
  </si>
  <si>
    <t>Van Hul et al., 2012</t>
  </si>
  <si>
    <t>Lean N</t>
  </si>
  <si>
    <t>Obese N</t>
  </si>
  <si>
    <t>Rodrigues et al., 1983 (7 mo. SJL/J mice &amp; Kidney)</t>
  </si>
  <si>
    <t>Creutzfeldt et al., 1970 (7 mo. Spiny mice &amp; Muscle)</t>
  </si>
  <si>
    <t>Carlson et al., 2003 (11 mo. FVB mice &amp; Retina)</t>
  </si>
  <si>
    <t>Carlson et al., 2003 (11 mo. FVB mice &amp; Kidney)</t>
  </si>
  <si>
    <t>Carlson et al., 2003 (11 mo. FVB mice &amp; Pulmonary alveolus)</t>
  </si>
  <si>
    <t>Carlson et al., 2003 (11 mo. FVB mice &amp; Pancreas)</t>
  </si>
  <si>
    <t>Carlson et al., 2003 (11 mo. FVB mice &amp; Choroid)</t>
  </si>
  <si>
    <t>Carlson et al., 2003 (11 mo. FVB mice &amp; Peripheral nerve)</t>
  </si>
  <si>
    <t>Williams et al., 2020 (5.5 mo. C57Bl/6 mice &amp; Muscle)</t>
  </si>
  <si>
    <t>Chang et al., 2012 (7.5 mo. FVB/NJ mice &amp; Kidney)</t>
  </si>
  <si>
    <t>Lash et al., 1989 (2.8 mo. Zucker rat &amp; Muscle)</t>
  </si>
  <si>
    <t>Lash et al., 1989 (4.5 mo. Zucker rat &amp; Muscle)</t>
  </si>
  <si>
    <t>Cherian et al., 2009 (6 mo. Sprague-Dawley rat &amp; Retina)</t>
  </si>
  <si>
    <t>Danis &amp; Yang, 1993 (6.5 mo. Zucker rat &amp; Retina)</t>
  </si>
  <si>
    <t>Gambaro et al., 1992 (9.5 mo. Sprague-Dawley rat &amp; Kidney)</t>
  </si>
  <si>
    <t>Yagihashi, 1978 (1 mo. Wistar rat &amp; Kidney)</t>
  </si>
  <si>
    <t>Yagihashi, 1978 (2 mo. Wistar rat &amp; Kidney)</t>
  </si>
  <si>
    <t>Yagihashi, 1978 (3 mo. Wistar rat &amp; Kidney)</t>
  </si>
  <si>
    <t>Yagihashi, 1978 (4 mo. Wistar rat &amp; Kidney)</t>
  </si>
  <si>
    <t>Yagihashi, 1978 (5 mo. Wistar rat &amp; Kidney)</t>
  </si>
  <si>
    <t>Yagihashi, 1978 (6 mo. Wistar rat &amp; Kidney)</t>
  </si>
  <si>
    <t>Yagihashi, 1978 (7 mo. Wistar rat &amp; Kidney)</t>
  </si>
  <si>
    <t>Yagihashi, 1978 (8 mo. Wistar rat &amp; Kidney)</t>
  </si>
  <si>
    <t>Yagihashi, 1978 (9 mo. Wistar rat &amp; Kidney)</t>
  </si>
  <si>
    <t>Fox et al., 1977 (17 mo. Wistar rat &amp; Kidney)</t>
  </si>
  <si>
    <t>Begieneman et al., 2009 (Rat &amp; Heart)</t>
  </si>
  <si>
    <t>Ceafalan et al., 2019 (6 mo. C57Bl/6J mice &amp; Brain)</t>
  </si>
  <si>
    <t>Ceafalan et al., 2019 (24 mo. C57Bl/6J mice &amp; Brain)</t>
  </si>
  <si>
    <t>Dosso et al., 1990 (17 mo. Zucker rat &amp; Retina)</t>
  </si>
  <si>
    <t>Fraselle-Jacobs et al., 1987 (6 mo. Wistar rat &amp; Adipose)</t>
  </si>
  <si>
    <t>Cherian et al., 2009 (6 mo. Sprague-Dawley rat &amp; Kidney)</t>
  </si>
  <si>
    <t>Carlson et al., 2003 (11 mo. FVB mice &amp; Heart, IVS)</t>
  </si>
  <si>
    <t>Carlson et al., 2003 (11 mo. FVB mice &amp; Heart, LV)</t>
  </si>
  <si>
    <t>Velic et al., 2013 (12 mo. FVB mice &amp; Heart)</t>
  </si>
  <si>
    <t>Carlson et al., 2003 (11 mo. FVB mice &amp; Muscle, Extensor digitorum)</t>
  </si>
  <si>
    <t>Carlson et al., 2003 (11 mo. FVB mice &amp; Muscle, Diaphragm)</t>
  </si>
  <si>
    <t>Cuthbertson &amp; Mandel, 1986 (1.5 mo. CBA mice &amp; Retina, Mid-zone)</t>
  </si>
  <si>
    <t>Cuthbertson &amp; Mandel, 1986 (4 mo. CBA mice &amp; Retina, Mid-zone)</t>
  </si>
  <si>
    <t>Cuthbertson &amp; Mandel, 1986 (8 mo. CBA mice &amp; Retina, Mid-zone)</t>
  </si>
  <si>
    <t>Cuthbertson &amp; Mandel, 1986 (12 mo. CBA mice &amp; Retina, Mid-zone)</t>
  </si>
  <si>
    <t>Cuthbertson &amp; Mandel, 1986 (20 mo. CBA mice &amp; Retina, Mid-zone)</t>
  </si>
  <si>
    <t>Cuthbertson &amp; Mandel, 1986 (8 mo. Balb/c mice &amp; Retina, Mid-zone)</t>
  </si>
  <si>
    <t>Cuthbertson &amp; Mandel, 1986 (20 mo. Balb/c mice &amp; Retina, Mid-zone)</t>
  </si>
  <si>
    <t>Cuthbertson &amp; Mandel, 1986 (1.5 mo. Balb/c mice &amp; Retina, Center zone)</t>
  </si>
  <si>
    <t>Cuthbertson &amp; Mandel, 1986 (1.5 mo. Balb/c mice &amp; Retina, Periphery zone)</t>
  </si>
  <si>
    <t>Cuthbertson &amp; Mandel, 1986 (1.5 mo. Balb/c mice &amp; Retina, Mid-zone)</t>
  </si>
  <si>
    <t>Lijnen et al., 2001 (17 wk. diet)</t>
  </si>
  <si>
    <t>Lijnen et al., 2001 (32 wk. diet)</t>
  </si>
  <si>
    <t>Morange et al., 2000</t>
  </si>
  <si>
    <t>Voros et al., 2005 (2 wk. diet)</t>
  </si>
  <si>
    <t>Voros et al., 2005 (5 wk. diet)</t>
  </si>
  <si>
    <t>Voros et al., 2005 (15 wk. diet)</t>
  </si>
  <si>
    <t>Saito et al., 2003 (5.5 mo. LETO rat &amp; Heart)</t>
  </si>
  <si>
    <t>Saito et al., 2003 (15.5 mo. LETO rat &amp; Heart)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</si>
</sst>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6" xfId="0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0" borderId="6" xfId="0" applyFont="1" applyBorder="1"/>
    <xf numFmtId="0" fontId="0" fillId="0" borderId="17" xfId="0" applyBorder="1"/>
    <xf numFmtId="0" fontId="0" fillId="0" borderId="16" xfId="0" applyBorder="1"/>
    <xf numFmtId="0" fontId="3" fillId="0" borderId="8" xfId="0" applyFont="1" applyBorder="1"/>
    <xf numFmtId="0" fontId="0" fillId="0" borderId="5" xfId="0" applyBorder="1"/>
    <xf numFmtId="0" fontId="0" fillId="0" borderId="10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A479-2AA3-884B-8FF7-FA729F57839B}">
  <dimension ref="A1:L14"/>
  <sheetViews>
    <sheetView zoomScale="120" zoomScaleNormal="120" workbookViewId="0">
      <selection activeCell="A10" sqref="A10"/>
    </sheetView>
  </sheetViews>
  <sheetFormatPr baseColWidth="10" defaultRowHeight="16" x14ac:dyDescent="0.2"/>
  <cols>
    <col min="1" max="1" width="28" bestFit="1" customWidth="1"/>
    <col min="2" max="2" width="12" bestFit="1" customWidth="1"/>
    <col min="4" max="4" width="13.33203125" bestFit="1" customWidth="1"/>
  </cols>
  <sheetData>
    <row r="1" spans="1:12" ht="17" thickBot="1" x14ac:dyDescent="0.25">
      <c r="A1" s="10" t="s">
        <v>9</v>
      </c>
      <c r="B1" s="4" t="s">
        <v>2</v>
      </c>
      <c r="C1" s="4" t="s">
        <v>3</v>
      </c>
      <c r="D1" s="4" t="s">
        <v>4</v>
      </c>
      <c r="E1" s="5" t="s">
        <v>5</v>
      </c>
      <c r="G1" s="1"/>
      <c r="H1" s="1"/>
      <c r="I1" s="1" t="s">
        <v>2</v>
      </c>
      <c r="J1" s="1" t="s">
        <v>3</v>
      </c>
      <c r="K1" s="1" t="s">
        <v>4</v>
      </c>
      <c r="L1" s="1" t="s">
        <v>5</v>
      </c>
    </row>
    <row r="2" spans="1:12" ht="17" thickTop="1" x14ac:dyDescent="0.2">
      <c r="A2" s="14" t="s">
        <v>13</v>
      </c>
      <c r="B2" s="2">
        <v>44.993898209967412</v>
      </c>
      <c r="C2" s="2">
        <v>2.5468244269792875</v>
      </c>
      <c r="D2" s="2">
        <v>65.795246424795408</v>
      </c>
      <c r="E2" s="6">
        <v>1.838396591281048</v>
      </c>
      <c r="G2" s="26" t="s">
        <v>0</v>
      </c>
      <c r="H2" s="1" t="s">
        <v>6</v>
      </c>
      <c r="I2" s="1">
        <v>1590</v>
      </c>
      <c r="J2" s="1">
        <v>180</v>
      </c>
      <c r="K2" s="1">
        <v>3400</v>
      </c>
      <c r="L2" s="1">
        <v>190</v>
      </c>
    </row>
    <row r="3" spans="1:12" x14ac:dyDescent="0.2">
      <c r="A3" s="15" t="s">
        <v>68</v>
      </c>
      <c r="B3" s="1">
        <v>49</v>
      </c>
      <c r="C3" s="1">
        <v>4.2</v>
      </c>
      <c r="D3" s="1">
        <v>80</v>
      </c>
      <c r="E3" s="7">
        <v>5.3</v>
      </c>
      <c r="G3" s="26"/>
      <c r="H3" s="1" t="s">
        <v>7</v>
      </c>
      <c r="I3" s="1">
        <f>SQRT(I2/PI())</f>
        <v>22.496949104983706</v>
      </c>
      <c r="J3" s="1">
        <f>I3/(2*I2)*J2</f>
        <v>1.2734122134896437</v>
      </c>
      <c r="K3" s="1">
        <f>SQRT(K2/PI())</f>
        <v>32.897623212397704</v>
      </c>
      <c r="L3" s="1">
        <f>K3/(2*K2)*L2</f>
        <v>0.91919829564052402</v>
      </c>
    </row>
    <row r="4" spans="1:12" x14ac:dyDescent="0.2">
      <c r="A4" s="15" t="s">
        <v>69</v>
      </c>
      <c r="B4" s="1"/>
      <c r="C4" s="1"/>
      <c r="D4" s="1">
        <v>86</v>
      </c>
      <c r="E4" s="7">
        <v>1.6</v>
      </c>
      <c r="G4" s="26"/>
      <c r="H4" s="1" t="s">
        <v>8</v>
      </c>
      <c r="I4" s="1">
        <f>I3*2</f>
        <v>44.993898209967412</v>
      </c>
      <c r="J4" s="1">
        <f t="shared" ref="J4:L4" si="0">J3*2</f>
        <v>2.5468244269792875</v>
      </c>
      <c r="K4" s="1">
        <f>K3*2</f>
        <v>65.795246424795408</v>
      </c>
      <c r="L4" s="1">
        <f t="shared" si="0"/>
        <v>1.838396591281048</v>
      </c>
    </row>
    <row r="5" spans="1:12" x14ac:dyDescent="0.2">
      <c r="A5" s="15" t="s">
        <v>14</v>
      </c>
      <c r="B5" s="1">
        <v>42</v>
      </c>
      <c r="C5" s="1"/>
      <c r="D5" s="1">
        <v>83</v>
      </c>
      <c r="E5" s="7">
        <v>3</v>
      </c>
      <c r="G5" s="26" t="s">
        <v>1</v>
      </c>
      <c r="H5" s="1" t="s">
        <v>6</v>
      </c>
      <c r="I5" s="1">
        <v>650</v>
      </c>
      <c r="J5" s="1">
        <v>48</v>
      </c>
      <c r="K5" s="1">
        <v>2200</v>
      </c>
      <c r="L5" s="1">
        <v>38</v>
      </c>
    </row>
    <row r="6" spans="1:12" x14ac:dyDescent="0.2">
      <c r="A6" s="15" t="s">
        <v>70</v>
      </c>
      <c r="B6" s="1">
        <v>49</v>
      </c>
      <c r="C6" s="1">
        <v>4.3</v>
      </c>
      <c r="D6" s="1">
        <v>82</v>
      </c>
      <c r="E6" s="7">
        <v>3.5</v>
      </c>
      <c r="G6" s="26"/>
      <c r="H6" s="1" t="s">
        <v>7</v>
      </c>
      <c r="I6" s="1">
        <f>SQRT(I5/PI())</f>
        <v>14.38406847937898</v>
      </c>
      <c r="J6" s="1">
        <f>I6/(2*I5)*J5</f>
        <v>0.53110406693091616</v>
      </c>
      <c r="K6" s="1">
        <f>SQRT(K5/PI())</f>
        <v>26.462837142006137</v>
      </c>
      <c r="L6" s="1">
        <f>K6/(2*K5)*L5</f>
        <v>0.2285426844082348</v>
      </c>
    </row>
    <row r="7" spans="1:12" x14ac:dyDescent="0.2">
      <c r="A7" s="15" t="s">
        <v>71</v>
      </c>
      <c r="B7" s="1">
        <v>21.41</v>
      </c>
      <c r="C7" s="1">
        <v>0.83</v>
      </c>
      <c r="D7" s="1">
        <v>34.6</v>
      </c>
      <c r="E7" s="7">
        <v>0.72</v>
      </c>
      <c r="G7" s="26"/>
      <c r="H7" s="1" t="s">
        <v>8</v>
      </c>
      <c r="I7" s="1">
        <f>I6*2</f>
        <v>28.76813695875796</v>
      </c>
      <c r="J7" s="1">
        <f t="shared" ref="J7:L7" si="1">J6*2</f>
        <v>1.0622081338618323</v>
      </c>
      <c r="K7" s="1">
        <f t="shared" si="1"/>
        <v>52.925674284012274</v>
      </c>
      <c r="L7" s="1">
        <f t="shared" si="1"/>
        <v>0.45708536881646961</v>
      </c>
    </row>
    <row r="8" spans="1:12" x14ac:dyDescent="0.2">
      <c r="A8" s="15" t="s">
        <v>72</v>
      </c>
      <c r="B8" s="1">
        <v>26.94</v>
      </c>
      <c r="C8" s="1">
        <v>0.47</v>
      </c>
      <c r="D8" s="1">
        <v>40.68</v>
      </c>
      <c r="E8" s="7">
        <v>2.0299999999999998</v>
      </c>
    </row>
    <row r="9" spans="1:12" x14ac:dyDescent="0.2">
      <c r="A9" s="15" t="s">
        <v>73</v>
      </c>
      <c r="B9" s="1">
        <v>28.76813695875796</v>
      </c>
      <c r="C9" s="1">
        <v>1.0622081338618323</v>
      </c>
      <c r="D9" s="1">
        <v>52.925674284012274</v>
      </c>
      <c r="E9" s="7">
        <v>0.45708536881646961</v>
      </c>
    </row>
    <row r="10" spans="1:12" x14ac:dyDescent="0.2">
      <c r="A10" s="15" t="s">
        <v>15</v>
      </c>
      <c r="B10" s="1">
        <v>62</v>
      </c>
      <c r="C10" s="1">
        <v>4.0999999999999996</v>
      </c>
      <c r="D10" s="1">
        <v>85</v>
      </c>
      <c r="E10" s="7">
        <v>2.2999999999999998</v>
      </c>
      <c r="I10" t="s">
        <v>10</v>
      </c>
    </row>
    <row r="11" spans="1:12" x14ac:dyDescent="0.2">
      <c r="A11" s="15" t="s">
        <v>16</v>
      </c>
      <c r="B11" s="1">
        <v>40.049999999999997</v>
      </c>
      <c r="C11" s="1">
        <v>0.76</v>
      </c>
      <c r="D11" s="1">
        <v>94.61</v>
      </c>
      <c r="E11" s="7">
        <v>4.58</v>
      </c>
    </row>
    <row r="12" spans="1:12" x14ac:dyDescent="0.2">
      <c r="A12" s="15" t="s">
        <v>17</v>
      </c>
      <c r="B12" s="1"/>
      <c r="C12" s="1"/>
      <c r="D12" s="1">
        <v>76.36</v>
      </c>
      <c r="E12" s="7">
        <v>2.25</v>
      </c>
      <c r="I12">
        <f>SQRT((I5+J5)/PI())*2</f>
        <v>29.811427376513585</v>
      </c>
      <c r="K12">
        <f>SQRT((K5+L5)/PI())*2</f>
        <v>53.380802739536378</v>
      </c>
    </row>
    <row r="13" spans="1:12" x14ac:dyDescent="0.2">
      <c r="A13" s="15" t="s">
        <v>18</v>
      </c>
      <c r="B13" s="1"/>
      <c r="C13" s="1"/>
      <c r="D13" s="1">
        <v>89.13</v>
      </c>
      <c r="E13" s="7">
        <v>1.46</v>
      </c>
      <c r="I13">
        <f>SQRT((I5-J5)/PI())*2</f>
        <v>27.685559519911603</v>
      </c>
      <c r="K13">
        <f>SQRT((K5-L5)/PI())*2</f>
        <v>52.46659790492825</v>
      </c>
    </row>
    <row r="14" spans="1:12" ht="17" thickBot="1" x14ac:dyDescent="0.25">
      <c r="A14" s="16" t="s">
        <v>19</v>
      </c>
      <c r="B14" s="8">
        <v>42.4</v>
      </c>
      <c r="C14" s="8">
        <v>1.95</v>
      </c>
      <c r="D14" s="8">
        <v>58.37</v>
      </c>
      <c r="E14" s="9">
        <v>2.2200000000000002</v>
      </c>
    </row>
  </sheetData>
  <mergeCells count="2">
    <mergeCell ref="G2:G4"/>
    <mergeCell ref="G5:G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6C8D-43AE-4D4B-BC49-57024CA5FDC4}">
  <dimension ref="A1:I49"/>
  <sheetViews>
    <sheetView tabSelected="1" topLeftCell="A28" zoomScale="120" zoomScaleNormal="120" workbookViewId="0">
      <selection activeCell="A48" sqref="A48"/>
    </sheetView>
  </sheetViews>
  <sheetFormatPr baseColWidth="10" defaultRowHeight="16" x14ac:dyDescent="0.2"/>
  <cols>
    <col min="1" max="1" width="65.1640625" bestFit="1" customWidth="1"/>
    <col min="2" max="2" width="12" bestFit="1" customWidth="1"/>
    <col min="6" max="6" width="13.33203125" bestFit="1" customWidth="1"/>
  </cols>
  <sheetData>
    <row r="1" spans="1:9" ht="17" thickBot="1" x14ac:dyDescent="0.25">
      <c r="A1" s="3" t="s">
        <v>9</v>
      </c>
      <c r="B1" s="13" t="s">
        <v>2</v>
      </c>
      <c r="C1" s="13" t="s">
        <v>11</v>
      </c>
      <c r="D1" s="13" t="s">
        <v>20</v>
      </c>
      <c r="E1" s="13" t="s">
        <v>3</v>
      </c>
      <c r="F1" s="13" t="s">
        <v>4</v>
      </c>
      <c r="G1" s="17" t="s">
        <v>12</v>
      </c>
      <c r="H1" s="13" t="s">
        <v>21</v>
      </c>
      <c r="I1" s="24" t="s">
        <v>5</v>
      </c>
    </row>
    <row r="2" spans="1:9" ht="17" thickTop="1" x14ac:dyDescent="0.2">
      <c r="A2" s="12" t="s">
        <v>58</v>
      </c>
      <c r="B2" s="21">
        <v>50</v>
      </c>
      <c r="C2" s="21">
        <v>9</v>
      </c>
      <c r="D2" s="22">
        <v>4</v>
      </c>
      <c r="E2" s="22">
        <f>C2/SQRT(D2)</f>
        <v>4.5</v>
      </c>
      <c r="F2" s="2"/>
      <c r="G2" s="18"/>
      <c r="H2" s="2"/>
      <c r="I2" s="6"/>
    </row>
    <row r="3" spans="1:9" x14ac:dyDescent="0.2">
      <c r="A3" s="12" t="s">
        <v>59</v>
      </c>
      <c r="B3" s="2">
        <v>59</v>
      </c>
      <c r="C3" s="2">
        <v>13</v>
      </c>
      <c r="D3" s="2">
        <v>4</v>
      </c>
      <c r="E3" s="2">
        <f t="shared" ref="E3:E25" si="0">C3/SQRT(D3)</f>
        <v>6.5</v>
      </c>
      <c r="F3" s="2"/>
      <c r="G3" s="18"/>
      <c r="H3" s="2"/>
      <c r="I3" s="6"/>
    </row>
    <row r="4" spans="1:9" x14ac:dyDescent="0.2">
      <c r="A4" s="12" t="s">
        <v>60</v>
      </c>
      <c r="B4" s="2">
        <v>75</v>
      </c>
      <c r="C4" s="2">
        <v>10</v>
      </c>
      <c r="D4" s="2">
        <v>4</v>
      </c>
      <c r="E4" s="2">
        <f t="shared" si="0"/>
        <v>5</v>
      </c>
      <c r="F4" s="2"/>
      <c r="G4" s="18"/>
      <c r="H4" s="2"/>
      <c r="I4" s="6"/>
    </row>
    <row r="5" spans="1:9" x14ac:dyDescent="0.2">
      <c r="A5" s="20" t="s">
        <v>61</v>
      </c>
      <c r="B5" s="2">
        <v>108</v>
      </c>
      <c r="C5" s="2">
        <v>17</v>
      </c>
      <c r="D5" s="2">
        <v>4</v>
      </c>
      <c r="E5" s="2">
        <f t="shared" si="0"/>
        <v>8.5</v>
      </c>
      <c r="F5" s="2"/>
      <c r="G5" s="18"/>
      <c r="H5" s="2"/>
      <c r="I5" s="6"/>
    </row>
    <row r="6" spans="1:9" x14ac:dyDescent="0.2">
      <c r="A6" s="20" t="s">
        <v>62</v>
      </c>
      <c r="B6" s="2">
        <v>154</v>
      </c>
      <c r="C6" s="2">
        <v>27</v>
      </c>
      <c r="D6" s="2">
        <v>4</v>
      </c>
      <c r="E6" s="2">
        <f t="shared" si="0"/>
        <v>13.5</v>
      </c>
      <c r="F6" s="2"/>
      <c r="G6" s="18"/>
      <c r="H6" s="2"/>
      <c r="I6" s="6"/>
    </row>
    <row r="7" spans="1:9" x14ac:dyDescent="0.2">
      <c r="A7" s="20" t="s">
        <v>67</v>
      </c>
      <c r="B7" s="2">
        <v>55</v>
      </c>
      <c r="C7" s="2">
        <v>9</v>
      </c>
      <c r="D7" s="2">
        <v>2</v>
      </c>
      <c r="E7" s="2">
        <f t="shared" si="0"/>
        <v>6.3639610306789276</v>
      </c>
      <c r="F7" s="2"/>
      <c r="G7" s="18"/>
      <c r="H7" s="2"/>
      <c r="I7" s="6"/>
    </row>
    <row r="8" spans="1:9" x14ac:dyDescent="0.2">
      <c r="A8" s="20" t="s">
        <v>63</v>
      </c>
      <c r="B8" s="2">
        <v>77</v>
      </c>
      <c r="C8" s="2">
        <v>9</v>
      </c>
      <c r="D8" s="2">
        <v>2</v>
      </c>
      <c r="E8" s="2">
        <f t="shared" si="0"/>
        <v>6.3639610306789276</v>
      </c>
      <c r="F8" s="2"/>
      <c r="G8" s="18"/>
      <c r="H8" s="2"/>
      <c r="I8" s="6"/>
    </row>
    <row r="9" spans="1:9" x14ac:dyDescent="0.2">
      <c r="A9" s="20" t="s">
        <v>64</v>
      </c>
      <c r="B9" s="2">
        <v>158</v>
      </c>
      <c r="C9" s="2">
        <v>35</v>
      </c>
      <c r="D9" s="2">
        <v>2</v>
      </c>
      <c r="E9" s="2">
        <f t="shared" si="0"/>
        <v>24.748737341529161</v>
      </c>
      <c r="F9" s="2"/>
      <c r="G9" s="18"/>
      <c r="H9" s="2"/>
      <c r="I9" s="6"/>
    </row>
    <row r="10" spans="1:9" x14ac:dyDescent="0.2">
      <c r="A10" s="20" t="s">
        <v>65</v>
      </c>
      <c r="B10" s="2">
        <v>41</v>
      </c>
      <c r="C10" s="2">
        <v>4</v>
      </c>
      <c r="D10" s="2">
        <v>2</v>
      </c>
      <c r="E10" s="2">
        <f t="shared" si="0"/>
        <v>2.8284271247461898</v>
      </c>
      <c r="F10" s="2"/>
      <c r="G10" s="18"/>
      <c r="H10" s="2"/>
      <c r="I10" s="6"/>
    </row>
    <row r="11" spans="1:9" x14ac:dyDescent="0.2">
      <c r="A11" s="20" t="s">
        <v>66</v>
      </c>
      <c r="B11" s="2">
        <v>64</v>
      </c>
      <c r="C11" s="2">
        <v>6</v>
      </c>
      <c r="D11" s="2">
        <v>2</v>
      </c>
      <c r="E11" s="2">
        <f t="shared" si="0"/>
        <v>4.2426406871192848</v>
      </c>
      <c r="F11" s="2"/>
      <c r="G11" s="18"/>
      <c r="H11" s="2"/>
      <c r="I11" s="6"/>
    </row>
    <row r="12" spans="1:9" x14ac:dyDescent="0.2">
      <c r="A12" s="12" t="s">
        <v>22</v>
      </c>
      <c r="B12" s="2">
        <v>91</v>
      </c>
      <c r="C12" s="2">
        <v>3</v>
      </c>
      <c r="D12" s="2">
        <v>12</v>
      </c>
      <c r="E12" s="2">
        <f t="shared" si="0"/>
        <v>0.86602540378443871</v>
      </c>
      <c r="F12" s="2"/>
      <c r="G12" s="18"/>
      <c r="H12" s="2"/>
      <c r="I12" s="6"/>
    </row>
    <row r="13" spans="1:9" x14ac:dyDescent="0.2">
      <c r="A13" s="11" t="s">
        <v>48</v>
      </c>
      <c r="B13" s="1">
        <v>56.78</v>
      </c>
      <c r="C13" s="1">
        <v>12.5</v>
      </c>
      <c r="D13" s="2">
        <v>100</v>
      </c>
      <c r="E13" s="2">
        <f t="shared" si="0"/>
        <v>1.25</v>
      </c>
      <c r="F13" s="2"/>
      <c r="G13" s="18"/>
      <c r="H13" s="1"/>
      <c r="I13" s="7"/>
    </row>
    <row r="14" spans="1:9" x14ac:dyDescent="0.2">
      <c r="A14" s="11" t="s">
        <v>49</v>
      </c>
      <c r="B14" s="1">
        <v>107.53</v>
      </c>
      <c r="C14" s="1">
        <v>23.76</v>
      </c>
      <c r="D14" s="2">
        <v>100</v>
      </c>
      <c r="E14" s="2">
        <f t="shared" si="0"/>
        <v>2.3760000000000003</v>
      </c>
      <c r="F14" s="2"/>
      <c r="G14" s="18"/>
      <c r="H14" s="1"/>
      <c r="I14" s="7"/>
    </row>
    <row r="15" spans="1:9" x14ac:dyDescent="0.2">
      <c r="A15" s="11" t="s">
        <v>23</v>
      </c>
      <c r="B15" s="1">
        <v>73</v>
      </c>
      <c r="C15" s="1">
        <v>16</v>
      </c>
      <c r="D15" s="2">
        <v>8</v>
      </c>
      <c r="E15" s="2">
        <f t="shared" si="0"/>
        <v>5.6568542494923797</v>
      </c>
      <c r="F15" s="2"/>
      <c r="G15" s="18"/>
      <c r="H15" s="1"/>
      <c r="I15" s="7"/>
    </row>
    <row r="16" spans="1:9" x14ac:dyDescent="0.2">
      <c r="A16" s="11" t="s">
        <v>24</v>
      </c>
      <c r="B16" s="1">
        <v>92.87</v>
      </c>
      <c r="C16" s="1">
        <v>18.899999999999999</v>
      </c>
      <c r="D16" s="2">
        <v>8</v>
      </c>
      <c r="E16" s="2">
        <f t="shared" si="0"/>
        <v>6.6821590822128734</v>
      </c>
      <c r="F16" s="2"/>
      <c r="G16" s="18"/>
      <c r="H16" s="1"/>
      <c r="I16" s="7"/>
    </row>
    <row r="17" spans="1:9" x14ac:dyDescent="0.2">
      <c r="A17" s="11" t="s">
        <v>56</v>
      </c>
      <c r="B17" s="1">
        <v>76.75</v>
      </c>
      <c r="C17" s="1">
        <v>14.17</v>
      </c>
      <c r="D17" s="2">
        <v>10</v>
      </c>
      <c r="E17" s="2">
        <f t="shared" si="0"/>
        <v>4.4809474444585931</v>
      </c>
      <c r="F17" s="2"/>
      <c r="G17" s="18"/>
      <c r="H17" s="1"/>
      <c r="I17" s="7"/>
    </row>
    <row r="18" spans="1:9" x14ac:dyDescent="0.2">
      <c r="A18" s="23" t="s">
        <v>25</v>
      </c>
      <c r="B18" s="1">
        <v>178.16</v>
      </c>
      <c r="C18" s="1">
        <v>35.61</v>
      </c>
      <c r="D18" s="2">
        <v>19</v>
      </c>
      <c r="E18" s="2">
        <f t="shared" si="0"/>
        <v>8.1694942831307031</v>
      </c>
      <c r="F18" s="2"/>
      <c r="G18" s="18"/>
      <c r="H18" s="1"/>
      <c r="I18" s="7"/>
    </row>
    <row r="19" spans="1:9" x14ac:dyDescent="0.2">
      <c r="A19" s="23" t="s">
        <v>26</v>
      </c>
      <c r="B19" s="1">
        <v>67.989999999999995</v>
      </c>
      <c r="C19" s="1">
        <v>6.95</v>
      </c>
      <c r="D19" s="2">
        <v>8</v>
      </c>
      <c r="E19" s="2">
        <f t="shared" si="0"/>
        <v>2.4571960646232527</v>
      </c>
      <c r="F19" s="2"/>
      <c r="G19" s="18"/>
      <c r="H19" s="1"/>
      <c r="I19" s="7"/>
    </row>
    <row r="20" spans="1:9" x14ac:dyDescent="0.2">
      <c r="A20" s="23" t="s">
        <v>57</v>
      </c>
      <c r="B20" s="1">
        <v>54.75</v>
      </c>
      <c r="C20" s="1">
        <v>5</v>
      </c>
      <c r="D20" s="2">
        <v>8</v>
      </c>
      <c r="E20" s="2">
        <f t="shared" si="0"/>
        <v>1.7677669529663687</v>
      </c>
      <c r="F20" s="2"/>
      <c r="G20" s="18"/>
      <c r="H20" s="1"/>
      <c r="I20" s="7"/>
    </row>
    <row r="21" spans="1:9" x14ac:dyDescent="0.2">
      <c r="A21" s="23" t="s">
        <v>27</v>
      </c>
      <c r="B21" s="1">
        <v>103.54</v>
      </c>
      <c r="C21" s="1">
        <v>16.329999999999998</v>
      </c>
      <c r="D21" s="2">
        <v>8</v>
      </c>
      <c r="E21" s="2">
        <f t="shared" si="0"/>
        <v>5.77352686838816</v>
      </c>
      <c r="F21" s="2"/>
      <c r="G21" s="18"/>
      <c r="H21" s="1"/>
      <c r="I21" s="7"/>
    </row>
    <row r="22" spans="1:9" x14ac:dyDescent="0.2">
      <c r="A22" s="23" t="s">
        <v>28</v>
      </c>
      <c r="B22" s="1">
        <v>78.58</v>
      </c>
      <c r="C22" s="1">
        <v>7.06</v>
      </c>
      <c r="D22" s="2">
        <v>3</v>
      </c>
      <c r="E22" s="2">
        <f t="shared" si="0"/>
        <v>4.0760929004787583</v>
      </c>
      <c r="F22" s="2"/>
      <c r="G22" s="18"/>
      <c r="H22" s="1"/>
      <c r="I22" s="7"/>
    </row>
    <row r="23" spans="1:9" x14ac:dyDescent="0.2">
      <c r="A23" s="23" t="s">
        <v>53</v>
      </c>
      <c r="B23" s="1">
        <v>63.13</v>
      </c>
      <c r="C23" s="1">
        <v>5.91</v>
      </c>
      <c r="D23" s="2">
        <v>12</v>
      </c>
      <c r="E23" s="2">
        <f t="shared" si="0"/>
        <v>1.7060700454553444</v>
      </c>
      <c r="F23" s="2"/>
      <c r="G23" s="18"/>
      <c r="H23" s="1"/>
      <c r="I23" s="7"/>
    </row>
    <row r="24" spans="1:9" x14ac:dyDescent="0.2">
      <c r="A24" s="23" t="s">
        <v>54</v>
      </c>
      <c r="B24" s="1">
        <v>56.92</v>
      </c>
      <c r="C24" s="1">
        <v>4.0199999999999996</v>
      </c>
      <c r="D24" s="2">
        <v>12</v>
      </c>
      <c r="E24" s="2">
        <f t="shared" si="0"/>
        <v>1.1604740410711478</v>
      </c>
      <c r="F24" s="2"/>
      <c r="G24" s="18"/>
      <c r="H24" s="1"/>
      <c r="I24" s="7"/>
    </row>
    <row r="25" spans="1:9" x14ac:dyDescent="0.2">
      <c r="A25" s="11" t="s">
        <v>29</v>
      </c>
      <c r="B25" s="1">
        <v>58.75</v>
      </c>
      <c r="C25" s="1">
        <v>9.86</v>
      </c>
      <c r="D25" s="2">
        <v>15</v>
      </c>
      <c r="E25" s="2">
        <f t="shared" si="0"/>
        <v>2.5458410529070084</v>
      </c>
      <c r="F25" s="2"/>
      <c r="G25" s="18"/>
      <c r="H25" s="1"/>
      <c r="I25" s="7"/>
    </row>
    <row r="26" spans="1:9" x14ac:dyDescent="0.2">
      <c r="A26" s="11" t="s">
        <v>30</v>
      </c>
      <c r="B26" s="1">
        <v>107.62</v>
      </c>
      <c r="C26" s="1"/>
      <c r="D26" s="1">
        <v>31</v>
      </c>
      <c r="E26" s="1">
        <v>5.4820000000000002</v>
      </c>
      <c r="F26" s="1">
        <v>102.7</v>
      </c>
      <c r="G26" s="1"/>
      <c r="H26" s="1">
        <v>31</v>
      </c>
      <c r="I26" s="7">
        <v>6.44</v>
      </c>
    </row>
    <row r="27" spans="1:9" x14ac:dyDescent="0.2">
      <c r="A27" s="11" t="s">
        <v>31</v>
      </c>
      <c r="B27" s="1">
        <v>224.2</v>
      </c>
      <c r="C27" s="1"/>
      <c r="D27" s="1">
        <v>4</v>
      </c>
      <c r="E27" s="1">
        <v>27.7</v>
      </c>
      <c r="F27" s="1"/>
      <c r="G27" s="1"/>
      <c r="H27" s="1"/>
      <c r="I27" s="7"/>
    </row>
    <row r="28" spans="1:9" x14ac:dyDescent="0.2">
      <c r="A28" s="11" t="s">
        <v>55</v>
      </c>
      <c r="B28" s="1">
        <v>48.5</v>
      </c>
      <c r="C28" s="1">
        <v>7.31</v>
      </c>
      <c r="D28" s="1">
        <v>7</v>
      </c>
      <c r="E28" s="1">
        <f>C28/SQRT(D28)</f>
        <v>2.762920297697451</v>
      </c>
      <c r="F28" s="1"/>
      <c r="G28" s="1"/>
      <c r="H28" s="1"/>
      <c r="I28" s="7"/>
    </row>
    <row r="29" spans="1:9" x14ac:dyDescent="0.2">
      <c r="A29" s="11" t="s">
        <v>32</v>
      </c>
      <c r="B29" s="1">
        <v>61.87</v>
      </c>
      <c r="C29" s="1"/>
      <c r="D29" s="1">
        <v>6</v>
      </c>
      <c r="E29" s="1">
        <v>1.33</v>
      </c>
      <c r="F29" s="1">
        <v>68.13</v>
      </c>
      <c r="G29" s="1"/>
      <c r="H29" s="1">
        <v>6</v>
      </c>
      <c r="I29" s="7">
        <v>1.66</v>
      </c>
    </row>
    <row r="30" spans="1:9" x14ac:dyDescent="0.2">
      <c r="A30" s="11" t="s">
        <v>33</v>
      </c>
      <c r="B30" s="1">
        <v>55.67</v>
      </c>
      <c r="C30" s="1"/>
      <c r="D30" s="1">
        <v>6</v>
      </c>
      <c r="E30" s="1">
        <v>1.04</v>
      </c>
      <c r="F30" s="1">
        <v>57.82</v>
      </c>
      <c r="G30" s="1"/>
      <c r="H30" s="1">
        <v>7</v>
      </c>
      <c r="I30" s="7">
        <v>1.24</v>
      </c>
    </row>
    <row r="31" spans="1:9" x14ac:dyDescent="0.2">
      <c r="A31" s="11" t="s">
        <v>50</v>
      </c>
      <c r="B31" s="1">
        <v>93.6</v>
      </c>
      <c r="C31" s="1">
        <v>6.12</v>
      </c>
      <c r="D31" s="1">
        <v>5</v>
      </c>
      <c r="E31" s="1">
        <f>C31/SQRT(D31)</f>
        <v>2.7369472044597427</v>
      </c>
      <c r="F31" s="1">
        <v>104.6</v>
      </c>
      <c r="G31" s="1">
        <v>4.58</v>
      </c>
      <c r="H31" s="1">
        <v>4</v>
      </c>
      <c r="I31" s="7">
        <f>G31/SQRT(H31)</f>
        <v>2.29</v>
      </c>
    </row>
    <row r="32" spans="1:9" x14ac:dyDescent="0.2">
      <c r="A32" s="11" t="s">
        <v>51</v>
      </c>
      <c r="B32" s="1">
        <v>108.78</v>
      </c>
      <c r="C32" s="1"/>
      <c r="D32" s="1"/>
      <c r="E32" s="1">
        <v>11.2</v>
      </c>
      <c r="F32" s="1"/>
      <c r="G32" s="1"/>
      <c r="H32" s="1"/>
      <c r="I32" s="7"/>
    </row>
    <row r="33" spans="1:9" x14ac:dyDescent="0.2">
      <c r="A33" s="11" t="s">
        <v>35</v>
      </c>
      <c r="B33" s="1">
        <v>89</v>
      </c>
      <c r="C33" s="1"/>
      <c r="D33" s="1"/>
      <c r="E33" s="1">
        <f>B33*2.2/100</f>
        <v>1.9580000000000002</v>
      </c>
      <c r="F33" s="1">
        <v>113.4</v>
      </c>
      <c r="G33" s="1"/>
      <c r="H33" s="1"/>
      <c r="I33" s="7">
        <f>B33*2/100</f>
        <v>1.78</v>
      </c>
    </row>
    <row r="34" spans="1:9" x14ac:dyDescent="0.2">
      <c r="A34" s="11" t="s">
        <v>34</v>
      </c>
      <c r="B34" s="1">
        <v>50.8</v>
      </c>
      <c r="C34" s="1">
        <v>5.0999999999999996</v>
      </c>
      <c r="D34" s="1">
        <v>6</v>
      </c>
      <c r="E34" s="1">
        <f>C34/SQRT(D34)</f>
        <v>2.0820662813657016</v>
      </c>
      <c r="F34" s="1"/>
      <c r="G34" s="1"/>
      <c r="H34" s="1"/>
      <c r="I34" s="7"/>
    </row>
    <row r="35" spans="1:9" x14ac:dyDescent="0.2">
      <c r="A35" s="11" t="s">
        <v>52</v>
      </c>
      <c r="B35" s="1">
        <v>81</v>
      </c>
      <c r="C35" s="1">
        <v>9.9</v>
      </c>
      <c r="D35" s="1">
        <v>6</v>
      </c>
      <c r="E35" s="1">
        <f>C35/SQRT(D35)</f>
        <v>4.0416580755922444</v>
      </c>
      <c r="F35" s="1"/>
      <c r="G35" s="1"/>
      <c r="H35" s="1"/>
      <c r="I35" s="7"/>
    </row>
    <row r="36" spans="1:9" x14ac:dyDescent="0.2">
      <c r="A36" s="11" t="s">
        <v>36</v>
      </c>
      <c r="B36" s="1">
        <v>235.57</v>
      </c>
      <c r="C36" s="1"/>
      <c r="D36" s="1"/>
      <c r="E36" s="1">
        <v>1.05</v>
      </c>
      <c r="F36" s="1"/>
      <c r="G36" s="1"/>
      <c r="H36" s="1"/>
      <c r="I36" s="7"/>
    </row>
    <row r="37" spans="1:9" x14ac:dyDescent="0.2">
      <c r="A37" s="11" t="s">
        <v>37</v>
      </c>
      <c r="B37" s="1">
        <v>119</v>
      </c>
      <c r="C37" s="1">
        <v>6.8</v>
      </c>
      <c r="D37" s="1">
        <v>4</v>
      </c>
      <c r="E37" s="1">
        <f>C37/SQRT(D37)</f>
        <v>3.4</v>
      </c>
      <c r="F37" s="1"/>
      <c r="G37" s="1"/>
      <c r="H37" s="1"/>
      <c r="I37" s="7"/>
    </row>
    <row r="38" spans="1:9" x14ac:dyDescent="0.2">
      <c r="A38" s="11" t="s">
        <v>38</v>
      </c>
      <c r="B38" s="1">
        <v>129.1</v>
      </c>
      <c r="C38" s="1">
        <v>4.5999999999999996</v>
      </c>
      <c r="D38" s="1">
        <v>4</v>
      </c>
      <c r="E38" s="1">
        <f t="shared" ref="E38:E48" si="1">C38/SQRT(D38)</f>
        <v>2.2999999999999998</v>
      </c>
      <c r="F38" s="1"/>
      <c r="G38" s="1"/>
      <c r="H38" s="1"/>
      <c r="I38" s="7"/>
    </row>
    <row r="39" spans="1:9" x14ac:dyDescent="0.2">
      <c r="A39" s="11" t="s">
        <v>39</v>
      </c>
      <c r="B39" s="1">
        <v>135.4</v>
      </c>
      <c r="C39" s="1">
        <v>3.5</v>
      </c>
      <c r="D39" s="1">
        <v>4</v>
      </c>
      <c r="E39" s="1">
        <f t="shared" si="1"/>
        <v>1.75</v>
      </c>
      <c r="F39" s="1"/>
      <c r="G39" s="1"/>
      <c r="H39" s="1"/>
      <c r="I39" s="7"/>
    </row>
    <row r="40" spans="1:9" x14ac:dyDescent="0.2">
      <c r="A40" s="11" t="s">
        <v>40</v>
      </c>
      <c r="B40" s="1">
        <v>147.30000000000001</v>
      </c>
      <c r="C40" s="1">
        <v>1.3</v>
      </c>
      <c r="D40" s="1">
        <v>4</v>
      </c>
      <c r="E40" s="1">
        <f t="shared" si="1"/>
        <v>0.65</v>
      </c>
      <c r="F40" s="1"/>
      <c r="G40" s="1"/>
      <c r="H40" s="1"/>
      <c r="I40" s="7"/>
    </row>
    <row r="41" spans="1:9" x14ac:dyDescent="0.2">
      <c r="A41" s="11" t="s">
        <v>41</v>
      </c>
      <c r="B41" s="1">
        <v>154.1</v>
      </c>
      <c r="C41" s="1">
        <v>3.5</v>
      </c>
      <c r="D41" s="1">
        <v>4</v>
      </c>
      <c r="E41" s="1">
        <f t="shared" si="1"/>
        <v>1.75</v>
      </c>
      <c r="F41" s="1"/>
      <c r="G41" s="1"/>
      <c r="H41" s="1"/>
      <c r="I41" s="7"/>
    </row>
    <row r="42" spans="1:9" x14ac:dyDescent="0.2">
      <c r="A42" s="11" t="s">
        <v>42</v>
      </c>
      <c r="B42" s="1">
        <v>160.5</v>
      </c>
      <c r="C42" s="1">
        <v>3.8</v>
      </c>
      <c r="D42" s="1">
        <v>4</v>
      </c>
      <c r="E42" s="1">
        <f t="shared" si="1"/>
        <v>1.9</v>
      </c>
      <c r="F42" s="1"/>
      <c r="G42" s="1"/>
      <c r="H42" s="1"/>
      <c r="I42" s="7"/>
    </row>
    <row r="43" spans="1:9" x14ac:dyDescent="0.2">
      <c r="A43" s="11" t="s">
        <v>43</v>
      </c>
      <c r="B43" s="1">
        <v>184.6</v>
      </c>
      <c r="C43" s="1">
        <v>6.5</v>
      </c>
      <c r="D43" s="1">
        <v>4</v>
      </c>
      <c r="E43" s="1">
        <f t="shared" si="1"/>
        <v>3.25</v>
      </c>
      <c r="F43" s="1"/>
      <c r="G43" s="1"/>
      <c r="H43" s="1"/>
      <c r="I43" s="7"/>
    </row>
    <row r="44" spans="1:9" x14ac:dyDescent="0.2">
      <c r="A44" s="23" t="s">
        <v>44</v>
      </c>
      <c r="B44" s="1">
        <v>205.3</v>
      </c>
      <c r="C44" s="1">
        <v>7.2</v>
      </c>
      <c r="D44" s="1">
        <v>4</v>
      </c>
      <c r="E44" s="1">
        <f t="shared" si="1"/>
        <v>3.6</v>
      </c>
      <c r="F44" s="1"/>
      <c r="G44" s="1"/>
      <c r="H44" s="1"/>
      <c r="I44" s="7"/>
    </row>
    <row r="45" spans="1:9" x14ac:dyDescent="0.2">
      <c r="A45" s="23" t="s">
        <v>45</v>
      </c>
      <c r="B45" s="1">
        <v>238.3</v>
      </c>
      <c r="C45" s="1">
        <v>11.4</v>
      </c>
      <c r="D45" s="1">
        <v>4</v>
      </c>
      <c r="E45" s="1">
        <f t="shared" si="1"/>
        <v>5.7</v>
      </c>
      <c r="F45" s="1"/>
      <c r="G45" s="1"/>
      <c r="H45" s="1"/>
      <c r="I45" s="7"/>
    </row>
    <row r="46" spans="1:9" x14ac:dyDescent="0.2">
      <c r="A46" s="11" t="s">
        <v>46</v>
      </c>
      <c r="B46" s="1">
        <v>305</v>
      </c>
      <c r="C46" s="1"/>
      <c r="D46" s="1">
        <v>6</v>
      </c>
      <c r="E46" s="1">
        <v>10</v>
      </c>
      <c r="F46" s="1"/>
      <c r="G46" s="1"/>
      <c r="H46" s="1"/>
      <c r="I46" s="7"/>
    </row>
    <row r="47" spans="1:9" x14ac:dyDescent="0.2">
      <c r="A47" s="11" t="s">
        <v>74</v>
      </c>
      <c r="B47" s="1">
        <v>90</v>
      </c>
      <c r="C47" s="1">
        <v>12</v>
      </c>
      <c r="D47" s="1">
        <v>50</v>
      </c>
      <c r="E47" s="1">
        <f t="shared" si="1"/>
        <v>1.697056274847714</v>
      </c>
      <c r="F47" s="1">
        <v>106</v>
      </c>
      <c r="G47" s="1">
        <v>20</v>
      </c>
      <c r="H47" s="1">
        <v>50</v>
      </c>
      <c r="I47" s="7">
        <f>G47/SQRT(H47)</f>
        <v>2.8284271247461898</v>
      </c>
    </row>
    <row r="48" spans="1:9" x14ac:dyDescent="0.2">
      <c r="A48" s="11" t="s">
        <v>75</v>
      </c>
      <c r="B48" s="19">
        <v>87</v>
      </c>
      <c r="C48" s="19">
        <v>12</v>
      </c>
      <c r="D48" s="19">
        <v>50</v>
      </c>
      <c r="E48" s="1">
        <f t="shared" si="1"/>
        <v>1.697056274847714</v>
      </c>
      <c r="F48" s="19">
        <v>177</v>
      </c>
      <c r="G48" s="19">
        <v>66</v>
      </c>
      <c r="H48" s="19">
        <v>50</v>
      </c>
      <c r="I48" s="7">
        <f>G48/SQRT(H48)</f>
        <v>9.3338095116624267</v>
      </c>
    </row>
    <row r="49" spans="1:9" ht="17" thickBot="1" x14ac:dyDescent="0.25">
      <c r="A49" s="25" t="s">
        <v>47</v>
      </c>
      <c r="B49" s="8">
        <v>68.736000000000004</v>
      </c>
      <c r="C49" s="8"/>
      <c r="D49" s="8">
        <v>6</v>
      </c>
      <c r="E49" s="8">
        <v>4.22</v>
      </c>
      <c r="F49" s="8"/>
      <c r="G49" s="8"/>
      <c r="H49" s="8"/>
      <c r="I49" s="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Adipocyte diameter</vt:lpstr>
      <vt:lpstr>CBM thickness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2023-12-12T18:30:15Z</dcterms:modified>
</cp:coreProperties>
</file>