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2100" windowWidth="29040" windowHeight="15720" tabRatio="600" firstSheet="0" activeTab="0" autoFilterDateGrouping="1"/>
  </bookViews>
  <sheets>
    <sheet xmlns:r="http://schemas.openxmlformats.org/officeDocument/2006/relationships" name="APR(SI)" sheetId="1" state="visible" r:id="rId1"/>
  </sheets>
  <definedNames>
    <definedName name="CR">'APR(SI)'!$C$19</definedName>
    <definedName name="Initial_Assets">'APR(SI)'!$C$10</definedName>
    <definedName name="Tbill_YTM">'APR(SI)'!$C$15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"/>
    <numFmt numFmtId="165" formatCode="#,##0_ "/>
    <numFmt numFmtId="166" formatCode="yyyy/mm/dd"/>
  </numFmts>
  <fonts count="15">
    <font>
      <name val="新細明體"/>
      <charset val="136"/>
      <family val="2"/>
      <color theme="1"/>
      <sz val="12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sz val="9"/>
      <scheme val="minor"/>
    </font>
    <font>
      <name val="Noto Sans TC"/>
      <charset val="136"/>
      <family val="2"/>
      <color theme="1"/>
      <sz val="10"/>
    </font>
    <font>
      <name val="Noto Sans TC"/>
      <charset val="136"/>
      <family val="2"/>
      <b val="1"/>
      <color theme="1"/>
      <sz val="10"/>
    </font>
    <font>
      <name val="新細明體"/>
      <charset val="136"/>
      <family val="1"/>
      <b val="1"/>
      <color rgb="FFFF0000"/>
      <sz val="12"/>
    </font>
    <font>
      <name val="新細明體"/>
      <family val="2"/>
      <b val="1"/>
      <color theme="1"/>
      <sz val="11"/>
      <scheme val="minor"/>
    </font>
    <font>
      <name val="新細明體"/>
      <charset val="136"/>
      <family val="1"/>
      <color rgb="FF000000"/>
      <sz val="12"/>
    </font>
    <font>
      <name val="新細明體"/>
      <charset val="136"/>
      <family val="1"/>
      <b val="1"/>
      <color rgb="FF000000"/>
      <sz val="11"/>
    </font>
    <font>
      <name val="新細明體"/>
      <charset val="136"/>
      <family val="1"/>
      <b val="1"/>
      <color rgb="FF008000"/>
      <sz val="11"/>
    </font>
    <font>
      <name val="新細明體"/>
      <charset val="136"/>
      <family val="1"/>
      <b val="1"/>
      <color rgb="FFFF0000"/>
      <sz val="11"/>
    </font>
    <font>
      <name val="新細明體"/>
      <charset val="136"/>
      <family val="1"/>
      <b val="1"/>
      <i val="1"/>
      <color rgb="FF000000"/>
      <sz val="11"/>
    </font>
    <font>
      <name val="新細明體"/>
      <charset val="136"/>
      <family val="1"/>
      <b val="1"/>
      <i val="1"/>
      <color rgb="FF000000"/>
      <sz val="12"/>
    </font>
    <font>
      <name val="Noto Sans TC"/>
      <charset val="136"/>
      <family val="2"/>
      <color theme="1"/>
      <sz val="12"/>
    </font>
    <font>
      <name val="新細明體"/>
      <charset val="136"/>
      <family val="1"/>
      <b val="1"/>
      <i val="1"/>
      <color theme="1"/>
      <sz val="12"/>
      <scheme val="minor"/>
    </font>
  </fonts>
  <fills count="2">
    <fill>
      <patternFill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 applyAlignment="1">
      <alignment vertical="center"/>
    </xf>
    <xf numFmtId="0" fontId="1" fillId="0" borderId="36"/>
  </cellStyleXfs>
  <cellXfs count="12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0" fontId="0" fillId="0" borderId="5" pivotButton="0" quotePrefix="0" xfId="0"/>
    <xf numFmtId="0" fontId="5" fillId="0" borderId="0" pivotButton="0" quotePrefix="0" xfId="0"/>
    <xf numFmtId="0" fontId="0" fillId="0" borderId="1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9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4" fillId="0" borderId="16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3" fillId="0" borderId="19" applyAlignment="1" pivotButton="0" quotePrefix="0" xfId="0">
      <alignment horizontal="center" vertical="center"/>
    </xf>
    <xf numFmtId="0" fontId="3" fillId="0" borderId="20" applyAlignment="1" pivotButton="0" quotePrefix="0" xfId="0">
      <alignment vertical="center"/>
    </xf>
    <xf numFmtId="0" fontId="4" fillId="0" borderId="21" applyAlignment="1" pivotButton="0" quotePrefix="0" xfId="0">
      <alignment vertical="center"/>
    </xf>
    <xf numFmtId="9" fontId="3" fillId="0" borderId="18" applyAlignment="1" pivotButton="0" quotePrefix="0" xfId="0">
      <alignment vertical="center"/>
    </xf>
    <xf numFmtId="0" fontId="3" fillId="0" borderId="2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0" fontId="3" fillId="0" borderId="24" applyAlignment="1" pivotButton="0" quotePrefix="0" xfId="0">
      <alignment vertical="center"/>
    </xf>
    <xf numFmtId="9" fontId="3" fillId="0" borderId="26" applyAlignment="1" pivotButton="0" quotePrefix="0" xfId="0">
      <alignment vertical="center"/>
    </xf>
    <xf numFmtId="9" fontId="0" fillId="0" borderId="18" applyAlignment="1" pivotButton="0" quotePrefix="0" xfId="0">
      <alignment vertical="center"/>
    </xf>
    <xf numFmtId="9" fontId="0" fillId="0" borderId="26" applyAlignment="1" pivotButton="0" quotePrefix="0" xfId="0">
      <alignment vertical="center"/>
    </xf>
    <xf numFmtId="0" fontId="0" fillId="0" borderId="27" pivotButton="0" quotePrefix="0" xfId="0"/>
    <xf numFmtId="9" fontId="0" fillId="0" borderId="14" pivotButton="0" quotePrefix="0" xfId="0"/>
    <xf numFmtId="0" fontId="0" fillId="0" borderId="15" applyAlignment="1" pivotButton="0" quotePrefix="0" xfId="0">
      <alignment vertical="center"/>
    </xf>
    <xf numFmtId="38" fontId="0" fillId="0" borderId="0" pivotButton="0" quotePrefix="0" xfId="0"/>
    <xf numFmtId="38" fontId="0" fillId="0" borderId="0" applyAlignment="1" pivotButton="0" quotePrefix="0" xfId="0">
      <alignment vertical="center"/>
    </xf>
    <xf numFmtId="38" fontId="3" fillId="0" borderId="4" applyAlignment="1" pivotButton="0" quotePrefix="0" xfId="0">
      <alignment vertical="center"/>
    </xf>
    <xf numFmtId="0" fontId="0" fillId="0" borderId="28" applyAlignment="1" pivotButton="0" quotePrefix="0" xfId="0">
      <alignment vertical="center"/>
    </xf>
    <xf numFmtId="0" fontId="0" fillId="0" borderId="29" applyAlignment="1" pivotButton="0" quotePrefix="0" xfId="0">
      <alignment horizontal="center" vertical="center" wrapText="1"/>
    </xf>
    <xf numFmtId="9" fontId="0" fillId="0" borderId="30" pivotButton="0" quotePrefix="0" xfId="0"/>
    <xf numFmtId="0" fontId="0" fillId="0" borderId="31" pivotButton="0" quotePrefix="0" xfId="0"/>
    <xf numFmtId="9" fontId="0" fillId="0" borderId="7" applyAlignment="1" pivotButton="0" quotePrefix="0" xfId="0">
      <alignment vertical="center"/>
    </xf>
    <xf numFmtId="0" fontId="0" fillId="0" borderId="32" applyAlignment="1" pivotButton="0" quotePrefix="0" xfId="0">
      <alignment horizontal="center" vertical="center"/>
    </xf>
    <xf numFmtId="38" fontId="0" fillId="0" borderId="33" applyAlignment="1" pivotButton="0" quotePrefix="0" xfId="0">
      <alignment vertical="center"/>
    </xf>
    <xf numFmtId="0" fontId="0" fillId="0" borderId="34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6" applyAlignment="1" pivotButton="0" quotePrefix="0" xfId="0">
      <alignment horizontal="center" vertical="center"/>
    </xf>
    <xf numFmtId="38" fontId="0" fillId="0" borderId="7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0" fontId="6" fillId="0" borderId="35" applyAlignment="1" pivotButton="0" quotePrefix="0" xfId="0">
      <alignment horizontal="center" vertical="top"/>
    </xf>
    <xf numFmtId="0" fontId="7" fillId="0" borderId="36" pivotButton="0" quotePrefix="0" xfId="0"/>
    <xf numFmtId="0" fontId="7" fillId="0" borderId="36" applyAlignment="1" pivotButton="0" quotePrefix="0" xfId="0">
      <alignment vertical="center"/>
    </xf>
    <xf numFmtId="38" fontId="7" fillId="0" borderId="36" applyAlignment="1" pivotButton="0" quotePrefix="0" xfId="0">
      <alignment vertical="center"/>
    </xf>
    <xf numFmtId="10" fontId="7" fillId="0" borderId="36" applyAlignment="1" pivotButton="0" quotePrefix="0" xfId="0">
      <alignment vertical="center"/>
    </xf>
    <xf numFmtId="38" fontId="7" fillId="0" borderId="36" pivotButton="0" quotePrefix="0" xfId="0"/>
    <xf numFmtId="0" fontId="1" fillId="0" borderId="36" pivotButton="0" quotePrefix="0" xfId="1"/>
    <xf numFmtId="0" fontId="8" fillId="0" borderId="14" pivotButton="0" quotePrefix="0" xfId="1"/>
    <xf numFmtId="0" fontId="9" fillId="0" borderId="14" pivotButton="0" quotePrefix="0" xfId="1"/>
    <xf numFmtId="0" fontId="10" fillId="0" borderId="14" pivotButton="0" quotePrefix="0" xfId="1"/>
    <xf numFmtId="0" fontId="8" fillId="0" borderId="37" pivotButton="0" quotePrefix="0" xfId="1"/>
    <xf numFmtId="40" fontId="0" fillId="0" borderId="0" applyAlignment="1" pivotButton="0" quotePrefix="0" xfId="0">
      <alignment vertical="center"/>
    </xf>
    <xf numFmtId="40" fontId="7" fillId="0" borderId="36" applyAlignment="1" pivotButton="0" quotePrefix="0" xfId="0">
      <alignment vertical="center"/>
    </xf>
    <xf numFmtId="40" fontId="7" fillId="0" borderId="36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center" vertical="center"/>
    </xf>
    <xf numFmtId="166" fontId="1" fillId="0" borderId="36" pivotButton="0" quotePrefix="0" xfId="1"/>
    <xf numFmtId="164" fontId="1" fillId="0" borderId="36" pivotButton="0" quotePrefix="0" xfId="1"/>
    <xf numFmtId="164" fontId="7" fillId="0" borderId="36" applyAlignment="1" pivotButton="0" quotePrefix="0" xfId="0">
      <alignment vertical="center"/>
    </xf>
    <xf numFmtId="165" fontId="7" fillId="0" borderId="36" applyAlignment="1" pivotButton="0" quotePrefix="0" xfId="0">
      <alignment horizontal="center" vertical="center"/>
    </xf>
    <xf numFmtId="164" fontId="3" fillId="0" borderId="25" applyAlignment="1" pivotButton="0" quotePrefix="0" xfId="0">
      <alignment vertical="center"/>
    </xf>
    <xf numFmtId="166" fontId="8" fillId="0" borderId="14" pivotButton="0" quotePrefix="0" xfId="1"/>
    <xf numFmtId="164" fontId="8" fillId="0" borderId="14" pivotButton="0" quotePrefix="0" xfId="1"/>
    <xf numFmtId="0" fontId="11" fillId="0" borderId="38" pivotButton="0" quotePrefix="0" xfId="1"/>
    <xf numFmtId="166" fontId="11" fillId="0" borderId="38" pivotButton="0" quotePrefix="0" xfId="1"/>
    <xf numFmtId="164" fontId="11" fillId="0" borderId="38" pivotButton="0" quotePrefix="0" xfId="1"/>
    <xf numFmtId="40" fontId="12" fillId="0" borderId="38" applyAlignment="1" pivotButton="0" quotePrefix="0" xfId="0">
      <alignment vertical="center"/>
    </xf>
    <xf numFmtId="164" fontId="12" fillId="0" borderId="38" applyAlignment="1" pivotButton="0" quotePrefix="0" xfId="0">
      <alignment vertical="center"/>
    </xf>
    <xf numFmtId="0" fontId="12" fillId="0" borderId="38" pivotButton="0" quotePrefix="0" xfId="0"/>
    <xf numFmtId="38" fontId="12" fillId="0" borderId="38" applyAlignment="1" pivotButton="0" quotePrefix="0" xfId="0">
      <alignment vertical="center"/>
    </xf>
    <xf numFmtId="10" fontId="12" fillId="0" borderId="38" applyAlignment="1" pivotButton="0" quotePrefix="0" xfId="0">
      <alignment vertical="center"/>
    </xf>
    <xf numFmtId="165" fontId="7" fillId="0" borderId="36" applyAlignment="1" pivotButton="0" quotePrefix="0" xfId="0">
      <alignment horizontal="center"/>
    </xf>
    <xf numFmtId="166" fontId="9" fillId="0" borderId="14" pivotButton="0" quotePrefix="0" xfId="1"/>
    <xf numFmtId="164" fontId="9" fillId="0" borderId="14" pivotButton="0" quotePrefix="0" xfId="1"/>
    <xf numFmtId="166" fontId="8" fillId="0" borderId="37" pivotButton="0" quotePrefix="0" xfId="1"/>
    <xf numFmtId="164" fontId="8" fillId="0" borderId="37" pivotButton="0" quotePrefix="0" xfId="1"/>
    <xf numFmtId="166" fontId="10" fillId="0" borderId="14" pivotButton="0" quotePrefix="0" xfId="1"/>
    <xf numFmtId="164" fontId="10" fillId="0" borderId="14" pivotButton="0" quotePrefix="0" xfId="1"/>
    <xf numFmtId="166" fontId="7" fillId="0" borderId="36" applyAlignment="1" pivotButton="0" quotePrefix="0" xfId="0">
      <alignment vertical="center"/>
    </xf>
    <xf numFmtId="166" fontId="7" fillId="0" borderId="36" applyAlignment="1" pivotButton="0" quotePrefix="0" xfId="0">
      <alignment horizontal="center" vertical="center"/>
    </xf>
    <xf numFmtId="40" fontId="0" fillId="0" borderId="14" applyAlignment="1" pivotButton="0" quotePrefix="0" xfId="0">
      <alignment vertical="center"/>
    </xf>
    <xf numFmtId="0" fontId="13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center" vertical="center"/>
    </xf>
    <xf numFmtId="166" fontId="1" fillId="0" borderId="36" pivotButton="0" quotePrefix="0" xfId="1"/>
    <xf numFmtId="164" fontId="1" fillId="0" borderId="36" pivotButton="0" quotePrefix="0" xfId="1"/>
    <xf numFmtId="164" fontId="7" fillId="0" borderId="36" applyAlignment="1" pivotButton="0" quotePrefix="0" xfId="0">
      <alignment vertical="center"/>
    </xf>
    <xf numFmtId="165" fontId="7" fillId="0" borderId="36" applyAlignment="1" pivotButton="0" quotePrefix="0" xfId="0">
      <alignment horizontal="center" vertical="center"/>
    </xf>
    <xf numFmtId="164" fontId="3" fillId="0" borderId="25" applyAlignment="1" pivotButton="0" quotePrefix="0" xfId="0">
      <alignment vertical="center"/>
    </xf>
    <xf numFmtId="166" fontId="8" fillId="0" borderId="14" pivotButton="0" quotePrefix="0" xfId="1"/>
    <xf numFmtId="164" fontId="8" fillId="0" borderId="14" pivotButton="0" quotePrefix="0" xfId="1"/>
    <xf numFmtId="166" fontId="11" fillId="0" borderId="38" pivotButton="0" quotePrefix="0" xfId="1"/>
    <xf numFmtId="164" fontId="11" fillId="0" borderId="38" pivotButton="0" quotePrefix="0" xfId="1"/>
    <xf numFmtId="164" fontId="12" fillId="0" borderId="38" applyAlignment="1" pivotButton="0" quotePrefix="0" xfId="0">
      <alignment vertical="center"/>
    </xf>
    <xf numFmtId="166" fontId="9" fillId="0" borderId="14" pivotButton="0" quotePrefix="0" xfId="1"/>
    <xf numFmtId="164" fontId="9" fillId="0" borderId="14" pivotButton="0" quotePrefix="0" xfId="1"/>
    <xf numFmtId="166" fontId="8" fillId="0" borderId="37" pivotButton="0" quotePrefix="0" xfId="1"/>
    <xf numFmtId="164" fontId="8" fillId="0" borderId="37" pivotButton="0" quotePrefix="0" xfId="1"/>
    <xf numFmtId="166" fontId="10" fillId="0" borderId="14" pivotButton="0" quotePrefix="0" xfId="1"/>
    <xf numFmtId="164" fontId="10" fillId="0" borderId="14" pivotButton="0" quotePrefix="0" xfId="1"/>
    <xf numFmtId="166" fontId="7" fillId="0" borderId="36" applyAlignment="1" pivotButton="0" quotePrefix="0" xfId="0">
      <alignment vertical="center"/>
    </xf>
    <xf numFmtId="166" fontId="7" fillId="0" borderId="36" applyAlignment="1" pivotButton="0" quotePrefix="0" xfId="0">
      <alignment horizontal="center" vertical="center"/>
    </xf>
    <xf numFmtId="165" fontId="7" fillId="0" borderId="36" applyAlignment="1" pivotButton="0" quotePrefix="0" xfId="0">
      <alignment horizontal="center"/>
    </xf>
  </cellXfs>
  <cellStyles count="2">
    <cellStyle name="Normal" xfId="0" builtinId="0"/>
    <cellStyle name="Normal 2" xfId="1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year1" displayName="Tableyear1" ref="M1:M2099" headerRowCount="1" totalsRowShown="0" headerRowDxfId="5" dataDxfId="4">
  <autoFilter ref="M1:M2099"/>
  <tableColumns count="1">
    <tableColumn id="1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xAcq.1" displayName="Table2xAcq.1" ref="O1:O2099" headerRowCount="1" totalsRowShown="0" headerRowDxfId="2" dataDxfId="1">
  <autoFilter ref="O1:O2099"/>
  <tableColumns count="1">
    <tableColumn id="1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6"/>
  <sheetViews>
    <sheetView tabSelected="1" zoomScale="115" zoomScaleNormal="115" workbookViewId="0">
      <pane xSplit="7" ySplit="8" topLeftCell="M9" activePane="bottomRight" state="frozen"/>
      <selection pane="topRight" activeCell="H1" sqref="H1"/>
      <selection pane="bottomLeft" activeCell="A9" sqref="A9"/>
      <selection pane="bottomRight" activeCell="C18" sqref="C18"/>
    </sheetView>
  </sheetViews>
  <sheetFormatPr baseColWidth="8" defaultRowHeight="17"/>
  <cols>
    <col width="1.81640625" customWidth="1" style="15" min="1" max="1"/>
    <col width="24.08984375" bestFit="1" customWidth="1" style="1" min="2" max="2"/>
    <col width="23.7265625" bestFit="1" customWidth="1" style="15" min="3" max="3"/>
    <col width="20.36328125" bestFit="1" customWidth="1" style="15" min="4" max="4"/>
    <col width="5.1796875" bestFit="1" customWidth="1" style="15" min="5" max="5"/>
    <col width="5.1796875" customWidth="1" style="15" min="6" max="6"/>
    <col width="18.81640625" bestFit="1" customWidth="1" style="15" min="7" max="7"/>
    <col width="11.36328125" bestFit="1" customWidth="1" style="15" min="8" max="8"/>
    <col width="11.453125" bestFit="1" customWidth="1" style="15" min="9" max="9"/>
    <col width="10.1796875" bestFit="1" customWidth="1" style="69" min="10" max="10"/>
    <col width="8" bestFit="1" customWidth="1" style="102" min="11" max="11"/>
    <col width="3.7265625" customWidth="1" style="102" min="12" max="12"/>
    <col width="11.36328125" bestFit="1" customWidth="1" style="10" min="13" max="13"/>
    <col width="14" bestFit="1" customWidth="1" style="103" min="14" max="14"/>
    <col width="16" customWidth="1" style="103" min="15" max="15"/>
    <col width="15.54296875" bestFit="1" customWidth="1" style="103" min="16" max="16"/>
    <col width="12.08984375" bestFit="1" customWidth="1" style="42" min="17" max="17"/>
    <col width="12" bestFit="1" customWidth="1" style="43" min="18" max="18"/>
    <col width="16.26953125" bestFit="1" customWidth="1" style="2" min="19" max="19"/>
    <col width="16.08984375" bestFit="1" customWidth="1" style="15" min="21" max="21"/>
    <col width="17.81640625" bestFit="1" customWidth="1" style="15" min="22" max="22"/>
  </cols>
  <sheetData>
    <row r="1" ht="17.5" customHeight="1" s="15" thickBot="1">
      <c r="G1" s="58" t="inlineStr">
        <is>
          <t>Event</t>
        </is>
      </c>
      <c r="H1" s="16" t="inlineStr">
        <is>
          <t>Date</t>
        </is>
      </c>
      <c r="I1" s="16" t="inlineStr">
        <is>
          <t>NDX</t>
        </is>
      </c>
      <c r="J1" s="69" t="inlineStr">
        <is>
          <t>QLD</t>
        </is>
      </c>
      <c r="K1" s="102" t="inlineStr">
        <is>
          <t>Bills</t>
        </is>
      </c>
      <c r="M1" s="1" t="inlineStr">
        <is>
          <t>Date</t>
        </is>
      </c>
      <c r="N1" s="16" t="inlineStr">
        <is>
          <t>QQQ Acquired</t>
        </is>
      </c>
      <c r="O1" s="103" t="inlineStr">
        <is>
          <t>QLD Acquired</t>
        </is>
      </c>
      <c r="P1" s="16" t="inlineStr">
        <is>
          <t>BOXX Acquired</t>
        </is>
      </c>
      <c r="Q1" s="43" t="inlineStr">
        <is>
          <t>total assets</t>
        </is>
      </c>
      <c r="R1" s="43" t="inlineStr">
        <is>
          <t>liabilities(-)</t>
        </is>
      </c>
      <c r="S1" s="2" t="inlineStr">
        <is>
          <t>maintenance ratio</t>
        </is>
      </c>
      <c r="U1" s="16" t="inlineStr">
        <is>
          <t>verify QLD Acq.</t>
        </is>
      </c>
      <c r="V1" s="16" t="inlineStr">
        <is>
          <t>verify BOXX Acq.</t>
        </is>
      </c>
    </row>
    <row r="2" ht="17.5" customHeight="1" s="15" thickBot="1" thickTop="1">
      <c r="B2" s="99" t="inlineStr">
        <is>
          <t>Rebalancing strategy</t>
        </is>
      </c>
      <c r="C2" s="100" t="inlineStr">
        <is>
          <t>Annual Full Rebalancing</t>
        </is>
      </c>
      <c r="D2" s="101" t="inlineStr">
        <is>
          <t>每年"完全"再平衡</t>
        </is>
      </c>
      <c r="E2" s="14" t="n"/>
      <c r="F2" s="14" t="n"/>
      <c r="G2" s="59" t="n"/>
      <c r="H2" s="104" t="n">
        <v>36605</v>
      </c>
      <c r="I2" s="105" t="n">
        <v>4691.60986328125</v>
      </c>
      <c r="J2" s="70" t="n">
        <v>38.89908927961939</v>
      </c>
      <c r="K2" s="106" t="n">
        <v>100</v>
      </c>
      <c r="L2" s="59" t="n"/>
      <c r="M2" s="104" t="n">
        <v>36605</v>
      </c>
      <c r="N2" s="107">
        <f>$C$10*$C$5</f>
        <v/>
      </c>
      <c r="O2" s="107">
        <f>$C$10*$C$6</f>
        <v/>
      </c>
      <c r="P2" s="107">
        <f>$C$10*$C$7</f>
        <v/>
      </c>
      <c r="Q2" s="61">
        <f>SUM(N2:P2)</f>
        <v/>
      </c>
      <c r="R2" s="61">
        <f>-Initial_Assets*$C$19</f>
        <v/>
      </c>
      <c r="S2" s="62">
        <f>Q2/-R2</f>
        <v/>
      </c>
      <c r="T2" s="59" t="n"/>
      <c r="U2" s="60" t="n"/>
      <c r="V2" s="59" t="n"/>
    </row>
    <row r="3" ht="17.5" customHeight="1" s="15" thickBot="1">
      <c r="B3" s="18" t="n"/>
      <c r="C3" s="14" t="n"/>
      <c r="D3" s="14" t="n"/>
      <c r="E3" s="14" t="n"/>
      <c r="F3" s="14" t="n"/>
      <c r="G3" s="59" t="n"/>
      <c r="H3" s="104" t="n">
        <v>36612</v>
      </c>
      <c r="I3" s="105" t="n">
        <v>4397.83984375</v>
      </c>
      <c r="J3" s="70" t="n">
        <v>34.0276756069448</v>
      </c>
      <c r="K3" s="106">
        <f>K2*(1+Tbill_YTM)^(1/52)</f>
        <v/>
      </c>
      <c r="L3" s="59" t="n"/>
      <c r="M3" s="104" t="n">
        <v>36612</v>
      </c>
      <c r="N3" s="107">
        <f>IF(YEAR(M3)&lt;&gt;YEAR(M2), Q2*$C$5, N2)*(I3/I2)</f>
        <v/>
      </c>
      <c r="O3" s="107">
        <f>IF(YEAR(M3)&lt;&gt;YEAR(M2), Q2*$C$6, O2)*(J3/J2)</f>
        <v/>
      </c>
      <c r="P3" s="107">
        <f>IF(YEAR(M3)&lt;&gt;YEAR(M2), Q2*$C$7, P2)*(1+Tbill_YTM)^(1/52)</f>
        <v/>
      </c>
      <c r="Q3" s="61">
        <f>SUM(N3:P3)</f>
        <v/>
      </c>
      <c r="R3" s="61">
        <f>R2*EXP($C$20/52) - IF(YEAR(M4)&lt;&gt;YEAR(M3), Initial_Assets * $C$19, 0)</f>
        <v/>
      </c>
      <c r="S3" s="62">
        <f>Q3/-R3</f>
        <v/>
      </c>
      <c r="T3" s="59" t="n"/>
      <c r="U3" s="60" t="n"/>
      <c r="V3" s="59" t="n"/>
    </row>
    <row r="4" ht="17.5" customHeight="1" s="15" thickBot="1">
      <c r="B4" s="19" t="n"/>
      <c r="C4" s="31" t="inlineStr">
        <is>
          <t>allocation 
ratio</t>
        </is>
      </c>
      <c r="D4" s="11" t="inlineStr">
        <is>
          <t>Notes</t>
        </is>
      </c>
      <c r="E4" s="16" t="inlineStr">
        <is>
          <t>Beta</t>
        </is>
      </c>
      <c r="F4" s="16" t="n"/>
      <c r="G4" s="59" t="n"/>
      <c r="H4" s="104" t="n">
        <v>36619</v>
      </c>
      <c r="I4" s="105" t="n">
        <v>4291.52978515625</v>
      </c>
      <c r="J4" s="70" t="n">
        <v>32.38255695046421</v>
      </c>
      <c r="K4" s="106">
        <f>K3*(1+Tbill_YTM)^(1/52)</f>
        <v/>
      </c>
      <c r="L4" s="59" t="n"/>
      <c r="M4" s="104" t="n">
        <v>36619</v>
      </c>
      <c r="N4" s="107">
        <f>IF(YEAR(M4)&lt;&gt;YEAR(M3), Q3*$C$5, N3)*(I4/I3)</f>
        <v/>
      </c>
      <c r="O4" s="107">
        <f>IF(YEAR(M4)&lt;&gt;YEAR(M3), Q3*$C$6, O3)*(J4/J3)</f>
        <v/>
      </c>
      <c r="P4" s="107">
        <f>IF(YEAR(M4)&lt;&gt;YEAR(M3), Q3*$C$7, P3)*(1+Tbill_YTM)^(1/52)</f>
        <v/>
      </c>
      <c r="Q4" s="61">
        <f>SUM(N4:P4)</f>
        <v/>
      </c>
      <c r="R4" s="61">
        <f>R3*EXP($C$20/52) - IF(YEAR(M5)&lt;&gt;YEAR(M4), Initial_Assets * $C$19, 0)</f>
        <v/>
      </c>
      <c r="S4" s="62">
        <f>Q4/-R4</f>
        <v/>
      </c>
      <c r="T4" s="59" t="n"/>
      <c r="U4" s="60" t="n"/>
      <c r="V4" s="59" t="n"/>
    </row>
    <row r="5" ht="18" customHeight="1" s="15" thickBot="1" thickTop="1">
      <c r="B5" s="29" t="inlineStr">
        <is>
          <t>Plain-vanilla</t>
        </is>
      </c>
      <c r="C5" s="32" t="n">
        <v>0.4</v>
      </c>
      <c r="D5" s="30" t="inlineStr">
        <is>
          <t>QQQ or 00662</t>
        </is>
      </c>
      <c r="E5" s="14" t="n">
        <v>1</v>
      </c>
      <c r="F5" s="14" t="n"/>
      <c r="G5" s="59" t="n"/>
      <c r="H5" s="104" t="n">
        <v>36626</v>
      </c>
      <c r="I5" s="105" t="n">
        <v>3207.9599609375</v>
      </c>
      <c r="J5" s="70" t="n">
        <v>16.02999117593091</v>
      </c>
      <c r="K5" s="106">
        <f>K4*(1+Tbill_YTM)^(1/52)</f>
        <v/>
      </c>
      <c r="L5" s="59" t="n"/>
      <c r="M5" s="104" t="n">
        <v>36626</v>
      </c>
      <c r="N5" s="107">
        <f>IF(YEAR(M5)&lt;&gt;YEAR(M4), Q4*$C$5, N4)*(I5/I4)</f>
        <v/>
      </c>
      <c r="O5" s="107">
        <f>IF(YEAR(M5)&lt;&gt;YEAR(M4), Q4*$C$6, O4)*(J5/J4)</f>
        <v/>
      </c>
      <c r="P5" s="107">
        <f>IF(YEAR(M5)&lt;&gt;YEAR(M4), Q4*$C$7, P4)*(1+Tbill_YTM)^(1/52)</f>
        <v/>
      </c>
      <c r="Q5" s="61">
        <f>SUM(N5:P5)</f>
        <v/>
      </c>
      <c r="R5" s="61">
        <f>R4*EXP($C$20/52) - IF(YEAR(M6)&lt;&gt;YEAR(M5), Initial_Assets * $C$19, 0)</f>
        <v/>
      </c>
      <c r="S5" s="62">
        <f>Q5/-R5</f>
        <v/>
      </c>
      <c r="T5" s="59" t="n"/>
      <c r="U5" s="60" t="n"/>
      <c r="V5" s="59" t="n"/>
    </row>
    <row r="6" ht="18" customHeight="1" s="15" thickBot="1" thickTop="1">
      <c r="B6" s="33" t="inlineStr">
        <is>
          <t>2x Leveraged</t>
        </is>
      </c>
      <c r="C6" s="32" t="n">
        <v>0.3</v>
      </c>
      <c r="D6" s="35" t="inlineStr">
        <is>
          <t>QLD or 00670L</t>
        </is>
      </c>
      <c r="E6" s="14" t="n">
        <v>2</v>
      </c>
      <c r="F6" s="14" t="n"/>
      <c r="G6" s="59" t="n"/>
      <c r="H6" s="104" t="n">
        <v>36633</v>
      </c>
      <c r="I6" s="105" t="n">
        <v>3505.2900390625</v>
      </c>
      <c r="J6" s="70" t="n">
        <v>19.00147372977782</v>
      </c>
      <c r="K6" s="106">
        <f>K5*(1+Tbill_YTM)^(1/52)</f>
        <v/>
      </c>
      <c r="L6" s="59" t="n"/>
      <c r="M6" s="104" t="n">
        <v>36633</v>
      </c>
      <c r="N6" s="107">
        <f>IF(YEAR(M6)&lt;&gt;YEAR(M5), Q5*$C$5, N5)*(I6/I5)</f>
        <v/>
      </c>
      <c r="O6" s="107">
        <f>IF(YEAR(M6)&lt;&gt;YEAR(M5), Q5*$C$6, O5)*(J6/J5)</f>
        <v/>
      </c>
      <c r="P6" s="107">
        <f>IF(YEAR(M6)&lt;&gt;YEAR(M5), Q5*$C$7, P5)*(1+Tbill_YTM)^(1/52)</f>
        <v/>
      </c>
      <c r="Q6" s="61">
        <f>SUM(N6:P6)</f>
        <v/>
      </c>
      <c r="R6" s="61">
        <f>R5*EXP($C$20/52) - IF(YEAR(M7)&lt;&gt;YEAR(M6), Initial_Assets * $C$19, 0)</f>
        <v/>
      </c>
      <c r="S6" s="62">
        <f>Q6/-R6</f>
        <v/>
      </c>
      <c r="T6" s="59" t="n"/>
      <c r="U6" s="60" t="n"/>
      <c r="V6" s="59" t="n"/>
    </row>
    <row r="7" ht="17.5" customHeight="1" s="15" thickBot="1" thickTop="1">
      <c r="B7" s="34" t="inlineStr">
        <is>
          <t>Money Market</t>
        </is>
      </c>
      <c r="C7" s="36" t="n">
        <v>0.3</v>
      </c>
      <c r="D7" s="35" t="inlineStr">
        <is>
          <t>BOXX or 00865B</t>
        </is>
      </c>
      <c r="E7" s="14" t="n">
        <v>0</v>
      </c>
      <c r="F7" s="14" t="n"/>
      <c r="G7" s="59" t="n"/>
      <c r="H7" s="104" t="n">
        <v>36640</v>
      </c>
      <c r="I7" s="105" t="n">
        <v>3773.17993164062</v>
      </c>
      <c r="J7" s="70" t="n">
        <v>21.90582840489484</v>
      </c>
      <c r="K7" s="106">
        <f>K6*(1+Tbill_YTM)^(1/52)</f>
        <v/>
      </c>
      <c r="L7" s="59" t="n"/>
      <c r="M7" s="104" t="n">
        <v>36640</v>
      </c>
      <c r="N7" s="107">
        <f>IF(YEAR(M7)&lt;&gt;YEAR(M6), Q6*$C$5, N6)*(I7/I6)</f>
        <v/>
      </c>
      <c r="O7" s="107">
        <f>IF(YEAR(M7)&lt;&gt;YEAR(M6), Q6*$C$6, O6)*(J7/J6)</f>
        <v/>
      </c>
      <c r="P7" s="107">
        <f>IF(YEAR(M7)&lt;&gt;YEAR(M6), Q6*$C$7, P6)*(1+Tbill_YTM)^(1/52)</f>
        <v/>
      </c>
      <c r="Q7" s="61">
        <f>SUM(N7:P7)</f>
        <v/>
      </c>
      <c r="R7" s="61">
        <f>R6*EXP($C$20/52) - IF(YEAR(M8)&lt;&gt;YEAR(M7), Initial_Assets * $C$19, 0)</f>
        <v/>
      </c>
      <c r="S7" s="62">
        <f>Q7/-R7</f>
        <v/>
      </c>
      <c r="T7" s="59" t="n"/>
      <c r="U7" s="59" t="n"/>
      <c r="V7" s="59" t="n"/>
    </row>
    <row r="8" ht="17.5" customHeight="1" s="15" thickBot="1" thickTop="1">
      <c r="B8" s="21" t="inlineStr">
        <is>
          <t>Beta</t>
        </is>
      </c>
      <c r="C8" s="108">
        <f>SUMPRODUCT(C5:C7, {1;2;0})</f>
        <v/>
      </c>
      <c r="D8" s="28" t="inlineStr">
        <is>
          <t>Beta值須0.7~1.4</t>
        </is>
      </c>
      <c r="E8" s="14" t="n"/>
      <c r="F8" s="14" t="n"/>
      <c r="G8" s="59" t="n"/>
      <c r="H8" s="104" t="n">
        <v>36647</v>
      </c>
      <c r="I8" s="105" t="n">
        <v>3688.36010742187</v>
      </c>
      <c r="J8" s="70" t="n">
        <v>20.92095699757694</v>
      </c>
      <c r="K8" s="106">
        <f>K7*(1+Tbill_YTM)^(1/52)</f>
        <v/>
      </c>
      <c r="L8" s="59" t="n"/>
      <c r="M8" s="104" t="n">
        <v>36647</v>
      </c>
      <c r="N8" s="107">
        <f>IF(YEAR(M8)&lt;&gt;YEAR(M7), Q7*$C$5, N7)*(I8/I7)</f>
        <v/>
      </c>
      <c r="O8" s="107">
        <f>IF(YEAR(M8)&lt;&gt;YEAR(M7), Q7*$C$6, O7)*(J8/J7)</f>
        <v/>
      </c>
      <c r="P8" s="107">
        <f>IF(YEAR(M8)&lt;&gt;YEAR(M7), Q7*$C$7, P7)*(1+Tbill_YTM)^(1/52)</f>
        <v/>
      </c>
      <c r="Q8" s="61">
        <f>SUM(N8:P8)</f>
        <v/>
      </c>
      <c r="R8" s="61">
        <f>R7*EXP($C$20/52) - IF(YEAR(M9)&lt;&gt;YEAR(M8), Initial_Assets * $C$19, 0)</f>
        <v/>
      </c>
      <c r="S8" s="62">
        <f>Q8/-R8</f>
        <v/>
      </c>
      <c r="T8" s="59" t="n"/>
      <c r="U8" s="59" t="n"/>
      <c r="V8" s="59" t="n"/>
    </row>
    <row r="9" ht="17.5" customHeight="1" s="15" thickBot="1">
      <c r="G9" s="59" t="n"/>
      <c r="H9" s="104" t="n">
        <v>36654</v>
      </c>
      <c r="I9" s="105" t="n">
        <v>3406.25</v>
      </c>
      <c r="J9" s="70" t="n">
        <v>17.7206114488446</v>
      </c>
      <c r="K9" s="106">
        <f>K8*(1+Tbill_YTM)^(1/52)</f>
        <v/>
      </c>
      <c r="L9" s="59" t="n"/>
      <c r="M9" s="104" t="n">
        <v>36654</v>
      </c>
      <c r="N9" s="107">
        <f>IF(YEAR(M9)&lt;&gt;YEAR(M8), Q8*$C$5, N8)*(I9/I8)</f>
        <v/>
      </c>
      <c r="O9" s="107">
        <f>IF(YEAR(M9)&lt;&gt;YEAR(M8), Q8*$C$6, O8)*(J9/J8)</f>
        <v/>
      </c>
      <c r="P9" s="107">
        <f>IF(YEAR(M9)&lt;&gt;YEAR(M8), Q8*$C$7, P8)*(1+Tbill_YTM)^(1/52)</f>
        <v/>
      </c>
      <c r="Q9" s="61">
        <f>SUM(N9:P9)</f>
        <v/>
      </c>
      <c r="R9" s="61">
        <f>R8*EXP($C$20/52) - IF(YEAR(M10)&lt;&gt;YEAR(M9), Initial_Assets * $C$19, 0)</f>
        <v/>
      </c>
      <c r="S9" s="62">
        <f>Q9/-R9</f>
        <v/>
      </c>
      <c r="T9" s="59" t="n"/>
      <c r="U9" s="59" t="n"/>
      <c r="V9" s="59" t="n"/>
    </row>
    <row r="10">
      <c r="B10" s="20" t="inlineStr">
        <is>
          <t>Initial Asset</t>
        </is>
      </c>
      <c r="C10" s="44" t="n">
        <v>10000</v>
      </c>
      <c r="D10" s="3" t="n"/>
      <c r="G10" s="59" t="n"/>
      <c r="H10" s="104" t="n">
        <v>36661</v>
      </c>
      <c r="I10" s="105" t="n">
        <v>3260.63989257812</v>
      </c>
      <c r="J10" s="70" t="n">
        <v>16.20557283650102</v>
      </c>
      <c r="K10" s="106">
        <f>K9*(1+Tbill_YTM)^(1/52)</f>
        <v/>
      </c>
      <c r="L10" s="59" t="n"/>
      <c r="M10" s="104" t="n">
        <v>36661</v>
      </c>
      <c r="N10" s="107">
        <f>IF(YEAR(M10)&lt;&gt;YEAR(M9), Q9*$C$5, N9)*(I10/I9)</f>
        <v/>
      </c>
      <c r="O10" s="107">
        <f>IF(YEAR(M10)&lt;&gt;YEAR(M9), Q9*$C$6, O9)*(J10/J9)</f>
        <v/>
      </c>
      <c r="P10" s="107">
        <f>IF(YEAR(M10)&lt;&gt;YEAR(M9), Q9*$C$7, P9)*(1+Tbill_YTM)^(1/52)</f>
        <v/>
      </c>
      <c r="Q10" s="61">
        <f>SUM(N10:P10)</f>
        <v/>
      </c>
      <c r="R10" s="61">
        <f>R9*EXP($C$20/52) - IF(YEAR(M11)&lt;&gt;YEAR(M10), Initial_Assets * $C$19, 0)</f>
        <v/>
      </c>
      <c r="S10" s="62">
        <f>Q10/-R10</f>
        <v/>
      </c>
      <c r="T10" s="59" t="n"/>
      <c r="U10" s="59" t="n"/>
      <c r="V10" s="59" t="n"/>
    </row>
    <row r="11" ht="17.5" customHeight="1" s="15" thickBot="1">
      <c r="B11" s="50" t="inlineStr">
        <is>
          <t>Final asset</t>
        </is>
      </c>
      <c r="C11" s="51">
        <f t="array" ref="C11">INDEX(Q:Q,COUNTA(Q:Q))</f>
        <v/>
      </c>
      <c r="D11" s="52" t="n"/>
      <c r="G11" s="59" t="n"/>
      <c r="H11" s="104" t="n">
        <v>36668</v>
      </c>
      <c r="I11" s="105" t="n">
        <v>3101.43994140625</v>
      </c>
      <c r="J11" s="70" t="n">
        <v>14.62310651744777</v>
      </c>
      <c r="K11" s="106">
        <f>K10*(1+Tbill_YTM)^(1/52)</f>
        <v/>
      </c>
      <c r="L11" s="59" t="n"/>
      <c r="M11" s="104" t="n">
        <v>36668</v>
      </c>
      <c r="N11" s="107">
        <f>IF(YEAR(M11)&lt;&gt;YEAR(M10), Q10*$C$5, N10)*(I11/I10)</f>
        <v/>
      </c>
      <c r="O11" s="107">
        <f>IF(YEAR(M11)&lt;&gt;YEAR(M10), Q10*$C$6, O10)*(J11/J10)</f>
        <v/>
      </c>
      <c r="P11" s="107">
        <f>IF(YEAR(M11)&lt;&gt;YEAR(M10), Q10*$C$7, P10)*(1+Tbill_YTM)^(1/52)</f>
        <v/>
      </c>
      <c r="Q11" s="61">
        <f>SUM(N11:P11)</f>
        <v/>
      </c>
      <c r="R11" s="61">
        <f>R10*EXP($C$20/52) - IF(YEAR(M12)&lt;&gt;YEAR(M11), Initial_Assets * $C$19, 0)</f>
        <v/>
      </c>
      <c r="S11" s="62">
        <f>Q11/-R11</f>
        <v/>
      </c>
      <c r="T11" s="59" t="n"/>
      <c r="U11" s="59" t="n"/>
      <c r="V11" s="59" t="n"/>
    </row>
    <row r="12" ht="17.5" customHeight="1" s="15" thickBot="1">
      <c r="B12" s="55" t="inlineStr">
        <is>
          <t>X-fold</t>
        </is>
      </c>
      <c r="C12" s="56">
        <f>C11/C10</f>
        <v/>
      </c>
      <c r="D12" s="57">
        <f>IF($C$12&gt;4,"no under-investment","under-investment")</f>
        <v/>
      </c>
      <c r="G12" s="59" t="n"/>
      <c r="H12" s="104" t="n">
        <v>36675</v>
      </c>
      <c r="I12" s="105" t="n">
        <v>3755.669921875</v>
      </c>
      <c r="J12" s="70" t="n">
        <v>20.79241810951072</v>
      </c>
      <c r="K12" s="106">
        <f>K11*(1+Tbill_YTM)^(1/52)</f>
        <v/>
      </c>
      <c r="L12" s="59" t="n"/>
      <c r="M12" s="104" t="n">
        <v>36675</v>
      </c>
      <c r="N12" s="107">
        <f>IF(YEAR(M12)&lt;&gt;YEAR(M11), Q11*$C$5, N11)*(I12/I11)</f>
        <v/>
      </c>
      <c r="O12" s="107">
        <f>IF(YEAR(M12)&lt;&gt;YEAR(M11), Q11*$C$6, O11)*(J12/J11)</f>
        <v/>
      </c>
      <c r="P12" s="107">
        <f>IF(YEAR(M12)&lt;&gt;YEAR(M11), Q11*$C$7, P11)*(1+Tbill_YTM)^(1/52)</f>
        <v/>
      </c>
      <c r="Q12" s="61">
        <f>SUM(N12:P12)</f>
        <v/>
      </c>
      <c r="R12" s="61">
        <f>R11*EXP($C$20/52) - IF(YEAR(M13)&lt;&gt;YEAR(M12), Initial_Assets * $C$19, 0)</f>
        <v/>
      </c>
      <c r="S12" s="62">
        <f>Q12/-R12</f>
        <v/>
      </c>
      <c r="T12" s="59" t="n"/>
      <c r="U12" s="59" t="n"/>
      <c r="V12" s="59" t="n"/>
    </row>
    <row r="13" ht="17.5" customHeight="1" s="15" thickBot="1">
      <c r="B13" s="53" t="inlineStr">
        <is>
          <t>Full recovery X-fold</t>
        </is>
      </c>
      <c r="C13" s="98">
        <f>Q817/Q2</f>
        <v/>
      </c>
      <c r="D13" s="54" t="n"/>
      <c r="G13" s="59" t="n"/>
      <c r="H13" s="104" t="n">
        <v>36682</v>
      </c>
      <c r="I13" s="105" t="n">
        <v>3760.26000976562</v>
      </c>
      <c r="J13" s="70" t="n">
        <v>20.84324207890445</v>
      </c>
      <c r="K13" s="106">
        <f>K12*(1+Tbill_YTM)^(1/52)</f>
        <v/>
      </c>
      <c r="L13" s="59" t="n"/>
      <c r="M13" s="104" t="n">
        <v>36682</v>
      </c>
      <c r="N13" s="107">
        <f>IF(YEAR(M13)&lt;&gt;YEAR(M12), Q12*$C$5, N12)*(I13/I12)</f>
        <v/>
      </c>
      <c r="O13" s="107">
        <f>IF(YEAR(M13)&lt;&gt;YEAR(M12), Q12*$C$6, O12)*(J13/J12)</f>
        <v/>
      </c>
      <c r="P13" s="107">
        <f>IF(YEAR(M13)&lt;&gt;YEAR(M12), Q12*$C$7, P12)*(1+Tbill_YTM)^(1/52)</f>
        <v/>
      </c>
      <c r="Q13" s="61">
        <f>SUM(N13:P13)</f>
        <v/>
      </c>
      <c r="R13" s="61">
        <f>R12*EXP($C$20/52) - IF(YEAR(M14)&lt;&gt;YEAR(M13), Initial_Assets * $C$19, 0)</f>
        <v/>
      </c>
      <c r="S13" s="62">
        <f>Q13/-R13</f>
        <v/>
      </c>
      <c r="T13" s="59" t="n"/>
      <c r="U13" s="59" t="n"/>
      <c r="V13" s="59" t="n"/>
    </row>
    <row r="14" ht="17.5" customHeight="1" s="15" thickBot="1">
      <c r="C14" s="26" t="n"/>
      <c r="G14" s="59" t="n"/>
      <c r="H14" s="104" t="n">
        <v>36689</v>
      </c>
      <c r="I14" s="105" t="n">
        <v>3787.36010742187</v>
      </c>
      <c r="J14" s="70" t="n">
        <v>21.14367550337202</v>
      </c>
      <c r="K14" s="106">
        <f>K13*(1+Tbill_YTM)^(1/52)</f>
        <v/>
      </c>
      <c r="L14" s="59" t="n"/>
      <c r="M14" s="104" t="n">
        <v>36689</v>
      </c>
      <c r="N14" s="107">
        <f>IF(YEAR(M14)&lt;&gt;YEAR(M13), Q13*$C$5, N13)*(I14/I13)</f>
        <v/>
      </c>
      <c r="O14" s="107">
        <f>IF(YEAR(M14)&lt;&gt;YEAR(M13), Q13*$C$6, O13)*(J14/J13)</f>
        <v/>
      </c>
      <c r="P14" s="107">
        <f>IF(YEAR(M14)&lt;&gt;YEAR(M13), Q13*$C$7, P13)*(1+Tbill_YTM)^(1/52)</f>
        <v/>
      </c>
      <c r="Q14" s="61">
        <f>SUM(N14:P14)</f>
        <v/>
      </c>
      <c r="R14" s="61">
        <f>R13*EXP($C$20/52) - IF(YEAR(M15)&lt;&gt;YEAR(M14), Initial_Assets * $C$19, 0)</f>
        <v/>
      </c>
      <c r="S14" s="62">
        <f>Q14/-R14</f>
        <v/>
      </c>
      <c r="T14" s="59" t="n"/>
      <c r="U14" s="59" t="n"/>
      <c r="V14" s="59" t="n"/>
    </row>
    <row r="15" ht="34.5" customFormat="1" customHeight="1" s="16" thickBot="1">
      <c r="A15" s="6" t="n"/>
      <c r="B15" s="22" t="inlineStr">
        <is>
          <t>T-bill YTM
(annual)</t>
        </is>
      </c>
      <c r="C15" s="49" t="n">
        <v>0.03</v>
      </c>
      <c r="D15" s="17" t="inlineStr">
        <is>
          <t>高於2%通膨率1%</t>
        </is>
      </c>
      <c r="G15" s="59" t="n"/>
      <c r="H15" s="104" t="n">
        <v>36696</v>
      </c>
      <c r="I15" s="105" t="n">
        <v>3685.30004882812</v>
      </c>
      <c r="J15" s="70" t="n">
        <v>20.00413519056541</v>
      </c>
      <c r="K15" s="106">
        <f>K14*(1+Tbill_YTM)^(1/52)</f>
        <v/>
      </c>
      <c r="L15" s="106" t="n"/>
      <c r="M15" s="104" t="n">
        <v>36696</v>
      </c>
      <c r="N15" s="107">
        <f>IF(YEAR(M15)&lt;&gt;YEAR(M14), Q14*$C$5, N14)*(I15/I14)</f>
        <v/>
      </c>
      <c r="O15" s="107">
        <f>IF(YEAR(M15)&lt;&gt;YEAR(M14), Q14*$C$6, O14)*(J15/J14)</f>
        <v/>
      </c>
      <c r="P15" s="107">
        <f>IF(YEAR(M15)&lt;&gt;YEAR(M14), Q14*$C$7, P14)*(1+Tbill_YTM)^(1/52)</f>
        <v/>
      </c>
      <c r="Q15" s="61">
        <f>SUM(N15:P15)</f>
        <v/>
      </c>
      <c r="R15" s="61">
        <f>R14*EXP($C$20/52) - IF(YEAR(M16)&lt;&gt;YEAR(M15), Initial_Assets * $C$19, 0)</f>
        <v/>
      </c>
      <c r="S15" s="62">
        <f>Q15/-R15</f>
        <v/>
      </c>
      <c r="T15" s="59" t="n"/>
      <c r="U15" s="59" t="n"/>
      <c r="V15" s="59" t="n"/>
    </row>
    <row r="16" ht="17.5" customHeight="1" s="15" thickBot="1">
      <c r="B16" s="26" t="n"/>
      <c r="C16" s="13" t="n"/>
      <c r="G16" s="59" t="n"/>
      <c r="H16" s="104" t="n">
        <v>36703</v>
      </c>
      <c r="I16" s="105" t="n">
        <v>3763.7900390625</v>
      </c>
      <c r="J16" s="70" t="n">
        <v>20.85623643331442</v>
      </c>
      <c r="K16" s="106">
        <f>K15*(1+Tbill_YTM)^(1/52)</f>
        <v/>
      </c>
      <c r="L16" s="59" t="n"/>
      <c r="M16" s="104" t="n">
        <v>36703</v>
      </c>
      <c r="N16" s="107">
        <f>IF(YEAR(M16)&lt;&gt;YEAR(M15), Q15*$C$5, N15)*(I16/I15)</f>
        <v/>
      </c>
      <c r="O16" s="107">
        <f>IF(YEAR(M16)&lt;&gt;YEAR(M15), Q15*$C$6, O15)*(J16/J15)</f>
        <v/>
      </c>
      <c r="P16" s="107">
        <f>IF(YEAR(M16)&lt;&gt;YEAR(M15), Q15*$C$7, P15)*(1+Tbill_YTM)^(1/52)</f>
        <v/>
      </c>
      <c r="Q16" s="61">
        <f>SUM(N16:P16)</f>
        <v/>
      </c>
      <c r="R16" s="61">
        <f>R15*EXP($C$20/52) - IF(YEAR(M17)&lt;&gt;YEAR(M16), Initial_Assets * $C$19, 0)</f>
        <v/>
      </c>
      <c r="S16" s="62">
        <f>Q16/-R16</f>
        <v/>
      </c>
      <c r="T16" s="59" t="n"/>
      <c r="U16" s="59" t="n"/>
      <c r="V16" s="59" t="n"/>
    </row>
    <row r="17" ht="17.5" customHeight="1" s="15" thickBot="1">
      <c r="B17" s="23" t="inlineStr">
        <is>
          <t>withdrawal strategy</t>
        </is>
      </c>
      <c r="C17" s="39" t="inlineStr">
        <is>
          <t>Stock pledge</t>
        </is>
      </c>
      <c r="D17" s="5" t="inlineStr">
        <is>
          <t>股票質押</t>
        </is>
      </c>
      <c r="E17" s="16" t="n"/>
      <c r="F17" s="16" t="n"/>
      <c r="G17" s="59" t="n"/>
      <c r="H17" s="104" t="n">
        <v>36710</v>
      </c>
      <c r="I17" s="105" t="n">
        <v>3841.27001953125</v>
      </c>
      <c r="J17" s="70" t="n">
        <v>21.71491387001189</v>
      </c>
      <c r="K17" s="106">
        <f>K16*(1+Tbill_YTM)^(1/52)</f>
        <v/>
      </c>
      <c r="L17" s="59" t="n"/>
      <c r="M17" s="104" t="n">
        <v>36710</v>
      </c>
      <c r="N17" s="107">
        <f>IF(YEAR(M17)&lt;&gt;YEAR(M16), Q16*$C$5, N16)*(I17/I16)</f>
        <v/>
      </c>
      <c r="O17" s="107">
        <f>IF(YEAR(M17)&lt;&gt;YEAR(M16), Q16*$C$6, O16)*(J17/J16)</f>
        <v/>
      </c>
      <c r="P17" s="107">
        <f>IF(YEAR(M17)&lt;&gt;YEAR(M16), Q16*$C$7, P16)*(1+Tbill_YTM)^(1/52)</f>
        <v/>
      </c>
      <c r="Q17" s="61">
        <f>SUM(N17:P17)</f>
        <v/>
      </c>
      <c r="R17" s="61">
        <f>R16*EXP($C$20/52) - IF(YEAR(M18)&lt;&gt;YEAR(M17), Initial_Assets * $C$19, 0)</f>
        <v/>
      </c>
      <c r="S17" s="62">
        <f>Q17/-R17</f>
        <v/>
      </c>
      <c r="T17" s="59" t="n"/>
      <c r="U17" s="59" t="n"/>
      <c r="V17" s="59" t="n"/>
    </row>
    <row r="18" ht="34" customHeight="1" s="15" thickBot="1" thickTop="1">
      <c r="B18" s="25" t="inlineStr">
        <is>
          <t>lump‑sum ratio</t>
        </is>
      </c>
      <c r="C18" s="40" t="n">
        <v>0.1</v>
      </c>
      <c r="D18" s="41" t="inlineStr">
        <is>
          <t>單次提領率</t>
        </is>
      </c>
      <c r="E18" s="16" t="n"/>
      <c r="F18" s="16" t="n"/>
      <c r="G18" s="59" t="n"/>
      <c r="H18" s="104" t="n">
        <v>36717</v>
      </c>
      <c r="I18" s="105" t="n">
        <v>4041.14990234375</v>
      </c>
      <c r="J18" s="70" t="n">
        <v>23.97477814279278</v>
      </c>
      <c r="K18" s="106">
        <f>K17*(1+Tbill_YTM)^(1/52)</f>
        <v/>
      </c>
      <c r="L18" s="59" t="n"/>
      <c r="M18" s="104" t="n">
        <v>36717</v>
      </c>
      <c r="N18" s="107">
        <f>IF(YEAR(M18)&lt;&gt;YEAR(M17), Q17*$C$5, N17)*(I18/I17)</f>
        <v/>
      </c>
      <c r="O18" s="107">
        <f>IF(YEAR(M18)&lt;&gt;YEAR(M17), Q17*$C$6, O17)*(J18/J17)</f>
        <v/>
      </c>
      <c r="P18" s="107">
        <f>IF(YEAR(M18)&lt;&gt;YEAR(M17), Q17*$C$7, P17)*(1+Tbill_YTM)^(1/52)</f>
        <v/>
      </c>
      <c r="Q18" s="61">
        <f>SUM(N18:P18)</f>
        <v/>
      </c>
      <c r="R18" s="61">
        <f>R17*EXP($C$20/52) - IF(YEAR(M19)&lt;&gt;YEAR(M18), Initial_Assets * $C$19, 0)</f>
        <v/>
      </c>
      <c r="S18" s="62">
        <f>Q18/-R18</f>
        <v/>
      </c>
      <c r="T18" s="59" t="n"/>
      <c r="U18" s="59" t="n"/>
      <c r="V18" s="59" t="n"/>
    </row>
    <row r="19" ht="34.5" customHeight="1" s="15" thickBot="1">
      <c r="B19" s="24" t="inlineStr">
        <is>
          <t>contribution rate(CR)
(annual)</t>
        </is>
      </c>
      <c r="C19" s="38" t="n">
        <v>0.02</v>
      </c>
      <c r="D19" s="7" t="inlineStr">
        <is>
          <t>提撥率</t>
        </is>
      </c>
      <c r="E19" s="16" t="n"/>
      <c r="F19" s="16" t="n"/>
      <c r="G19" s="59" t="n"/>
      <c r="H19" s="104" t="n">
        <v>36724</v>
      </c>
      <c r="I19" s="105" t="n">
        <v>3908.75</v>
      </c>
      <c r="J19" s="70" t="n">
        <v>22.40381029377641</v>
      </c>
      <c r="K19" s="106">
        <f>K18*(1+Tbill_YTM)^(1/52)</f>
        <v/>
      </c>
      <c r="L19" s="59" t="n"/>
      <c r="M19" s="104" t="n">
        <v>36724</v>
      </c>
      <c r="N19" s="107">
        <f>IF(YEAR(M19)&lt;&gt;YEAR(M18), Q18*$C$5, N18)*(I19/I18)</f>
        <v/>
      </c>
      <c r="O19" s="107">
        <f>IF(YEAR(M19)&lt;&gt;YEAR(M18), Q18*$C$6, O18)*(J19/J18)</f>
        <v/>
      </c>
      <c r="P19" s="107">
        <f>IF(YEAR(M19)&lt;&gt;YEAR(M18), Q18*$C$7, P18)*(1+Tbill_YTM)^(1/52)</f>
        <v/>
      </c>
      <c r="Q19" s="61">
        <f>SUM(N19:P19)</f>
        <v/>
      </c>
      <c r="R19" s="61">
        <f>R18*EXP($C$20/52) - IF(YEAR(M20)&lt;&gt;YEAR(M19), Initial_Assets * $C$19, 0)</f>
        <v/>
      </c>
      <c r="S19" s="62">
        <f>Q19/-R19</f>
        <v/>
      </c>
      <c r="T19" s="59" t="n"/>
      <c r="U19" s="59" t="n"/>
      <c r="V19" s="59" t="n"/>
    </row>
    <row r="20" ht="34" customHeight="1" s="15" thickBot="1" thickTop="1">
      <c r="B20" s="24" t="inlineStr">
        <is>
          <t>loan interest
(annual)</t>
        </is>
      </c>
      <c r="C20" s="37" t="n">
        <v>0.06</v>
      </c>
      <c r="D20" s="7" t="inlineStr">
        <is>
          <t>股票質押利率</t>
        </is>
      </c>
      <c r="E20" s="12" t="n"/>
      <c r="F20" s="12" t="n"/>
      <c r="G20" s="59" t="n"/>
      <c r="H20" s="104" t="n">
        <v>36731</v>
      </c>
      <c r="I20" s="105" t="n">
        <v>3477.31005859375</v>
      </c>
      <c r="J20" s="70" t="n">
        <v>17.45803550622354</v>
      </c>
      <c r="K20" s="106">
        <f>K19*(1+Tbill_YTM)^(1/52)</f>
        <v/>
      </c>
      <c r="L20" s="59" t="n"/>
      <c r="M20" s="104" t="n">
        <v>36731</v>
      </c>
      <c r="N20" s="107">
        <f>IF(YEAR(M20)&lt;&gt;YEAR(M19), Q19*$C$5, N19)*(I20/I19)</f>
        <v/>
      </c>
      <c r="O20" s="107">
        <f>IF(YEAR(M20)&lt;&gt;YEAR(M19), Q19*$C$6, O19)*(J20/J19)</f>
        <v/>
      </c>
      <c r="P20" s="107">
        <f>IF(YEAR(M20)&lt;&gt;YEAR(M19), Q19*$C$7, P19)*(1+Tbill_YTM)^(1/52)</f>
        <v/>
      </c>
      <c r="Q20" s="61">
        <f>SUM(N20:P20)</f>
        <v/>
      </c>
      <c r="R20" s="61">
        <f>R19*EXP($C$20/52) - IF(YEAR(M21)&lt;&gt;YEAR(M20), Initial_Assets * $C$19, 0)</f>
        <v/>
      </c>
      <c r="S20" s="62">
        <f>Q20/-R20</f>
        <v/>
      </c>
      <c r="T20" s="59" t="n"/>
      <c r="U20" s="59" t="n"/>
      <c r="V20" s="59" t="n"/>
    </row>
    <row r="21" ht="35" customHeight="1" s="15" thickBot="1" thickTop="1">
      <c r="B21" s="25" t="inlineStr">
        <is>
          <t>minimum 
maintenance ratio</t>
        </is>
      </c>
      <c r="C21" s="8">
        <f>MIN(S:S)</f>
        <v/>
      </c>
      <c r="D21" s="9" t="inlineStr">
        <is>
          <t>質押維持率
要大於160%</t>
        </is>
      </c>
      <c r="E21" s="12" t="n"/>
      <c r="F21" s="12" t="n"/>
      <c r="G21" s="59" t="n"/>
      <c r="H21" s="104" t="n">
        <v>36738</v>
      </c>
      <c r="I21" s="105" t="n">
        <v>3618.6298828125</v>
      </c>
      <c r="J21" s="70" t="n">
        <v>18.87704414644928</v>
      </c>
      <c r="K21" s="106">
        <f>K20*(1+Tbill_YTM)^(1/52)</f>
        <v/>
      </c>
      <c r="L21" s="59" t="n"/>
      <c r="M21" s="104" t="n">
        <v>36738</v>
      </c>
      <c r="N21" s="107">
        <f>IF(YEAR(M21)&lt;&gt;YEAR(M20), Q20*$C$5, N20)*(I21/I20)</f>
        <v/>
      </c>
      <c r="O21" s="107">
        <f>IF(YEAR(M21)&lt;&gt;YEAR(M20), Q20*$C$6, O20)*(J21/J20)</f>
        <v/>
      </c>
      <c r="P21" s="107">
        <f>IF(YEAR(M21)&lt;&gt;YEAR(M20), Q20*$C$7, P20)*(1+Tbill_YTM)^(1/52)</f>
        <v/>
      </c>
      <c r="Q21" s="61">
        <f>SUM(N21:P21)</f>
        <v/>
      </c>
      <c r="R21" s="61">
        <f>R20*EXP($C$20/52) - IF(YEAR(M22)&lt;&gt;YEAR(M21), Initial_Assets * $C$19, 0)</f>
        <v/>
      </c>
      <c r="S21" s="62">
        <f>Q21/-R21</f>
        <v/>
      </c>
      <c r="T21" s="59" t="n"/>
      <c r="U21" s="59" t="n"/>
      <c r="V21" s="59" t="n"/>
    </row>
    <row r="22" ht="34.5" customHeight="1" s="15">
      <c r="B22" s="26" t="n"/>
      <c r="C22" s="13">
        <f>IF(C21&gt;160%,"without liquidity risk","liquidity risk")</f>
        <v/>
      </c>
      <c r="D22" s="12" t="n"/>
      <c r="E22" s="4" t="n"/>
      <c r="F22" s="4" t="n"/>
      <c r="G22" s="59" t="n"/>
      <c r="H22" s="104" t="n">
        <v>36745</v>
      </c>
      <c r="I22" s="105" t="n">
        <v>3644.61010742187</v>
      </c>
      <c r="J22" s="70" t="n">
        <v>19.14810245457588</v>
      </c>
      <c r="K22" s="106">
        <f>K21*(1+Tbill_YTM)^(1/52)</f>
        <v/>
      </c>
      <c r="L22" s="59" t="n"/>
      <c r="M22" s="104" t="n">
        <v>36745</v>
      </c>
      <c r="N22" s="107">
        <f>IF(YEAR(M22)&lt;&gt;YEAR(M21), Q21*$C$5, N21)*(I22/I21)</f>
        <v/>
      </c>
      <c r="O22" s="107">
        <f>IF(YEAR(M22)&lt;&gt;YEAR(M21), Q21*$C$6, O21)*(J22/J21)</f>
        <v/>
      </c>
      <c r="P22" s="107">
        <f>IF(YEAR(M22)&lt;&gt;YEAR(M21), Q21*$C$7, P21)*(1+Tbill_YTM)^(1/52)</f>
        <v/>
      </c>
      <c r="Q22" s="61">
        <f>SUM(N22:P22)</f>
        <v/>
      </c>
      <c r="R22" s="61">
        <f>R21*EXP($C$20/52) - IF(YEAR(M23)&lt;&gt;YEAR(M22), Initial_Assets * $C$19, 0)</f>
        <v/>
      </c>
      <c r="S22" s="62">
        <f>Q22/-R22</f>
        <v/>
      </c>
      <c r="T22" s="59" t="n"/>
      <c r="U22" s="59" t="n"/>
      <c r="V22" s="59" t="n"/>
    </row>
    <row r="23" ht="17.5" customHeight="1" s="15" thickBot="1">
      <c r="B23" s="27" t="n"/>
      <c r="C23" s="4" t="n"/>
      <c r="D23" s="4" t="n"/>
      <c r="G23" s="59" t="n"/>
      <c r="H23" s="104" t="n">
        <v>36752</v>
      </c>
      <c r="I23" s="105" t="n">
        <v>3807.51000976562</v>
      </c>
      <c r="J23" s="70" t="n">
        <v>20.85979392663022</v>
      </c>
      <c r="K23" s="106">
        <f>K22*(1+Tbill_YTM)^(1/52)</f>
        <v/>
      </c>
      <c r="L23" s="59" t="n"/>
      <c r="M23" s="104" t="n">
        <v>36752</v>
      </c>
      <c r="N23" s="107">
        <f>IF(YEAR(M23)&lt;&gt;YEAR(M22), Q22*$C$5, N22)*(I23/I22)</f>
        <v/>
      </c>
      <c r="O23" s="107">
        <f>IF(YEAR(M23)&lt;&gt;YEAR(M22), Q22*$C$6, O22)*(J23/J22)</f>
        <v/>
      </c>
      <c r="P23" s="107">
        <f>IF(YEAR(M23)&lt;&gt;YEAR(M22), Q22*$C$7, P22)*(1+Tbill_YTM)^(1/52)</f>
        <v/>
      </c>
      <c r="Q23" s="61">
        <f>SUM(N23:P23)</f>
        <v/>
      </c>
      <c r="R23" s="61">
        <f>R22*EXP($C$20/52) - IF(YEAR(M24)&lt;&gt;YEAR(M23), Initial_Assets * $C$19, 0)</f>
        <v/>
      </c>
      <c r="S23" s="62">
        <f>Q23/-R23</f>
        <v/>
      </c>
      <c r="T23" s="59" t="n"/>
      <c r="U23" s="59" t="n"/>
      <c r="V23" s="59" t="n"/>
    </row>
    <row r="24" ht="34" customHeight="1" s="15" thickBot="1">
      <c r="B24" s="20" t="inlineStr">
        <is>
          <t>partial rebalancing</t>
        </is>
      </c>
      <c r="C24" s="45" t="n"/>
      <c r="D24" s="3" t="inlineStr">
        <is>
          <t>部分再平衡</t>
        </is>
      </c>
      <c r="G24" s="59" t="n"/>
      <c r="H24" s="104" t="n">
        <v>36759</v>
      </c>
      <c r="I24" s="105" t="n">
        <v>3931.25</v>
      </c>
      <c r="J24" s="70" t="n">
        <v>22.21563577085497</v>
      </c>
      <c r="K24" s="106">
        <f>K23*(1+Tbill_YTM)^(1/52)</f>
        <v/>
      </c>
      <c r="L24" s="59" t="n"/>
      <c r="M24" s="104" t="n">
        <v>36759</v>
      </c>
      <c r="N24" s="107">
        <f>IF(YEAR(M24)&lt;&gt;YEAR(M23), Q23*$C$5, N23)*(I24/I23)</f>
        <v/>
      </c>
      <c r="O24" s="107">
        <f>IF(YEAR(M24)&lt;&gt;YEAR(M23), Q23*$C$6, O23)*(J24/J23)</f>
        <v/>
      </c>
      <c r="P24" s="107">
        <f>IF(YEAR(M24)&lt;&gt;YEAR(M23), Q23*$C$7, P23)*(1+Tbill_YTM)^(1/52)</f>
        <v/>
      </c>
      <c r="Q24" s="61">
        <f>SUM(N24:P24)</f>
        <v/>
      </c>
      <c r="R24" s="61">
        <f>R23*EXP($C$20/52) - IF(YEAR(M25)&lt;&gt;YEAR(M24), Initial_Assets * $C$19, 0)</f>
        <v/>
      </c>
      <c r="S24" s="62">
        <f>Q24/-R24</f>
        <v/>
      </c>
      <c r="T24" s="59" t="n"/>
      <c r="U24" s="59" t="n"/>
      <c r="V24" s="59" t="n"/>
    </row>
    <row r="25" ht="35" customHeight="1" s="15" thickBot="1" thickTop="1">
      <c r="B25" s="46" t="inlineStr">
        <is>
          <t>partial rebalancing 
ratio</t>
        </is>
      </c>
      <c r="C25" s="47" t="n">
        <v>0.5</v>
      </c>
      <c r="D25" s="48" t="inlineStr">
        <is>
          <t>只調整QLD&amp;BOXX</t>
        </is>
      </c>
      <c r="G25" s="59" t="n"/>
      <c r="H25" s="104" t="n">
        <v>36766</v>
      </c>
      <c r="I25" s="105" t="n">
        <v>4099.2998046875</v>
      </c>
      <c r="J25" s="70" t="n">
        <v>24.11494680541182</v>
      </c>
      <c r="K25" s="106">
        <f>K24*(1+Tbill_YTM)^(1/52)</f>
        <v/>
      </c>
      <c r="L25" s="59" t="n"/>
      <c r="M25" s="104" t="n">
        <v>36766</v>
      </c>
      <c r="N25" s="107">
        <f>IF(YEAR(M25)&lt;&gt;YEAR(M24), Q24*$C$5, N24)*(I25/I24)</f>
        <v/>
      </c>
      <c r="O25" s="107">
        <f>IF(YEAR(M25)&lt;&gt;YEAR(M24), Q24*$C$6, O24)*(J25/J24)</f>
        <v/>
      </c>
      <c r="P25" s="107">
        <f>IF(YEAR(M25)&lt;&gt;YEAR(M24), Q24*$C$7, P24)*(1+Tbill_YTM)^(1/52)</f>
        <v/>
      </c>
      <c r="Q25" s="61">
        <f>SUM(N25:P25)</f>
        <v/>
      </c>
      <c r="R25" s="61">
        <f>R24*EXP($C$20/52) - IF(YEAR(M26)&lt;&gt;YEAR(M25), Initial_Assets * $C$19, 0)</f>
        <v/>
      </c>
      <c r="S25" s="62">
        <f>Q25/-R25</f>
        <v/>
      </c>
      <c r="T25" s="59" t="n"/>
      <c r="U25" s="59" t="n"/>
      <c r="V25" s="59" t="n"/>
    </row>
    <row r="26" ht="17.5" customHeight="1" s="15" thickBot="1">
      <c r="G26" s="59" t="n"/>
      <c r="H26" s="104" t="n">
        <v>36773</v>
      </c>
      <c r="I26" s="105" t="n">
        <v>3813.43994140625</v>
      </c>
      <c r="J26" s="70" t="n">
        <v>20.75169174953764</v>
      </c>
      <c r="K26" s="106">
        <f>K25*(1+Tbill_YTM)^(1/52)</f>
        <v/>
      </c>
      <c r="L26" s="59" t="n"/>
      <c r="M26" s="104" t="n">
        <v>36773</v>
      </c>
      <c r="N26" s="107">
        <f>IF(YEAR(M26)&lt;&gt;YEAR(M25), Q25*$C$5, N25)*(I26/I25)</f>
        <v/>
      </c>
      <c r="O26" s="107">
        <f>IF(YEAR(M26)&lt;&gt;YEAR(M25), Q25*$C$6, O25)*(J26/J25)</f>
        <v/>
      </c>
      <c r="P26" s="107">
        <f>IF(YEAR(M26)&lt;&gt;YEAR(M25), Q25*$C$7, P25)*(1+Tbill_YTM)^(1/52)</f>
        <v/>
      </c>
      <c r="Q26" s="61">
        <f>SUM(N26:P26)</f>
        <v/>
      </c>
      <c r="R26" s="61">
        <f>R25*EXP($C$20/52) - IF(YEAR(M27)&lt;&gt;YEAR(M26), Initial_Assets * $C$19, 0)</f>
        <v/>
      </c>
      <c r="S26" s="62">
        <f>Q26/-R26</f>
        <v/>
      </c>
      <c r="T26" s="59" t="n"/>
      <c r="U26" s="59" t="n"/>
      <c r="V26" s="59" t="n"/>
    </row>
    <row r="27" ht="17.5" customHeight="1" s="15" thickBot="1">
      <c r="B27" s="19" t="n"/>
      <c r="C27" s="31" t="inlineStr">
        <is>
          <t>Event allocation ratio</t>
        </is>
      </c>
      <c r="D27" s="11" t="inlineStr">
        <is>
          <t>Notes</t>
        </is>
      </c>
      <c r="E27" t="inlineStr">
        <is>
          <t>Beta</t>
        </is>
      </c>
      <c r="G27" s="59" t="n"/>
      <c r="H27" s="104" t="n">
        <v>36780</v>
      </c>
      <c r="I27" s="105" t="n">
        <v>3676.330078125</v>
      </c>
      <c r="J27" s="70" t="n">
        <v>19.25946338755928</v>
      </c>
      <c r="K27" s="106">
        <f>K26*(1+Tbill_YTM)^(1/52)</f>
        <v/>
      </c>
      <c r="L27" s="59" t="n"/>
      <c r="M27" s="104" t="n">
        <v>36780</v>
      </c>
      <c r="N27" s="107">
        <f>IF(YEAR(M27)&lt;&gt;YEAR(M26), Q26*$C$5, N26)*(I27/I26)</f>
        <v/>
      </c>
      <c r="O27" s="107">
        <f>IF(YEAR(M27)&lt;&gt;YEAR(M26), Q26*$C$6, O26)*(J27/J26)</f>
        <v/>
      </c>
      <c r="P27" s="107">
        <f>IF(YEAR(M27)&lt;&gt;YEAR(M26), Q26*$C$7, P26)*(1+Tbill_YTM)^(1/52)</f>
        <v/>
      </c>
      <c r="Q27" s="61">
        <f>SUM(N27:P27)</f>
        <v/>
      </c>
      <c r="R27" s="61">
        <f>R26*EXP($C$20/52) - IF(YEAR(M28)&lt;&gt;YEAR(M27), Initial_Assets * $C$19, 0)</f>
        <v/>
      </c>
      <c r="S27" s="62">
        <f>Q27/-R27</f>
        <v/>
      </c>
      <c r="T27" s="59" t="n"/>
      <c r="U27" s="59" t="n"/>
      <c r="V27" s="59" t="n"/>
    </row>
    <row r="28" ht="18" customHeight="1" s="15" thickBot="1" thickTop="1">
      <c r="B28" s="29" t="inlineStr">
        <is>
          <t>Plain-vanilla</t>
        </is>
      </c>
      <c r="C28" s="32" t="n">
        <v>0</v>
      </c>
      <c r="D28" s="30" t="inlineStr">
        <is>
          <t>QQQ or 00662</t>
        </is>
      </c>
      <c r="E28" t="n">
        <v>1</v>
      </c>
      <c r="G28" s="59" t="n"/>
      <c r="H28" s="104" t="n">
        <v>36787</v>
      </c>
      <c r="I28" s="105" t="n">
        <v>3701.17993164062</v>
      </c>
      <c r="J28" s="70" t="n">
        <v>19.51982893352483</v>
      </c>
      <c r="K28" s="106">
        <f>K27*(1+Tbill_YTM)^(1/52)</f>
        <v/>
      </c>
      <c r="L28" s="59" t="n"/>
      <c r="M28" s="104" t="n">
        <v>36787</v>
      </c>
      <c r="N28" s="107">
        <f>IF(YEAR(M28)&lt;&gt;YEAR(M27), Q27*$C$5, N27)*(I28/I27)</f>
        <v/>
      </c>
      <c r="O28" s="107">
        <f>IF(YEAR(M28)&lt;&gt;YEAR(M27), Q27*$C$6, O27)*(J28/J27)</f>
        <v/>
      </c>
      <c r="P28" s="107">
        <f>IF(YEAR(M28)&lt;&gt;YEAR(M27), Q27*$C$7, P27)*(1+Tbill_YTM)^(1/52)</f>
        <v/>
      </c>
      <c r="Q28" s="61">
        <f>SUM(N28:P28)</f>
        <v/>
      </c>
      <c r="R28" s="61">
        <f>R27*EXP($C$20/52) - IF(YEAR(M29)&lt;&gt;YEAR(M28), Initial_Assets * $C$19, 0)</f>
        <v/>
      </c>
      <c r="S28" s="62">
        <f>Q28/-R28</f>
        <v/>
      </c>
      <c r="T28" s="59" t="n"/>
      <c r="U28" s="59" t="n"/>
      <c r="V28" s="59" t="n"/>
    </row>
    <row r="29" ht="18" customHeight="1" s="15" thickBot="1" thickTop="1">
      <c r="B29" s="33" t="inlineStr">
        <is>
          <t>2x Leveraged</t>
        </is>
      </c>
      <c r="C29" s="32" t="n">
        <v>0.6</v>
      </c>
      <c r="D29" s="35" t="inlineStr">
        <is>
          <t>QLD or 00670L</t>
        </is>
      </c>
      <c r="E29" t="n">
        <v>2</v>
      </c>
      <c r="G29" s="64" t="n"/>
      <c r="H29" s="104" t="n">
        <v>36794</v>
      </c>
      <c r="I29" s="105" t="n">
        <v>3570.61010742187</v>
      </c>
      <c r="J29" s="70" t="n">
        <v>18.14259211731815</v>
      </c>
      <c r="K29" s="106">
        <f>K28*(1+Tbill_YTM)^(1/52)</f>
        <v/>
      </c>
      <c r="L29" s="59" t="n"/>
      <c r="M29" s="104" t="n">
        <v>36794</v>
      </c>
      <c r="N29" s="107">
        <f>IF(YEAR(M29)&lt;&gt;YEAR(M28), Q28*$C$5, N28)*(I29/I28)</f>
        <v/>
      </c>
      <c r="O29" s="107">
        <f>IF(YEAR(M29)&lt;&gt;YEAR(M28), Q28*$C$6, O28)*(J29/J28)</f>
        <v/>
      </c>
      <c r="P29" s="107">
        <f>IF(YEAR(M29)&lt;&gt;YEAR(M28), Q28*$C$7, P28)*(1+Tbill_YTM)^(1/52)</f>
        <v/>
      </c>
      <c r="Q29" s="61">
        <f>SUM(N29:P29)</f>
        <v/>
      </c>
      <c r="R29" s="61">
        <f>R28*EXP($C$20/52) - IF(YEAR(M30)&lt;&gt;YEAR(M29), Initial_Assets * $C$19, 0)</f>
        <v/>
      </c>
      <c r="S29" s="62">
        <f>Q29/-R29</f>
        <v/>
      </c>
      <c r="T29" s="59" t="n"/>
      <c r="U29" s="59" t="n"/>
      <c r="V29" s="59" t="n"/>
    </row>
    <row r="30" ht="18" customHeight="1" s="15" thickBot="1" thickTop="1">
      <c r="B30" s="34" t="inlineStr">
        <is>
          <t>Money Market</t>
        </is>
      </c>
      <c r="C30" s="36" t="n">
        <v>0.4</v>
      </c>
      <c r="D30" s="35" t="inlineStr">
        <is>
          <t>BOXX or 00865B</t>
        </is>
      </c>
      <c r="E30" t="n">
        <v>0</v>
      </c>
      <c r="G30" s="64" t="n"/>
      <c r="H30" s="104" t="n">
        <v>36801</v>
      </c>
      <c r="I30" s="105" t="n">
        <v>3311.93994140625</v>
      </c>
      <c r="J30" s="70" t="n">
        <v>15.51393921277077</v>
      </c>
      <c r="K30" s="106">
        <f>K29*(1+Tbill_YTM)^(1/52)</f>
        <v/>
      </c>
      <c r="L30" s="59" t="n"/>
      <c r="M30" s="104" t="n">
        <v>36801</v>
      </c>
      <c r="N30" s="107">
        <f>IF(YEAR(M30)&lt;&gt;YEAR(M29), Q29*$C$5, N29)*(I30/I29)</f>
        <v/>
      </c>
      <c r="O30" s="107">
        <f>IF(YEAR(M30)&lt;&gt;YEAR(M29), Q29*$C$6, O29)*(J30/J29)</f>
        <v/>
      </c>
      <c r="P30" s="107">
        <f>IF(YEAR(M30)&lt;&gt;YEAR(M29), Q29*$C$7, P29)*(1+Tbill_YTM)^(1/52)</f>
        <v/>
      </c>
      <c r="Q30" s="61">
        <f>SUM(N30:P30)</f>
        <v/>
      </c>
      <c r="R30" s="61">
        <f>R29*EXP($C$20/52) - IF(YEAR(M31)&lt;&gt;YEAR(M30), Initial_Assets * $C$19, 0)</f>
        <v/>
      </c>
      <c r="S30" s="62">
        <f>Q30/-R30</f>
        <v/>
      </c>
      <c r="T30" s="59" t="n"/>
      <c r="U30" s="59" t="n"/>
      <c r="V30" s="59" t="n"/>
    </row>
    <row r="31" ht="18" customHeight="1" s="15" thickBot="1" thickTop="1">
      <c r="B31" s="21" t="inlineStr">
        <is>
          <t>Beta</t>
        </is>
      </c>
      <c r="C31" s="108" t="n">
        <v>1.2</v>
      </c>
      <c r="D31" s="28" t="inlineStr">
        <is>
          <t>Beta值須0.7~1.4</t>
        </is>
      </c>
      <c r="G31" s="64" t="n"/>
      <c r="H31" s="104" t="n">
        <v>36808</v>
      </c>
      <c r="I31" s="105" t="n">
        <v>3277.77001953125</v>
      </c>
      <c r="J31" s="70" t="n">
        <v>15.19381861864623</v>
      </c>
      <c r="K31" s="106">
        <f>K30*(1+Tbill_YTM)^(1/52)</f>
        <v/>
      </c>
      <c r="L31" s="59" t="n"/>
      <c r="M31" s="104" t="n">
        <v>36808</v>
      </c>
      <c r="N31" s="107">
        <f>IF(YEAR(M31)&lt;&gt;YEAR(M30), Q30*$C$5, N30)*(I31/I30)</f>
        <v/>
      </c>
      <c r="O31" s="107">
        <f>IF(YEAR(M31)&lt;&gt;YEAR(M30), Q30*$C$6, O30)*(J31/J30)</f>
        <v/>
      </c>
      <c r="P31" s="107">
        <f>IF(YEAR(M31)&lt;&gt;YEAR(M30), Q30*$C$7, P30)*(1+Tbill_YTM)^(1/52)</f>
        <v/>
      </c>
      <c r="Q31" s="61">
        <f>SUM(N31:P31)</f>
        <v/>
      </c>
      <c r="R31" s="61">
        <f>R30*EXP($C$20/52) - IF(YEAR(M32)&lt;&gt;YEAR(M31), Initial_Assets * $C$19, 0)</f>
        <v/>
      </c>
      <c r="S31" s="62">
        <f>Q31/-R31</f>
        <v/>
      </c>
      <c r="T31" s="59" t="n"/>
      <c r="U31" s="59" t="n"/>
      <c r="V31" s="59" t="n"/>
    </row>
    <row r="32">
      <c r="G32" s="64" t="n"/>
      <c r="H32" s="104" t="n">
        <v>36815</v>
      </c>
      <c r="I32" s="105" t="n">
        <v>3456.61010742187</v>
      </c>
      <c r="J32" s="70" t="n">
        <v>16.85181404905256</v>
      </c>
      <c r="K32" s="106">
        <f>K31*(1+Tbill_YTM)^(1/52)</f>
        <v/>
      </c>
      <c r="L32" s="59" t="n"/>
      <c r="M32" s="104" t="n">
        <v>36815</v>
      </c>
      <c r="N32" s="107">
        <f>IF(YEAR(M32)&lt;&gt;YEAR(M31), Q31*$C$5, N31)*(I32/I31)</f>
        <v/>
      </c>
      <c r="O32" s="107">
        <f>IF(YEAR(M32)&lt;&gt;YEAR(M31), Q31*$C$6, O31)*(J32/J31)</f>
        <v/>
      </c>
      <c r="P32" s="107">
        <f>IF(YEAR(M32)&lt;&gt;YEAR(M31), Q31*$C$7, P31)*(1+Tbill_YTM)^(1/52)</f>
        <v/>
      </c>
      <c r="Q32" s="61">
        <f>SUM(N32:P32)</f>
        <v/>
      </c>
      <c r="R32" s="61">
        <f>R31*EXP($C$20/52) - IF(YEAR(M33)&lt;&gt;YEAR(M32), Initial_Assets * $C$19, 0)</f>
        <v/>
      </c>
      <c r="S32" s="62">
        <f>Q32/-R32</f>
        <v/>
      </c>
      <c r="T32" s="59" t="n"/>
      <c r="U32" s="59" t="n"/>
      <c r="V32" s="59" t="n"/>
    </row>
    <row r="33">
      <c r="G33" s="64" t="n"/>
      <c r="H33" s="104" t="n">
        <v>36822</v>
      </c>
      <c r="I33" s="105" t="n">
        <v>3175.25</v>
      </c>
      <c r="J33" s="70" t="n">
        <v>14.10841629012439</v>
      </c>
      <c r="K33" s="106">
        <f>K32*(1+Tbill_YTM)^(1/52)</f>
        <v/>
      </c>
      <c r="L33" s="59" t="n"/>
      <c r="M33" s="104" t="n">
        <v>36822</v>
      </c>
      <c r="N33" s="107">
        <f>IF(YEAR(M33)&lt;&gt;YEAR(M32), Q32*$C$5, N32)*(I33/I32)</f>
        <v/>
      </c>
      <c r="O33" s="107">
        <f>IF(YEAR(M33)&lt;&gt;YEAR(M32), Q32*$C$6, O32)*(J33/J32)</f>
        <v/>
      </c>
      <c r="P33" s="107">
        <f>IF(YEAR(M33)&lt;&gt;YEAR(M32), Q32*$C$7, P32)*(1+Tbill_YTM)^(1/52)</f>
        <v/>
      </c>
      <c r="Q33" s="61">
        <f>SUM(N33:P33)</f>
        <v/>
      </c>
      <c r="R33" s="61">
        <f>R32*EXP($C$20/52) - IF(YEAR(M34)&lt;&gt;YEAR(M33), Initial_Assets * $C$19, 0)</f>
        <v/>
      </c>
      <c r="S33" s="62">
        <f>Q33/-R33</f>
        <v/>
      </c>
      <c r="T33" s="59" t="n"/>
      <c r="U33" s="59" t="n"/>
      <c r="V33" s="59" t="n"/>
    </row>
    <row r="34">
      <c r="G34" s="64" t="n"/>
      <c r="H34" s="104" t="n">
        <v>36829</v>
      </c>
      <c r="I34" s="105" t="n">
        <v>3321.90991210937</v>
      </c>
      <c r="J34" s="70" t="n">
        <v>15.41170837302309</v>
      </c>
      <c r="K34" s="106">
        <f>K33*(1+Tbill_YTM)^(1/52)</f>
        <v/>
      </c>
      <c r="L34" s="59" t="n"/>
      <c r="M34" s="104" t="n">
        <v>36829</v>
      </c>
      <c r="N34" s="107">
        <f>IF(YEAR(M34)&lt;&gt;YEAR(M33), Q33*$C$5, N33)*(I34/I33)</f>
        <v/>
      </c>
      <c r="O34" s="107">
        <f>IF(YEAR(M34)&lt;&gt;YEAR(M33), Q33*$C$6, O33)*(J34/J33)</f>
        <v/>
      </c>
      <c r="P34" s="107">
        <f>IF(YEAR(M34)&lt;&gt;YEAR(M33), Q33*$C$7, P33)*(1+Tbill_YTM)^(1/52)</f>
        <v/>
      </c>
      <c r="Q34" s="61">
        <f>SUM(N34:P34)</f>
        <v/>
      </c>
      <c r="R34" s="61">
        <f>R33*EXP($C$20/52) - IF(YEAR(M35)&lt;&gt;YEAR(M34), Initial_Assets * $C$19, 0)</f>
        <v/>
      </c>
      <c r="S34" s="62">
        <f>Q34/-R34</f>
        <v/>
      </c>
      <c r="T34" s="59" t="n"/>
      <c r="U34" s="59" t="n"/>
      <c r="V34" s="59" t="n"/>
    </row>
    <row r="35" ht="17.5" customHeight="1" s="15" thickBot="1">
      <c r="G35" s="65" t="inlineStr">
        <is>
          <t>below 100WMA</t>
        </is>
      </c>
      <c r="H35" s="109" t="n">
        <v>36836</v>
      </c>
      <c r="I35" s="110" t="n">
        <v>2890.26000976562</v>
      </c>
      <c r="J35" s="70" t="n">
        <v>11.40650498691347</v>
      </c>
      <c r="K35" s="106">
        <f>K34*(1+Tbill_YTM)^(1/52)</f>
        <v/>
      </c>
      <c r="L35" s="59" t="n"/>
      <c r="M35" s="109" t="n">
        <v>36836</v>
      </c>
      <c r="N35" s="107">
        <f>IF(YEAR(M35)&lt;&gt;YEAR(M34), Q34*$C$5, N34)*(I35/I34)</f>
        <v/>
      </c>
      <c r="O35" s="107">
        <f>IF(YEAR(M35)&lt;&gt;YEAR(M34), Q34*$C$6, O34)*(J35/J34)</f>
        <v/>
      </c>
      <c r="P35" s="107">
        <f>IF(YEAR(M35)&lt;&gt;YEAR(M34), Q34*$C$7, P34)*(1+Tbill_YTM)^(1/52)</f>
        <v/>
      </c>
      <c r="Q35" s="61">
        <f>SUM(N35:P35)</f>
        <v/>
      </c>
      <c r="R35" s="61">
        <f>R34*EXP($C$20/52) - IF(YEAR(M36)&lt;&gt;YEAR(M35), Initial_Assets * $C$19, 0)</f>
        <v/>
      </c>
      <c r="S35" s="62">
        <f>Q35/-R35</f>
        <v/>
      </c>
      <c r="T35" s="59" t="n"/>
      <c r="U35" s="59" t="n"/>
      <c r="V35" s="59" t="n"/>
    </row>
    <row r="36">
      <c r="G36" s="64" t="n"/>
      <c r="H36" s="104" t="n">
        <v>36843</v>
      </c>
      <c r="I36" s="105" t="n">
        <v>2934.81005859375</v>
      </c>
      <c r="J36" s="70" t="n">
        <v>11.75814141575263</v>
      </c>
      <c r="K36" s="106">
        <f>K35*(1+Tbill_YTM)^(1/52)</f>
        <v/>
      </c>
      <c r="L36" s="59" t="n"/>
      <c r="M36" s="104" t="n">
        <v>36843</v>
      </c>
      <c r="N36" s="107">
        <f>IF(YEAR(M36)&lt;&gt;YEAR(M35), Q35*$C$5, N35)*(I36/I35)</f>
        <v/>
      </c>
      <c r="O36" s="107">
        <f>IF(YEAR(M36)&lt;&gt;YEAR(M35), Q35*$C$6, O35)*(J36/J35)</f>
        <v/>
      </c>
      <c r="P36" s="107">
        <f>IF(YEAR(M36)&lt;&gt;YEAR(M35), Q35*$C$7, P35)*(1+Tbill_YTM)^(1/52)</f>
        <v/>
      </c>
      <c r="Q36" s="61">
        <f>SUM(N36:P36)</f>
        <v/>
      </c>
      <c r="R36" s="61">
        <f>R35*EXP($C$20/52) - IF(YEAR(M37)&lt;&gt;YEAR(M36), Initial_Assets * $C$19, 0)</f>
        <v/>
      </c>
      <c r="S36" s="62">
        <f>Q36/-R36</f>
        <v/>
      </c>
      <c r="T36" s="59" t="n"/>
      <c r="U36" s="59" t="n"/>
      <c r="V36" s="59" t="n"/>
    </row>
    <row r="37">
      <c r="G37" s="64" t="n"/>
      <c r="H37" s="104" t="n">
        <v>36850</v>
      </c>
      <c r="I37" s="105" t="n">
        <v>2830.09008789062</v>
      </c>
      <c r="J37" s="70" t="n">
        <v>10.91903278521259</v>
      </c>
      <c r="K37" s="106">
        <f>K36*(1+Tbill_YTM)^(1/52)</f>
        <v/>
      </c>
      <c r="L37" s="59" t="n"/>
      <c r="M37" s="104" t="n">
        <v>36850</v>
      </c>
      <c r="N37" s="107">
        <f>IF(YEAR(M37)&lt;&gt;YEAR(M36), Q36*$C$5, N36)*(I37/I36)</f>
        <v/>
      </c>
      <c r="O37" s="107">
        <f>IF(YEAR(M37)&lt;&gt;YEAR(M36), Q36*$C$6, O36)*(J37/J36)</f>
        <v/>
      </c>
      <c r="P37" s="107">
        <f>IF(YEAR(M37)&lt;&gt;YEAR(M36), Q36*$C$7, P36)*(1+Tbill_YTM)^(1/52)</f>
        <v/>
      </c>
      <c r="Q37" s="61">
        <f>SUM(N37:P37)</f>
        <v/>
      </c>
      <c r="R37" s="61">
        <f>R36*EXP($C$20/52) - IF(YEAR(M38)&lt;&gt;YEAR(M37), Initial_Assets * $C$19, 0)</f>
        <v/>
      </c>
      <c r="S37" s="62">
        <f>Q37/-R37</f>
        <v/>
      </c>
      <c r="T37" s="59" t="n"/>
      <c r="U37" s="59" t="n"/>
      <c r="V37" s="59" t="n"/>
    </row>
    <row r="38">
      <c r="G38" s="64" t="n"/>
      <c r="H38" s="104" t="n">
        <v>36857</v>
      </c>
      <c r="I38" s="105" t="n">
        <v>2549.73999023437</v>
      </c>
      <c r="J38" s="70" t="n">
        <v>8.755743410966735</v>
      </c>
      <c r="K38" s="106">
        <f>K37*(1+Tbill_YTM)^(1/52)</f>
        <v/>
      </c>
      <c r="L38" s="59" t="n"/>
      <c r="M38" s="104" t="n">
        <v>36857</v>
      </c>
      <c r="N38" s="107">
        <f>IF(YEAR(M38)&lt;&gt;YEAR(M37), Q37*$C$5, N37)*(I38/I37)</f>
        <v/>
      </c>
      <c r="O38" s="107">
        <f>IF(YEAR(M38)&lt;&gt;YEAR(M37), Q37*$C$6, O37)*(J38/J37)</f>
        <v/>
      </c>
      <c r="P38" s="107">
        <f>IF(YEAR(M38)&lt;&gt;YEAR(M37), Q37*$C$7, P37)*(1+Tbill_YTM)^(1/52)</f>
        <v/>
      </c>
      <c r="Q38" s="61">
        <f>SUM(N38:P38)</f>
        <v/>
      </c>
      <c r="R38" s="61">
        <f>R37*EXP($C$20/52) - IF(YEAR(M39)&lt;&gt;YEAR(M38), Initial_Assets * $C$19, 0)</f>
        <v/>
      </c>
      <c r="S38" s="62">
        <f>Q38/-R38</f>
        <v/>
      </c>
      <c r="T38" s="59" t="n"/>
      <c r="U38" s="59" t="n"/>
      <c r="V38" s="59" t="n"/>
    </row>
    <row r="39">
      <c r="G39" s="64" t="n"/>
      <c r="H39" s="104" t="n">
        <v>36864</v>
      </c>
      <c r="I39" s="105" t="n">
        <v>2895.38989257812</v>
      </c>
      <c r="J39" s="70" t="n">
        <v>11.12964966536046</v>
      </c>
      <c r="K39" s="106">
        <f>K38*(1+Tbill_YTM)^(1/52)</f>
        <v/>
      </c>
      <c r="L39" s="59" t="n"/>
      <c r="M39" s="104" t="n">
        <v>36864</v>
      </c>
      <c r="N39" s="107">
        <f>IF(YEAR(M39)&lt;&gt;YEAR(M38), Q38*$C$5, N38)*(I39/I38)</f>
        <v/>
      </c>
      <c r="O39" s="107">
        <f>IF(YEAR(M39)&lt;&gt;YEAR(M38), Q38*$C$6, O38)*(J39/J38)</f>
        <v/>
      </c>
      <c r="P39" s="107">
        <f>IF(YEAR(M39)&lt;&gt;YEAR(M38), Q38*$C$7, P38)*(1+Tbill_YTM)^(1/52)</f>
        <v/>
      </c>
      <c r="Q39" s="61">
        <f>SUM(N39:P39)</f>
        <v/>
      </c>
      <c r="R39" s="61">
        <f>R38*EXP($C$20/52) - IF(YEAR(M40)&lt;&gt;YEAR(M39), Initial_Assets * $C$19, 0)</f>
        <v/>
      </c>
      <c r="S39" s="62">
        <f>Q39/-R39</f>
        <v/>
      </c>
      <c r="T39" s="59" t="n"/>
      <c r="U39" s="59" t="n"/>
      <c r="V39" s="59" t="n"/>
    </row>
    <row r="40">
      <c r="G40" s="64" t="n"/>
      <c r="H40" s="104" t="n">
        <v>36871</v>
      </c>
      <c r="I40" s="105" t="n">
        <v>2543.09008789062</v>
      </c>
      <c r="J40" s="70" t="n">
        <v>8.421224514469666</v>
      </c>
      <c r="K40" s="106">
        <f>K39*(1+Tbill_YTM)^(1/52)</f>
        <v/>
      </c>
      <c r="L40" s="59" t="n"/>
      <c r="M40" s="104" t="n">
        <v>36871</v>
      </c>
      <c r="N40" s="107">
        <f>IF(YEAR(M40)&lt;&gt;YEAR(M39), Q39*$C$5, N39)*(I40/I39)</f>
        <v/>
      </c>
      <c r="O40" s="107">
        <f>IF(YEAR(M40)&lt;&gt;YEAR(M39), Q39*$C$6, O39)*(J40/J39)</f>
        <v/>
      </c>
      <c r="P40" s="107">
        <f>IF(YEAR(M40)&lt;&gt;YEAR(M39), Q39*$C$7, P39)*(1+Tbill_YTM)^(1/52)</f>
        <v/>
      </c>
      <c r="Q40" s="61">
        <f>SUM(N40:P40)</f>
        <v/>
      </c>
      <c r="R40" s="61">
        <f>R39*EXP($C$20/52) - IF(YEAR(M41)&lt;&gt;YEAR(M40), Initial_Assets * $C$19, 0)</f>
        <v/>
      </c>
      <c r="S40" s="62">
        <f>Q40/-R40</f>
        <v/>
      </c>
      <c r="T40" s="59" t="n"/>
      <c r="U40" s="59" t="n"/>
      <c r="V40" s="59" t="n"/>
    </row>
    <row r="41">
      <c r="G41" s="64" t="n"/>
      <c r="H41" s="104" t="n">
        <v>36878</v>
      </c>
      <c r="I41" s="105" t="n">
        <v>2436.26000976562</v>
      </c>
      <c r="J41" s="70" t="n">
        <v>7.713707248704873</v>
      </c>
      <c r="K41" s="106">
        <f>K40*(1+Tbill_YTM)^(1/52)</f>
        <v/>
      </c>
      <c r="L41" s="59" t="n"/>
      <c r="M41" s="104" t="n">
        <v>36878</v>
      </c>
      <c r="N41" s="107">
        <f>IF(YEAR(M41)&lt;&gt;YEAR(M40), Q40*$C$5, N40)*(I41/I40)</f>
        <v/>
      </c>
      <c r="O41" s="107">
        <f>IF(YEAR(M41)&lt;&gt;YEAR(M40), Q40*$C$6, O40)*(J41/J40)</f>
        <v/>
      </c>
      <c r="P41" s="107">
        <f>IF(YEAR(M41)&lt;&gt;YEAR(M40), Q40*$C$7, P40)*(1+Tbill_YTM)^(1/52)</f>
        <v/>
      </c>
      <c r="Q41" s="61">
        <f>SUM(N41:P41)</f>
        <v/>
      </c>
      <c r="R41" s="61">
        <f>R40*EXP($C$20/52) - IF(YEAR(M42)&lt;&gt;YEAR(M41), Initial_Assets * $C$19, 0)</f>
        <v/>
      </c>
      <c r="S41" s="62">
        <f>Q41/-R41</f>
        <v/>
      </c>
      <c r="T41" s="59" t="n"/>
      <c r="U41" s="59" t="n"/>
      <c r="V41" s="59" t="n"/>
    </row>
    <row r="42" ht="17.5" customHeight="1" s="15" thickBot="1">
      <c r="G42" s="81" t="inlineStr">
        <is>
          <t>year-end</t>
        </is>
      </c>
      <c r="H42" s="111" t="n">
        <v>36885</v>
      </c>
      <c r="I42" s="112" t="n">
        <v>2341.69995117187</v>
      </c>
      <c r="J42" s="84" t="n">
        <v>7.114913518570346</v>
      </c>
      <c r="K42" s="113">
        <f>K41*(1+Tbill_YTM)^(1/52)</f>
        <v/>
      </c>
      <c r="L42" s="86" t="n"/>
      <c r="M42" s="111" t="n">
        <v>36885</v>
      </c>
      <c r="N42" s="107">
        <f>IF(YEAR(M42)&lt;&gt;YEAR(M41), Q41*$C$5, N41)*(I42/I41)</f>
        <v/>
      </c>
      <c r="O42" s="107">
        <f>IF(YEAR(M42)&lt;&gt;YEAR(M41), Q41*$C$6, O41)*(J42/J41)</f>
        <v/>
      </c>
      <c r="P42" s="107">
        <f>IF(YEAR(M42)&lt;&gt;YEAR(M41), Q41*$C$7, P41)*(1+Tbill_YTM)^(1/52)</f>
        <v/>
      </c>
      <c r="Q42" s="87">
        <f>SUM(N42:P42)</f>
        <v/>
      </c>
      <c r="R42" s="61">
        <f>R41*EXP($C$20/52) - IF(YEAR(M43)&lt;&gt;YEAR(M42), Initial_Assets * $C$19, 0)</f>
        <v/>
      </c>
      <c r="S42" s="88">
        <f>Q42/-R42</f>
        <v/>
      </c>
      <c r="T42" s="86" t="n"/>
      <c r="U42" s="86" t="n"/>
      <c r="V42" s="86" t="n"/>
    </row>
    <row r="43" ht="17.5" customHeight="1" s="15" thickTop="1">
      <c r="G43" s="64" t="n"/>
      <c r="H43" s="104" t="n">
        <v>36892</v>
      </c>
      <c r="I43" s="105" t="n">
        <v>2267.85009765625</v>
      </c>
      <c r="J43" s="70" t="n">
        <v>6.666149516282369</v>
      </c>
      <c r="K43" s="106">
        <f>K42*(1+Tbill_YTM)^(1/52)</f>
        <v/>
      </c>
      <c r="L43" s="59" t="n"/>
      <c r="M43" s="104" t="n">
        <v>36892</v>
      </c>
      <c r="N43" s="107">
        <f>IF(YEAR(M43)&lt;&gt;YEAR(M42), Q42*$C$5, N42)*(I43/I42)</f>
        <v/>
      </c>
      <c r="O43" s="107">
        <f>IF(YEAR(M43)&lt;&gt;YEAR(M42), Q42*$C$6, O42)*(J43/J42)</f>
        <v/>
      </c>
      <c r="P43" s="107">
        <f>IF(YEAR(M43)&lt;&gt;YEAR(M42), Q42*$C$7, P42)*(1+Tbill_YTM)^(1/52)</f>
        <v/>
      </c>
      <c r="Q43" s="61">
        <f>SUM(N43:P43)</f>
        <v/>
      </c>
      <c r="R43" s="61">
        <f>R42*EXP($C$20/52) - IF(YEAR(M44)&lt;&gt;YEAR(M43), Initial_Assets * $C$19, 0)</f>
        <v/>
      </c>
      <c r="S43" s="62">
        <f>Q43/-R43</f>
        <v/>
      </c>
      <c r="T43" s="59" t="n"/>
      <c r="U43" s="59" t="n"/>
      <c r="V43" s="59" t="n"/>
    </row>
    <row r="44">
      <c r="G44" s="64" t="n"/>
      <c r="H44" s="104" t="n">
        <v>36899</v>
      </c>
      <c r="I44" s="105" t="n">
        <v>2506.05004882812</v>
      </c>
      <c r="J44" s="70" t="n">
        <v>8.066485888535423</v>
      </c>
      <c r="K44" s="106">
        <f>K43*(1+Tbill_YTM)^(1/52)</f>
        <v/>
      </c>
      <c r="L44" s="59" t="n"/>
      <c r="M44" s="104" t="n">
        <v>36899</v>
      </c>
      <c r="N44" s="107">
        <f>IF(YEAR(M44)&lt;&gt;YEAR(M43), Q43*$C$5, N43)*(I44/I43)</f>
        <v/>
      </c>
      <c r="O44" s="107">
        <f>IF(YEAR(M44)&lt;&gt;YEAR(M43), Q43*$C$6, O43)*(J44/J43)</f>
        <v/>
      </c>
      <c r="P44" s="107">
        <f>IF(YEAR(M44)&lt;&gt;YEAR(M43), Q43*$C$7, P43)*(1+Tbill_YTM)^(1/52)</f>
        <v/>
      </c>
      <c r="Q44" s="61">
        <f>SUM(N44:P44)</f>
        <v/>
      </c>
      <c r="R44" s="61">
        <f>R43*EXP($C$20/52) - IF(YEAR(M45)&lt;&gt;YEAR(M44), Initial_Assets * $C$19, 0)</f>
        <v/>
      </c>
      <c r="S44" s="62">
        <f>Q44/-R44</f>
        <v/>
      </c>
      <c r="T44" s="59" t="n"/>
      <c r="U44" s="59" t="n"/>
      <c r="V44" s="59" t="n"/>
    </row>
    <row r="45">
      <c r="G45" s="59" t="n"/>
      <c r="H45" s="104" t="n">
        <v>36906</v>
      </c>
      <c r="I45" s="105" t="n">
        <v>2655.77001953125</v>
      </c>
      <c r="J45" s="70" t="n">
        <v>9.030324604744212</v>
      </c>
      <c r="K45" s="106">
        <f>K44*(1+Tbill_YTM)^(1/52)</f>
        <v/>
      </c>
      <c r="L45" s="59" t="n"/>
      <c r="M45" s="104" t="n">
        <v>36906</v>
      </c>
      <c r="N45" s="107">
        <f>IF(YEAR(M45)&lt;&gt;YEAR(M44), Q44*$C$5, N44)*(I45/I44)</f>
        <v/>
      </c>
      <c r="O45" s="107">
        <f>IF(YEAR(M45)&lt;&gt;YEAR(M44), Q44*$C$6, O44)*(J45/J44)</f>
        <v/>
      </c>
      <c r="P45" s="107">
        <f>IF(YEAR(M45)&lt;&gt;YEAR(M44), Q44*$C$7, P44)*(1+Tbill_YTM)^(1/52)</f>
        <v/>
      </c>
      <c r="Q45" s="61">
        <f>SUM(N45:P45)</f>
        <v/>
      </c>
      <c r="R45" s="61">
        <f>R44*EXP($C$20/52) - IF(YEAR(M46)&lt;&gt;YEAR(M45), Initial_Assets * $C$19, 0)</f>
        <v/>
      </c>
      <c r="S45" s="62">
        <f>Q45/-R45</f>
        <v/>
      </c>
      <c r="T45" s="59" t="n"/>
      <c r="U45" s="59" t="n"/>
      <c r="V45" s="59" t="n"/>
    </row>
    <row r="46">
      <c r="G46" s="59" t="n"/>
      <c r="H46" s="104" t="n">
        <v>36913</v>
      </c>
      <c r="I46" s="105" t="n">
        <v>2631.78002929687</v>
      </c>
      <c r="J46" s="70" t="n">
        <v>8.86717990660553</v>
      </c>
      <c r="K46" s="106">
        <f>K45*(1+Tbill_YTM)^(1/52)</f>
        <v/>
      </c>
      <c r="L46" s="59" t="n"/>
      <c r="M46" s="104" t="n">
        <v>36913</v>
      </c>
      <c r="N46" s="107">
        <f>IF(YEAR(M46)&lt;&gt;YEAR(M45), Q45*$C$5, N45)*(I46/I45)</f>
        <v/>
      </c>
      <c r="O46" s="107">
        <f>IF(YEAR(M46)&lt;&gt;YEAR(M45), Q45*$C$6, O45)*(J46/J45)</f>
        <v/>
      </c>
      <c r="P46" s="107">
        <f>IF(YEAR(M46)&lt;&gt;YEAR(M45), Q45*$C$7, P45)*(1+Tbill_YTM)^(1/52)</f>
        <v/>
      </c>
      <c r="Q46" s="61">
        <f>SUM(N46:P46)</f>
        <v/>
      </c>
      <c r="R46" s="61">
        <f>R45*EXP($C$20/52) - IF(YEAR(M47)&lt;&gt;YEAR(M46), Initial_Assets * $C$19, 0)</f>
        <v/>
      </c>
      <c r="S46" s="62">
        <f>Q46/-R46</f>
        <v/>
      </c>
      <c r="T46" s="59" t="n"/>
      <c r="U46" s="59" t="n"/>
      <c r="V46" s="59" t="n"/>
    </row>
    <row r="47">
      <c r="G47" s="59" t="n"/>
      <c r="H47" s="104" t="n">
        <v>36920</v>
      </c>
      <c r="I47" s="105" t="n">
        <v>2472.17993164062</v>
      </c>
      <c r="J47" s="70" t="n">
        <v>7.791707972571682</v>
      </c>
      <c r="K47" s="106">
        <f>K46*(1+Tbill_YTM)^(1/52)</f>
        <v/>
      </c>
      <c r="L47" s="59" t="n"/>
      <c r="M47" s="104" t="n">
        <v>36920</v>
      </c>
      <c r="N47" s="107">
        <f>IF(YEAR(M47)&lt;&gt;YEAR(M46), Q46*$C$5, N46)*(I47/I46)</f>
        <v/>
      </c>
      <c r="O47" s="107">
        <f>IF(YEAR(M47)&lt;&gt;YEAR(M46), Q46*$C$6, O46)*(J47/J46)</f>
        <v/>
      </c>
      <c r="P47" s="107">
        <f>IF(YEAR(M47)&lt;&gt;YEAR(M46), Q46*$C$7, P46)*(1+Tbill_YTM)^(1/52)</f>
        <v/>
      </c>
      <c r="Q47" s="61">
        <f>SUM(N47:P47)</f>
        <v/>
      </c>
      <c r="R47" s="61">
        <f>R46*EXP($C$20/52) - IF(YEAR(M48)&lt;&gt;YEAR(M47), Initial_Assets * $C$19, 0)</f>
        <v/>
      </c>
      <c r="S47" s="62">
        <f>Q47/-R47</f>
        <v/>
      </c>
      <c r="T47" s="59" t="n"/>
      <c r="U47" s="59" t="n"/>
      <c r="V47" s="59" t="n"/>
    </row>
    <row r="48">
      <c r="G48" s="59" t="n"/>
      <c r="H48" s="104" t="n">
        <v>36927</v>
      </c>
      <c r="I48" s="105" t="n">
        <v>2261.77001953125</v>
      </c>
      <c r="J48" s="70" t="n">
        <v>6.465386559872009</v>
      </c>
      <c r="K48" s="106">
        <f>K47*(1+Tbill_YTM)^(1/52)</f>
        <v/>
      </c>
      <c r="L48" s="59" t="n"/>
      <c r="M48" s="104" t="n">
        <v>36927</v>
      </c>
      <c r="N48" s="107">
        <f>IF(YEAR(M48)&lt;&gt;YEAR(M47), Q47*$C$5, N47)*(I48/I47)</f>
        <v/>
      </c>
      <c r="O48" s="107">
        <f>IF(YEAR(M48)&lt;&gt;YEAR(M47), Q47*$C$6, O47)*(J48/J47)</f>
        <v/>
      </c>
      <c r="P48" s="107">
        <f>IF(YEAR(M48)&lt;&gt;YEAR(M47), Q47*$C$7, P47)*(1+Tbill_YTM)^(1/52)</f>
        <v/>
      </c>
      <c r="Q48" s="61">
        <f>SUM(N48:P48)</f>
        <v/>
      </c>
      <c r="R48" s="61">
        <f>R47*EXP($C$20/52) - IF(YEAR(M49)&lt;&gt;YEAR(M48), Initial_Assets * $C$19, 0)</f>
        <v/>
      </c>
      <c r="S48" s="62">
        <f>Q48/-R48</f>
        <v/>
      </c>
      <c r="T48" s="59" t="n"/>
      <c r="U48" s="59" t="n"/>
      <c r="V48" s="59" t="n"/>
    </row>
    <row r="49">
      <c r="G49" s="59" t="n"/>
      <c r="H49" s="104" t="n">
        <v>36934</v>
      </c>
      <c r="I49" s="105" t="n">
        <v>2212.51000976562</v>
      </c>
      <c r="J49" s="70" t="n">
        <v>6.183761989444752</v>
      </c>
      <c r="K49" s="106">
        <f>K48*(1+Tbill_YTM)^(1/52)</f>
        <v/>
      </c>
      <c r="L49" s="59" t="n"/>
      <c r="M49" s="104" t="n">
        <v>36934</v>
      </c>
      <c r="N49" s="107">
        <f>IF(YEAR(M49)&lt;&gt;YEAR(M48), Q48*$C$5, N48)*(I49/I48)</f>
        <v/>
      </c>
      <c r="O49" s="107">
        <f>IF(YEAR(M49)&lt;&gt;YEAR(M48), Q48*$C$6, O48)*(J49/J48)</f>
        <v/>
      </c>
      <c r="P49" s="107">
        <f>IF(YEAR(M49)&lt;&gt;YEAR(M48), Q48*$C$7, P48)*(1+Tbill_YTM)^(1/52)</f>
        <v/>
      </c>
      <c r="Q49" s="61">
        <f>SUM(N49:P49)</f>
        <v/>
      </c>
      <c r="R49" s="61">
        <f>R48*EXP($C$20/52) - IF(YEAR(M50)&lt;&gt;YEAR(M49), Initial_Assets * $C$19, 0)</f>
        <v/>
      </c>
      <c r="S49" s="62">
        <f>Q49/-R49</f>
        <v/>
      </c>
      <c r="T49" s="59" t="n"/>
      <c r="U49" s="59" t="n"/>
      <c r="V49" s="59" t="n"/>
    </row>
    <row r="50">
      <c r="G50" s="59" t="n"/>
      <c r="H50" s="104" t="n">
        <v>36941</v>
      </c>
      <c r="I50" s="105" t="n">
        <v>2056.06005859375</v>
      </c>
      <c r="J50" s="70" t="n">
        <v>5.309235540265358</v>
      </c>
      <c r="K50" s="106">
        <f>K49*(1+Tbill_YTM)^(1/52)</f>
        <v/>
      </c>
      <c r="L50" s="59" t="n"/>
      <c r="M50" s="104" t="n">
        <v>36941</v>
      </c>
      <c r="N50" s="107">
        <f>IF(YEAR(M50)&lt;&gt;YEAR(M49), Q49*$C$5, N49)*(I50/I49)</f>
        <v/>
      </c>
      <c r="O50" s="107">
        <f>IF(YEAR(M50)&lt;&gt;YEAR(M49), Q49*$C$6, O49)*(J50/J49)</f>
        <v/>
      </c>
      <c r="P50" s="107">
        <f>IF(YEAR(M50)&lt;&gt;YEAR(M49), Q49*$C$7, P49)*(1+Tbill_YTM)^(1/52)</f>
        <v/>
      </c>
      <c r="Q50" s="61">
        <f>SUM(N50:P50)</f>
        <v/>
      </c>
      <c r="R50" s="61">
        <f>R49*EXP($C$20/52) - IF(YEAR(M51)&lt;&gt;YEAR(M50), Initial_Assets * $C$19, 0)</f>
        <v/>
      </c>
      <c r="S50" s="62">
        <f>Q50/-R50</f>
        <v/>
      </c>
      <c r="T50" s="59" t="n"/>
      <c r="U50" s="59" t="n"/>
      <c r="V50" s="59" t="n"/>
    </row>
    <row r="51">
      <c r="G51" s="59" t="n"/>
      <c r="H51" s="104" t="n">
        <v>36948</v>
      </c>
      <c r="I51" s="105" t="n">
        <v>1881.33996582031</v>
      </c>
      <c r="J51" s="70" t="n">
        <v>4.406897962844917</v>
      </c>
      <c r="K51" s="106">
        <f>K50*(1+Tbill_YTM)^(1/52)</f>
        <v/>
      </c>
      <c r="L51" s="59" t="n"/>
      <c r="M51" s="104" t="n">
        <v>36948</v>
      </c>
      <c r="N51" s="107">
        <f>IF(YEAR(M51)&lt;&gt;YEAR(M50), Q50*$C$5, N50)*(I51/I50)</f>
        <v/>
      </c>
      <c r="O51" s="107">
        <f>IF(YEAR(M51)&lt;&gt;YEAR(M50), Q50*$C$6, O50)*(J51/J50)</f>
        <v/>
      </c>
      <c r="P51" s="107">
        <f>IF(YEAR(M51)&lt;&gt;YEAR(M50), Q50*$C$7, P50)*(1+Tbill_YTM)^(1/52)</f>
        <v/>
      </c>
      <c r="Q51" s="61">
        <f>SUM(N51:P51)</f>
        <v/>
      </c>
      <c r="R51" s="61">
        <f>R50*EXP($C$20/52) - IF(YEAR(M52)&lt;&gt;YEAR(M51), Initial_Assets * $C$19, 0)</f>
        <v/>
      </c>
      <c r="S51" s="62">
        <f>Q51/-R51</f>
        <v/>
      </c>
      <c r="T51" s="59" t="n"/>
      <c r="U51" s="59" t="n"/>
      <c r="V51" s="59" t="n"/>
    </row>
    <row r="52">
      <c r="G52" s="59" t="n"/>
      <c r="H52" s="104" t="n">
        <v>36955</v>
      </c>
      <c r="I52" s="105" t="n">
        <v>1813.02001953125</v>
      </c>
      <c r="J52" s="70" t="n">
        <v>4.086829248425558</v>
      </c>
      <c r="K52" s="106">
        <f>K51*(1+Tbill_YTM)^(1/52)</f>
        <v/>
      </c>
      <c r="L52" s="59" t="n"/>
      <c r="M52" s="104" t="n">
        <v>36955</v>
      </c>
      <c r="N52" s="107">
        <f>IF(YEAR(M52)&lt;&gt;YEAR(M51), Q51*$C$5, N51)*(I52/I51)</f>
        <v/>
      </c>
      <c r="O52" s="107">
        <f>IF(YEAR(M52)&lt;&gt;YEAR(M51), Q51*$C$6, O51)*(J52/J51)</f>
        <v/>
      </c>
      <c r="P52" s="107">
        <f>IF(YEAR(M52)&lt;&gt;YEAR(M51), Q51*$C$7, P51)*(1+Tbill_YTM)^(1/52)</f>
        <v/>
      </c>
      <c r="Q52" s="61">
        <f>SUM(N52:P52)</f>
        <v/>
      </c>
      <c r="R52" s="61">
        <f>R51*EXP($C$20/52) - IF(YEAR(M53)&lt;&gt;YEAR(M52), Initial_Assets * $C$19, 0)</f>
        <v/>
      </c>
      <c r="S52" s="62">
        <f>Q52/-R52</f>
        <v/>
      </c>
      <c r="T52" s="59" t="n"/>
      <c r="U52" s="59" t="n"/>
      <c r="V52" s="59" t="n"/>
    </row>
    <row r="53">
      <c r="G53" s="59" t="n"/>
      <c r="H53" s="104" t="n">
        <v>36962</v>
      </c>
      <c r="I53" s="105" t="n">
        <v>1647.51000976562</v>
      </c>
      <c r="J53" s="70" t="n">
        <v>3.3406586143117</v>
      </c>
      <c r="K53" s="106">
        <f>K52*(1+Tbill_YTM)^(1/52)</f>
        <v/>
      </c>
      <c r="L53" s="59" t="n"/>
      <c r="M53" s="104" t="n">
        <v>36962</v>
      </c>
      <c r="N53" s="107">
        <f>IF(YEAR(M53)&lt;&gt;YEAR(M52), Q52*$C$5, N52)*(I53/I52)</f>
        <v/>
      </c>
      <c r="O53" s="107">
        <f>IF(YEAR(M53)&lt;&gt;YEAR(M52), Q52*$C$6, O52)*(J53/J52)</f>
        <v/>
      </c>
      <c r="P53" s="107">
        <f>IF(YEAR(M53)&lt;&gt;YEAR(M52), Q52*$C$7, P52)*(1+Tbill_YTM)^(1/52)</f>
        <v/>
      </c>
      <c r="Q53" s="61">
        <f>SUM(N53:P53)</f>
        <v/>
      </c>
      <c r="R53" s="61">
        <f>R52*EXP($C$20/52) - IF(YEAR(M54)&lt;&gt;YEAR(M53), Initial_Assets * $C$19, 0)</f>
        <v/>
      </c>
      <c r="S53" s="62">
        <f>Q53/-R53</f>
        <v/>
      </c>
      <c r="T53" s="59" t="n"/>
      <c r="U53" s="59" t="n"/>
      <c r="V53" s="59" t="n"/>
    </row>
    <row r="54">
      <c r="G54" s="59" t="n"/>
      <c r="H54" s="104" t="n">
        <v>36969</v>
      </c>
      <c r="I54" s="105" t="n">
        <v>1705.02001953125</v>
      </c>
      <c r="J54" s="70" t="n">
        <v>3.573884887164553</v>
      </c>
      <c r="K54" s="106">
        <f>K53*(1+Tbill_YTM)^(1/52)</f>
        <v/>
      </c>
      <c r="L54" s="59" t="n"/>
      <c r="M54" s="104" t="n">
        <v>36969</v>
      </c>
      <c r="N54" s="107">
        <f>IF(YEAR(M54)&lt;&gt;YEAR(M53), Q53*$C$5, N53)*(I54/I53)</f>
        <v/>
      </c>
      <c r="O54" s="107">
        <f>IF(YEAR(M54)&lt;&gt;YEAR(M53), Q53*$C$6, O53)*(J54/J53)</f>
        <v/>
      </c>
      <c r="P54" s="107">
        <f>IF(YEAR(M54)&lt;&gt;YEAR(M53), Q53*$C$7, P53)*(1+Tbill_YTM)^(1/52)</f>
        <v/>
      </c>
      <c r="Q54" s="61">
        <f>SUM(N54:P54)</f>
        <v/>
      </c>
      <c r="R54" s="61">
        <f>R53*EXP($C$20/52) - IF(YEAR(M55)&lt;&gt;YEAR(M54), Initial_Assets * $C$19, 0)</f>
        <v/>
      </c>
      <c r="S54" s="62">
        <f>Q54/-R54</f>
        <v/>
      </c>
      <c r="T54" s="59" t="n"/>
      <c r="U54" s="59" t="n"/>
      <c r="V54" s="59" t="n"/>
    </row>
    <row r="55">
      <c r="G55" s="59" t="n"/>
      <c r="H55" s="104" t="n">
        <v>36976</v>
      </c>
      <c r="I55" s="105" t="n">
        <v>1573.25</v>
      </c>
      <c r="J55" s="70" t="n">
        <v>3.021479782251378</v>
      </c>
      <c r="K55" s="106">
        <f>K54*(1+Tbill_YTM)^(1/52)</f>
        <v/>
      </c>
      <c r="L55" s="59" t="n"/>
      <c r="M55" s="104" t="n">
        <v>36976</v>
      </c>
      <c r="N55" s="107">
        <f>IF(YEAR(M55)&lt;&gt;YEAR(M54), Q54*$C$5, N54)*(I55/I54)</f>
        <v/>
      </c>
      <c r="O55" s="107">
        <f>IF(YEAR(M55)&lt;&gt;YEAR(M54), Q54*$C$6, O54)*(J55/J54)</f>
        <v/>
      </c>
      <c r="P55" s="107">
        <f>IF(YEAR(M55)&lt;&gt;YEAR(M54), Q54*$C$7, P54)*(1+Tbill_YTM)^(1/52)</f>
        <v/>
      </c>
      <c r="Q55" s="61">
        <f>SUM(N55:P55)</f>
        <v/>
      </c>
      <c r="R55" s="61">
        <f>R54*EXP($C$20/52) - IF(YEAR(M56)&lt;&gt;YEAR(M55), Initial_Assets * $C$19, 0)</f>
        <v/>
      </c>
      <c r="S55" s="62">
        <f>Q55/-R55</f>
        <v/>
      </c>
      <c r="T55" s="59" t="n"/>
      <c r="U55" s="59" t="n"/>
      <c r="V55" s="59" t="n"/>
    </row>
    <row r="56">
      <c r="G56" s="59" t="n"/>
      <c r="H56" s="104" t="n">
        <v>36983</v>
      </c>
      <c r="I56" s="105" t="n">
        <v>1448.16003417968</v>
      </c>
      <c r="J56" s="70" t="n">
        <v>2.541000770411412</v>
      </c>
      <c r="K56" s="106">
        <f>K55*(1+Tbill_YTM)^(1/52)</f>
        <v/>
      </c>
      <c r="L56" s="59" t="n"/>
      <c r="M56" s="104" t="n">
        <v>36983</v>
      </c>
      <c r="N56" s="107">
        <f>IF(YEAR(M56)&lt;&gt;YEAR(M55), Q55*$C$5, N55)*(I56/I55)</f>
        <v/>
      </c>
      <c r="O56" s="107">
        <f>IF(YEAR(M56)&lt;&gt;YEAR(M55), Q55*$C$6, O55)*(J56/J55)</f>
        <v/>
      </c>
      <c r="P56" s="107">
        <f>IF(YEAR(M56)&lt;&gt;YEAR(M55), Q55*$C$7, P55)*(1+Tbill_YTM)^(1/52)</f>
        <v/>
      </c>
      <c r="Q56" s="61">
        <f>SUM(N56:P56)</f>
        <v/>
      </c>
      <c r="R56" s="61">
        <f>R55*EXP($C$20/52) - IF(YEAR(M57)&lt;&gt;YEAR(M56), Initial_Assets * $C$19, 0)</f>
        <v/>
      </c>
      <c r="S56" s="62">
        <f>Q56/-R56</f>
        <v/>
      </c>
      <c r="T56" s="59" t="n"/>
      <c r="U56" s="59" t="n"/>
      <c r="V56" s="59" t="n"/>
    </row>
    <row r="57">
      <c r="G57" s="59" t="n"/>
      <c r="H57" s="104" t="n">
        <v>36990</v>
      </c>
      <c r="I57" s="105" t="n">
        <v>1714.2900390625</v>
      </c>
      <c r="J57" s="70" t="n">
        <v>3.474925932653439</v>
      </c>
      <c r="K57" s="106">
        <f>K56*(1+Tbill_YTM)^(1/52)</f>
        <v/>
      </c>
      <c r="L57" s="59" t="n"/>
      <c r="M57" s="104" t="n">
        <v>36990</v>
      </c>
      <c r="N57" s="107">
        <f>IF(YEAR(M57)&lt;&gt;YEAR(M56), Q56*$C$5, N56)*(I57/I56)</f>
        <v/>
      </c>
      <c r="O57" s="107">
        <f>IF(YEAR(M57)&lt;&gt;YEAR(M56), Q56*$C$6, O56)*(J57/J56)</f>
        <v/>
      </c>
      <c r="P57" s="107">
        <f>IF(YEAR(M57)&lt;&gt;YEAR(M56), Q56*$C$7, P56)*(1+Tbill_YTM)^(1/52)</f>
        <v/>
      </c>
      <c r="Q57" s="61">
        <f>SUM(N57:P57)</f>
        <v/>
      </c>
      <c r="R57" s="61">
        <f>R56*EXP($C$20/52) - IF(YEAR(M58)&lt;&gt;YEAR(M57), Initial_Assets * $C$19, 0)</f>
        <v/>
      </c>
      <c r="S57" s="62">
        <f>Q57/-R57</f>
        <v/>
      </c>
      <c r="T57" s="59" t="n"/>
      <c r="U57" s="59" t="n"/>
      <c r="V57" s="59" t="n"/>
    </row>
    <row r="58">
      <c r="G58" s="59" t="n"/>
      <c r="H58" s="104" t="n">
        <v>36997</v>
      </c>
      <c r="I58" s="105" t="n">
        <v>1933.56994628906</v>
      </c>
      <c r="J58" s="70" t="n">
        <v>4.363902032109889</v>
      </c>
      <c r="K58" s="106">
        <f>K57*(1+Tbill_YTM)^(1/52)</f>
        <v/>
      </c>
      <c r="L58" s="59" t="n"/>
      <c r="M58" s="104" t="n">
        <v>36997</v>
      </c>
      <c r="N58" s="107">
        <f>IF(YEAR(M58)&lt;&gt;YEAR(M57), Q57*$C$5, N57)*(I58/I57)</f>
        <v/>
      </c>
      <c r="O58" s="107">
        <f>IF(YEAR(M58)&lt;&gt;YEAR(M57), Q57*$C$6, O57)*(J58/J57)</f>
        <v/>
      </c>
      <c r="P58" s="107">
        <f>IF(YEAR(M58)&lt;&gt;YEAR(M57), Q57*$C$7, P57)*(1+Tbill_YTM)^(1/52)</f>
        <v/>
      </c>
      <c r="Q58" s="61">
        <f>SUM(N58:P58)</f>
        <v/>
      </c>
      <c r="R58" s="61">
        <f>R57*EXP($C$20/52) - IF(YEAR(M59)&lt;&gt;YEAR(M58), Initial_Assets * $C$19, 0)</f>
        <v/>
      </c>
      <c r="S58" s="62">
        <f>Q58/-R58</f>
        <v/>
      </c>
      <c r="T58" s="59" t="n"/>
      <c r="U58" s="59" t="n"/>
      <c r="V58" s="59" t="n"/>
    </row>
    <row r="59">
      <c r="G59" s="59" t="n"/>
      <c r="H59" s="104" t="n">
        <v>37004</v>
      </c>
      <c r="I59" s="105" t="n">
        <v>1810.46997070312</v>
      </c>
      <c r="J59" s="70" t="n">
        <v>3.808249794503324</v>
      </c>
      <c r="K59" s="106">
        <f>K58*(1+Tbill_YTM)^(1/52)</f>
        <v/>
      </c>
      <c r="L59" s="59" t="n"/>
      <c r="M59" s="104" t="n">
        <v>37004</v>
      </c>
      <c r="N59" s="107">
        <f>IF(YEAR(M59)&lt;&gt;YEAR(M58), Q58*$C$5, N58)*(I59/I58)</f>
        <v/>
      </c>
      <c r="O59" s="107">
        <f>IF(YEAR(M59)&lt;&gt;YEAR(M58), Q58*$C$6, O58)*(J59/J58)</f>
        <v/>
      </c>
      <c r="P59" s="107">
        <f>IF(YEAR(M59)&lt;&gt;YEAR(M58), Q58*$C$7, P58)*(1+Tbill_YTM)^(1/52)</f>
        <v/>
      </c>
      <c r="Q59" s="61">
        <f>SUM(N59:P59)</f>
        <v/>
      </c>
      <c r="R59" s="61">
        <f>R58*EXP($C$20/52) - IF(YEAR(M60)&lt;&gt;YEAR(M59), Initial_Assets * $C$19, 0)</f>
        <v/>
      </c>
      <c r="S59" s="62">
        <f>Q59/-R59</f>
        <v/>
      </c>
      <c r="T59" s="59" t="n"/>
      <c r="U59" s="59" t="n"/>
      <c r="V59" s="59" t="n"/>
    </row>
    <row r="60">
      <c r="G60" s="59" t="n"/>
      <c r="H60" s="104" t="n">
        <v>37011</v>
      </c>
      <c r="I60" s="105" t="n">
        <v>1924.11999511718</v>
      </c>
      <c r="J60" s="70" t="n">
        <v>4.286366183202171</v>
      </c>
      <c r="K60" s="106">
        <f>K59*(1+Tbill_YTM)^(1/52)</f>
        <v/>
      </c>
      <c r="L60" s="59" t="n"/>
      <c r="M60" s="104" t="n">
        <v>37011</v>
      </c>
      <c r="N60" s="107">
        <f>IF(YEAR(M60)&lt;&gt;YEAR(M59), Q59*$C$5, N59)*(I60/I59)</f>
        <v/>
      </c>
      <c r="O60" s="107">
        <f>IF(YEAR(M60)&lt;&gt;YEAR(M59), Q59*$C$6, O59)*(J60/J59)</f>
        <v/>
      </c>
      <c r="P60" s="107">
        <f>IF(YEAR(M60)&lt;&gt;YEAR(M59), Q59*$C$7, P59)*(1+Tbill_YTM)^(1/52)</f>
        <v/>
      </c>
      <c r="Q60" s="61">
        <f>SUM(N60:P60)</f>
        <v/>
      </c>
      <c r="R60" s="61">
        <f>R59*EXP($C$20/52) - IF(YEAR(M61)&lt;&gt;YEAR(M60), Initial_Assets * $C$19, 0)</f>
        <v/>
      </c>
      <c r="S60" s="62">
        <f>Q60/-R60</f>
        <v/>
      </c>
      <c r="T60" s="59" t="n"/>
      <c r="U60" s="59" t="n"/>
      <c r="V60" s="59" t="n"/>
    </row>
    <row r="61">
      <c r="G61" s="59" t="n"/>
      <c r="H61" s="104" t="n">
        <v>37018</v>
      </c>
      <c r="I61" s="105" t="n">
        <v>1821.19995117187</v>
      </c>
      <c r="J61" s="70" t="n">
        <v>3.827815783995918</v>
      </c>
      <c r="K61" s="106">
        <f>K60*(1+Tbill_YTM)^(1/52)</f>
        <v/>
      </c>
      <c r="L61" s="59" t="n"/>
      <c r="M61" s="104" t="n">
        <v>37018</v>
      </c>
      <c r="N61" s="107">
        <f>IF(YEAR(M61)&lt;&gt;YEAR(M60), Q60*$C$5, N60)*(I61/I60)</f>
        <v/>
      </c>
      <c r="O61" s="107">
        <f>IF(YEAR(M61)&lt;&gt;YEAR(M60), Q60*$C$6, O60)*(J61/J60)</f>
        <v/>
      </c>
      <c r="P61" s="107">
        <f>IF(YEAR(M61)&lt;&gt;YEAR(M60), Q60*$C$7, P60)*(1+Tbill_YTM)^(1/52)</f>
        <v/>
      </c>
      <c r="Q61" s="61">
        <f>SUM(N61:P61)</f>
        <v/>
      </c>
      <c r="R61" s="61">
        <f>R60*EXP($C$20/52) - IF(YEAR(M62)&lt;&gt;YEAR(M61), Initial_Assets * $C$19, 0)</f>
        <v/>
      </c>
      <c r="S61" s="62">
        <f>Q61/-R61</f>
        <v/>
      </c>
      <c r="T61" s="59" t="n"/>
      <c r="U61" s="59" t="n"/>
      <c r="V61" s="59" t="n"/>
    </row>
    <row r="62">
      <c r="G62" s="59" t="n"/>
      <c r="H62" s="104" t="n">
        <v>37025</v>
      </c>
      <c r="I62" s="105" t="n">
        <v>1927.68994140625</v>
      </c>
      <c r="J62" s="70" t="n">
        <v>4.275459179982659</v>
      </c>
      <c r="K62" s="106">
        <f>K61*(1+Tbill_YTM)^(1/52)</f>
        <v/>
      </c>
      <c r="L62" s="59" t="n"/>
      <c r="M62" s="104" t="n">
        <v>37025</v>
      </c>
      <c r="N62" s="107">
        <f>IF(YEAR(M62)&lt;&gt;YEAR(M61), Q61*$C$5, N61)*(I62/I61)</f>
        <v/>
      </c>
      <c r="O62" s="107">
        <f>IF(YEAR(M62)&lt;&gt;YEAR(M61), Q61*$C$6, O61)*(J62/J61)</f>
        <v/>
      </c>
      <c r="P62" s="107">
        <f>IF(YEAR(M62)&lt;&gt;YEAR(M61), Q61*$C$7, P61)*(1+Tbill_YTM)^(1/52)</f>
        <v/>
      </c>
      <c r="Q62" s="61">
        <f>SUM(N62:P62)</f>
        <v/>
      </c>
      <c r="R62" s="61">
        <f>R61*EXP($C$20/52) - IF(YEAR(M63)&lt;&gt;YEAR(M62), Initial_Assets * $C$19, 0)</f>
        <v/>
      </c>
      <c r="S62" s="62">
        <f>Q62/-R62</f>
        <v/>
      </c>
      <c r="T62" s="59" t="n"/>
      <c r="U62" s="59" t="n"/>
      <c r="V62" s="59" t="n"/>
    </row>
    <row r="63">
      <c r="G63" s="59" t="n"/>
      <c r="H63" s="104" t="n">
        <v>37032</v>
      </c>
      <c r="I63" s="105" t="n">
        <v>1960.73999023437</v>
      </c>
      <c r="J63" s="70" t="n">
        <v>4.422063809312187</v>
      </c>
      <c r="K63" s="106">
        <f>K62*(1+Tbill_YTM)^(1/52)</f>
        <v/>
      </c>
      <c r="L63" s="59" t="n"/>
      <c r="M63" s="104" t="n">
        <v>37032</v>
      </c>
      <c r="N63" s="107">
        <f>IF(YEAR(M63)&lt;&gt;YEAR(M62), Q62*$C$5, N62)*(I63/I62)</f>
        <v/>
      </c>
      <c r="O63" s="107">
        <f>IF(YEAR(M63)&lt;&gt;YEAR(M62), Q62*$C$6, O62)*(J63/J62)</f>
        <v/>
      </c>
      <c r="P63" s="107">
        <f>IF(YEAR(M63)&lt;&gt;YEAR(M62), Q62*$C$7, P62)*(1+Tbill_YTM)^(1/52)</f>
        <v/>
      </c>
      <c r="Q63" s="61">
        <f>SUM(N63:P63)</f>
        <v/>
      </c>
      <c r="R63" s="61">
        <f>R62*EXP($C$20/52) - IF(YEAR(M64)&lt;&gt;YEAR(M63), Initial_Assets * $C$19, 0)</f>
        <v/>
      </c>
      <c r="S63" s="62">
        <f>Q63/-R63</f>
        <v/>
      </c>
      <c r="T63" s="59" t="n"/>
      <c r="U63" s="59" t="n"/>
      <c r="V63" s="59" t="n"/>
    </row>
    <row r="64">
      <c r="G64" s="59" t="n"/>
      <c r="H64" s="104" t="n">
        <v>37039</v>
      </c>
      <c r="I64" s="105" t="n">
        <v>1840.82995605468</v>
      </c>
      <c r="J64" s="70" t="n">
        <v>3.881196764053409</v>
      </c>
      <c r="K64" s="106">
        <f>K63*(1+Tbill_YTM)^(1/52)</f>
        <v/>
      </c>
      <c r="L64" s="59" t="n"/>
      <c r="M64" s="104" t="n">
        <v>37039</v>
      </c>
      <c r="N64" s="107">
        <f>IF(YEAR(M64)&lt;&gt;YEAR(M63), Q63*$C$5, N63)*(I64/I63)</f>
        <v/>
      </c>
      <c r="O64" s="107">
        <f>IF(YEAR(M64)&lt;&gt;YEAR(M63), Q63*$C$6, O63)*(J64/J63)</f>
        <v/>
      </c>
      <c r="P64" s="107">
        <f>IF(YEAR(M64)&lt;&gt;YEAR(M63), Q63*$C$7, P63)*(1+Tbill_YTM)^(1/52)</f>
        <v/>
      </c>
      <c r="Q64" s="61">
        <f>SUM(N64:P64)</f>
        <v/>
      </c>
      <c r="R64" s="61">
        <f>R63*EXP($C$20/52) - IF(YEAR(M65)&lt;&gt;YEAR(M64), Initial_Assets * $C$19, 0)</f>
        <v/>
      </c>
      <c r="S64" s="62">
        <f>Q64/-R64</f>
        <v/>
      </c>
      <c r="T64" s="59" t="n"/>
      <c r="U64" s="59" t="n"/>
      <c r="V64" s="59" t="n"/>
    </row>
    <row r="65">
      <c r="G65" s="59" t="n"/>
      <c r="H65" s="104" t="n">
        <v>37046</v>
      </c>
      <c r="I65" s="105" t="n">
        <v>1896.21997070312</v>
      </c>
      <c r="J65" s="70" t="n">
        <v>4.114764829270194</v>
      </c>
      <c r="K65" s="106">
        <f>K64*(1+Tbill_YTM)^(1/52)</f>
        <v/>
      </c>
      <c r="L65" s="59" t="n"/>
      <c r="M65" s="104" t="n">
        <v>37046</v>
      </c>
      <c r="N65" s="107">
        <f>IF(YEAR(M65)&lt;&gt;YEAR(M64), Q64*$C$5, N64)*(I65/I64)</f>
        <v/>
      </c>
      <c r="O65" s="107">
        <f>IF(YEAR(M65)&lt;&gt;YEAR(M64), Q64*$C$6, O64)*(J65/J64)</f>
        <v/>
      </c>
      <c r="P65" s="107">
        <f>IF(YEAR(M65)&lt;&gt;YEAR(M64), Q64*$C$7, P64)*(1+Tbill_YTM)^(1/52)</f>
        <v/>
      </c>
      <c r="Q65" s="61">
        <f>SUM(N65:P65)</f>
        <v/>
      </c>
      <c r="R65" s="61">
        <f>R64*EXP($C$20/52) - IF(YEAR(M66)&lt;&gt;YEAR(M65), Initial_Assets * $C$19, 0)</f>
        <v/>
      </c>
      <c r="S65" s="62">
        <f>Q65/-R65</f>
        <v/>
      </c>
      <c r="T65" s="59" t="n"/>
      <c r="U65" s="59" t="n"/>
      <c r="V65" s="59" t="n"/>
    </row>
    <row r="66">
      <c r="G66" s="59" t="n"/>
      <c r="H66" s="104" t="n">
        <v>37053</v>
      </c>
      <c r="I66" s="105" t="n">
        <v>1701.53002929687</v>
      </c>
      <c r="J66" s="70" t="n">
        <v>3.269817158759095</v>
      </c>
      <c r="K66" s="106">
        <f>K65*(1+Tbill_YTM)^(1/52)</f>
        <v/>
      </c>
      <c r="L66" s="59" t="n"/>
      <c r="M66" s="104" t="n">
        <v>37053</v>
      </c>
      <c r="N66" s="107">
        <f>IF(YEAR(M66)&lt;&gt;YEAR(M65), Q65*$C$5, N65)*(I66/I65)</f>
        <v/>
      </c>
      <c r="O66" s="107">
        <f>IF(YEAR(M66)&lt;&gt;YEAR(M65), Q65*$C$6, O65)*(J66/J65)</f>
        <v/>
      </c>
      <c r="P66" s="107">
        <f>IF(YEAR(M66)&lt;&gt;YEAR(M65), Q65*$C$7, P65)*(1+Tbill_YTM)^(1/52)</f>
        <v/>
      </c>
      <c r="Q66" s="61">
        <f>SUM(N66:P66)</f>
        <v/>
      </c>
      <c r="R66" s="61">
        <f>R65*EXP($C$20/52) - IF(YEAR(M67)&lt;&gt;YEAR(M66), Initial_Assets * $C$19, 0)</f>
        <v/>
      </c>
      <c r="S66" s="62">
        <f>Q66/-R66</f>
        <v/>
      </c>
      <c r="T66" s="59" t="n"/>
      <c r="U66" s="59" t="n"/>
      <c r="V66" s="59" t="n"/>
    </row>
    <row r="67" ht="17.5" customHeight="1" s="15">
      <c r="A67" s="4" t="n"/>
      <c r="G67" s="59" t="n"/>
      <c r="H67" s="104" t="n">
        <v>37060</v>
      </c>
      <c r="I67" s="105" t="n">
        <v>1727.46997070312</v>
      </c>
      <c r="J67" s="70" t="n">
        <v>3.369514330183583</v>
      </c>
      <c r="K67" s="106">
        <f>K66*(1+Tbill_YTM)^(1/52)</f>
        <v/>
      </c>
      <c r="L67" s="106" t="n"/>
      <c r="M67" s="104" t="n">
        <v>37060</v>
      </c>
      <c r="N67" s="107">
        <f>IF(YEAR(M67)&lt;&gt;YEAR(M66), Q66*$C$5, N66)*(I67/I66)</f>
        <v/>
      </c>
      <c r="O67" s="107">
        <f>IF(YEAR(M67)&lt;&gt;YEAR(M66), Q66*$C$6, O66)*(J67/J66)</f>
        <v/>
      </c>
      <c r="P67" s="107">
        <f>IF(YEAR(M67)&lt;&gt;YEAR(M66), Q66*$C$7, P66)*(1+Tbill_YTM)^(1/52)</f>
        <v/>
      </c>
      <c r="Q67" s="61">
        <f>SUM(N67:P67)</f>
        <v/>
      </c>
      <c r="R67" s="61">
        <f>R66*EXP($C$20/52) - IF(YEAR(M68)&lt;&gt;YEAR(M67), Initial_Assets * $C$19, 0)</f>
        <v/>
      </c>
      <c r="S67" s="62">
        <f>Q67/-R67</f>
        <v/>
      </c>
      <c r="T67" s="59" t="n"/>
      <c r="U67" s="59" t="n"/>
      <c r="V67" s="59" t="n"/>
    </row>
    <row r="68" ht="17.5" customHeight="1" s="15">
      <c r="G68" s="59" t="n"/>
      <c r="H68" s="104" t="n">
        <v>37067</v>
      </c>
      <c r="I68" s="105" t="n">
        <v>1830.18994140625</v>
      </c>
      <c r="J68" s="70" t="n">
        <v>3.770234943740016</v>
      </c>
      <c r="K68" s="106">
        <f>K67*(1+Tbill_YTM)^(1/52)</f>
        <v/>
      </c>
      <c r="L68" s="59" t="n"/>
      <c r="M68" s="104" t="n">
        <v>37067</v>
      </c>
      <c r="N68" s="107">
        <f>IF(YEAR(M68)&lt;&gt;YEAR(M67), Q67*$C$5, N67)*(I68/I67)</f>
        <v/>
      </c>
      <c r="O68" s="107">
        <f>IF(YEAR(M68)&lt;&gt;YEAR(M67), Q67*$C$6, O67)*(J68/J67)</f>
        <v/>
      </c>
      <c r="P68" s="107">
        <f>IF(YEAR(M68)&lt;&gt;YEAR(M67), Q67*$C$7, P67)*(1+Tbill_YTM)^(1/52)</f>
        <v/>
      </c>
      <c r="Q68" s="61">
        <f>SUM(N68:P68)</f>
        <v/>
      </c>
      <c r="R68" s="61">
        <f>R67*EXP($C$20/52) - IF(YEAR(M69)&lt;&gt;YEAR(M68), Initial_Assets * $C$19, 0)</f>
        <v/>
      </c>
      <c r="S68" s="62">
        <f>Q68/-R68</f>
        <v/>
      </c>
      <c r="T68" s="59" t="n"/>
      <c r="U68" s="59" t="n"/>
      <c r="V68" s="59" t="n"/>
    </row>
    <row r="69">
      <c r="G69" s="59" t="n"/>
      <c r="H69" s="104" t="n">
        <v>37074</v>
      </c>
      <c r="I69" s="105" t="n">
        <v>1668.58996582031</v>
      </c>
      <c r="J69" s="70" t="n">
        <v>3.104435333461856</v>
      </c>
      <c r="K69" s="106">
        <f>K68*(1+Tbill_YTM)^(1/52)</f>
        <v/>
      </c>
      <c r="L69" s="59" t="n"/>
      <c r="M69" s="104" t="n">
        <v>37074</v>
      </c>
      <c r="N69" s="107">
        <f>IF(YEAR(M69)&lt;&gt;YEAR(M68), Q68*$C$5, N68)*(I69/I68)</f>
        <v/>
      </c>
      <c r="O69" s="107">
        <f>IF(YEAR(M69)&lt;&gt;YEAR(M68), Q68*$C$6, O68)*(J69/J68)</f>
        <v/>
      </c>
      <c r="P69" s="107">
        <f>IF(YEAR(M69)&lt;&gt;YEAR(M68), Q68*$C$7, P68)*(1+Tbill_YTM)^(1/52)</f>
        <v/>
      </c>
      <c r="Q69" s="61">
        <f>SUM(N69:P69)</f>
        <v/>
      </c>
      <c r="R69" s="61">
        <f>R68*EXP($C$20/52) - IF(YEAR(M70)&lt;&gt;YEAR(M69), Initial_Assets * $C$19, 0)</f>
        <v/>
      </c>
      <c r="S69" s="62">
        <f>Q69/-R69</f>
        <v/>
      </c>
      <c r="T69" s="59" t="n"/>
      <c r="U69" s="59" t="n"/>
      <c r="V69" s="59" t="n"/>
    </row>
    <row r="70">
      <c r="G70" s="59" t="n"/>
      <c r="H70" s="104" t="n">
        <v>37081</v>
      </c>
      <c r="I70" s="105" t="n">
        <v>1751.10998535156</v>
      </c>
      <c r="J70" s="70" t="n">
        <v>3.411494670504955</v>
      </c>
      <c r="K70" s="106">
        <f>K69*(1+Tbill_YTM)^(1/52)</f>
        <v/>
      </c>
      <c r="L70" s="59" t="n"/>
      <c r="M70" s="104" t="n">
        <v>37081</v>
      </c>
      <c r="N70" s="107">
        <f>IF(YEAR(M70)&lt;&gt;YEAR(M69), Q69*$C$5, N69)*(I70/I69)</f>
        <v/>
      </c>
      <c r="O70" s="107">
        <f>IF(YEAR(M70)&lt;&gt;YEAR(M69), Q69*$C$6, O69)*(J70/J69)</f>
        <v/>
      </c>
      <c r="P70" s="107">
        <f>IF(YEAR(M70)&lt;&gt;YEAR(M69), Q69*$C$7, P69)*(1+Tbill_YTM)^(1/52)</f>
        <v/>
      </c>
      <c r="Q70" s="61">
        <f>SUM(N70:P70)</f>
        <v/>
      </c>
      <c r="R70" s="61">
        <f>R69*EXP($C$20/52) - IF(YEAR(M71)&lt;&gt;YEAR(M70), Initial_Assets * $C$19, 0)</f>
        <v/>
      </c>
      <c r="S70" s="62">
        <f>Q70/-R70</f>
        <v/>
      </c>
      <c r="T70" s="59" t="n"/>
      <c r="U70" s="59" t="n"/>
      <c r="V70" s="59" t="n"/>
    </row>
    <row r="71">
      <c r="G71" s="59" t="n"/>
      <c r="H71" s="104" t="n">
        <v>37088</v>
      </c>
      <c r="I71" s="105" t="n">
        <v>1676.4599609375</v>
      </c>
      <c r="J71" s="70" t="n">
        <v>3.120629833262305</v>
      </c>
      <c r="K71" s="106">
        <f>K70*(1+Tbill_YTM)^(1/52)</f>
        <v/>
      </c>
      <c r="L71" s="59" t="n"/>
      <c r="M71" s="104" t="n">
        <v>37088</v>
      </c>
      <c r="N71" s="107">
        <f>IF(YEAR(M71)&lt;&gt;YEAR(M70), Q70*$C$5, N70)*(I71/I70)</f>
        <v/>
      </c>
      <c r="O71" s="107">
        <f>IF(YEAR(M71)&lt;&gt;YEAR(M70), Q70*$C$6, O70)*(J71/J70)</f>
        <v/>
      </c>
      <c r="P71" s="107">
        <f>IF(YEAR(M71)&lt;&gt;YEAR(M70), Q70*$C$7, P70)*(1+Tbill_YTM)^(1/52)</f>
        <v/>
      </c>
      <c r="Q71" s="61">
        <f>SUM(N71:P71)</f>
        <v/>
      </c>
      <c r="R71" s="61">
        <f>R70*EXP($C$20/52) - IF(YEAR(M72)&lt;&gt;YEAR(M71), Initial_Assets * $C$19, 0)</f>
        <v/>
      </c>
      <c r="S71" s="62">
        <f>Q71/-R71</f>
        <v/>
      </c>
      <c r="T71" s="59" t="n"/>
      <c r="U71" s="59" t="n"/>
      <c r="V71" s="59" t="n"/>
    </row>
    <row r="72">
      <c r="G72" s="59" t="n"/>
      <c r="H72" s="104" t="n">
        <v>37095</v>
      </c>
      <c r="I72" s="105" t="n">
        <v>1683.18005371093</v>
      </c>
      <c r="J72" s="70" t="n">
        <v>3.145647933878712</v>
      </c>
      <c r="K72" s="106">
        <f>K71*(1+Tbill_YTM)^(1/52)</f>
        <v/>
      </c>
      <c r="L72" s="59" t="n"/>
      <c r="M72" s="104" t="n">
        <v>37095</v>
      </c>
      <c r="N72" s="107">
        <f>IF(YEAR(M72)&lt;&gt;YEAR(M71), Q71*$C$5, N71)*(I72/I71)</f>
        <v/>
      </c>
      <c r="O72" s="107">
        <f>IF(YEAR(M72)&lt;&gt;YEAR(M71), Q71*$C$6, O71)*(J72/J71)</f>
        <v/>
      </c>
      <c r="P72" s="107">
        <f>IF(YEAR(M72)&lt;&gt;YEAR(M71), Q71*$C$7, P71)*(1+Tbill_YTM)^(1/52)</f>
        <v/>
      </c>
      <c r="Q72" s="61">
        <f>SUM(N72:P72)</f>
        <v/>
      </c>
      <c r="R72" s="61">
        <f>R71*EXP($C$20/52) - IF(YEAR(M73)&lt;&gt;YEAR(M72), Initial_Assets * $C$19, 0)</f>
        <v/>
      </c>
      <c r="S72" s="62">
        <f>Q72/-R72</f>
        <v/>
      </c>
      <c r="T72" s="59" t="n"/>
      <c r="U72" s="59" t="n"/>
      <c r="V72" s="59" t="n"/>
    </row>
    <row r="73">
      <c r="G73" s="59" t="n"/>
      <c r="H73" s="104" t="n">
        <v>37102</v>
      </c>
      <c r="I73" s="105" t="n">
        <v>1725.90002441406</v>
      </c>
      <c r="J73" s="70" t="n">
        <v>3.305324240975373</v>
      </c>
      <c r="K73" s="106">
        <f>K72*(1+Tbill_YTM)^(1/52)</f>
        <v/>
      </c>
      <c r="L73" s="59" t="n"/>
      <c r="M73" s="104" t="n">
        <v>37102</v>
      </c>
      <c r="N73" s="107">
        <f>IF(YEAR(M73)&lt;&gt;YEAR(M72), Q72*$C$5, N72)*(I73/I72)</f>
        <v/>
      </c>
      <c r="O73" s="107">
        <f>IF(YEAR(M73)&lt;&gt;YEAR(M72), Q72*$C$6, O72)*(J73/J72)</f>
        <v/>
      </c>
      <c r="P73" s="107">
        <f>IF(YEAR(M73)&lt;&gt;YEAR(M72), Q72*$C$7, P72)*(1+Tbill_YTM)^(1/52)</f>
        <v/>
      </c>
      <c r="Q73" s="61">
        <f>SUM(N73:P73)</f>
        <v/>
      </c>
      <c r="R73" s="61">
        <f>R72*EXP($C$20/52) - IF(YEAR(M74)&lt;&gt;YEAR(M73), Initial_Assets * $C$19, 0)</f>
        <v/>
      </c>
      <c r="S73" s="62">
        <f>Q73/-R73</f>
        <v/>
      </c>
      <c r="T73" s="59" t="n"/>
      <c r="U73" s="59" t="n"/>
      <c r="V73" s="59" t="n"/>
    </row>
    <row r="74">
      <c r="E74" s="4" t="n"/>
      <c r="F74" s="4" t="n"/>
      <c r="G74" s="59" t="n"/>
      <c r="H74" s="104" t="n">
        <v>37109</v>
      </c>
      <c r="I74" s="105" t="n">
        <v>1617.44995117187</v>
      </c>
      <c r="J74" s="70" t="n">
        <v>2.889932096642259</v>
      </c>
      <c r="K74" s="106">
        <f>K73*(1+Tbill_YTM)^(1/52)</f>
        <v/>
      </c>
      <c r="L74" s="59" t="n"/>
      <c r="M74" s="104" t="n">
        <v>37109</v>
      </c>
      <c r="N74" s="107">
        <f>IF(YEAR(M74)&lt;&gt;YEAR(M73), Q73*$C$5, N73)*(I74/I73)</f>
        <v/>
      </c>
      <c r="O74" s="107">
        <f>IF(YEAR(M74)&lt;&gt;YEAR(M73), Q73*$C$6, O73)*(J74/J73)</f>
        <v/>
      </c>
      <c r="P74" s="107">
        <f>IF(YEAR(M74)&lt;&gt;YEAR(M73), Q73*$C$7, P73)*(1+Tbill_YTM)^(1/52)</f>
        <v/>
      </c>
      <c r="Q74" s="61">
        <f>SUM(N74:P74)</f>
        <v/>
      </c>
      <c r="R74" s="61">
        <f>R73*EXP($C$20/52) - IF(YEAR(M75)&lt;&gt;YEAR(M74), Initial_Assets * $C$19, 0)</f>
        <v/>
      </c>
      <c r="S74" s="62">
        <f>Q74/-R74</f>
        <v/>
      </c>
      <c r="T74" s="59" t="n"/>
      <c r="U74" s="59" t="n"/>
      <c r="V74" s="59" t="n"/>
    </row>
    <row r="75">
      <c r="B75" s="27" t="n"/>
      <c r="C75" s="4" t="n"/>
      <c r="D75" s="4" t="n"/>
      <c r="G75" s="59" t="n"/>
      <c r="H75" s="104" t="n">
        <v>37116</v>
      </c>
      <c r="I75" s="105" t="n">
        <v>1516.57995605468</v>
      </c>
      <c r="J75" s="70" t="n">
        <v>2.529478981828891</v>
      </c>
      <c r="K75" s="106">
        <f>K74*(1+Tbill_YTM)^(1/52)</f>
        <v/>
      </c>
      <c r="L75" s="59" t="n"/>
      <c r="M75" s="104" t="n">
        <v>37116</v>
      </c>
      <c r="N75" s="107">
        <f>IF(YEAR(M75)&lt;&gt;YEAR(M74), Q74*$C$5, N74)*(I75/I74)</f>
        <v/>
      </c>
      <c r="O75" s="107">
        <f>IF(YEAR(M75)&lt;&gt;YEAR(M74), Q74*$C$6, O74)*(J75/J74)</f>
        <v/>
      </c>
      <c r="P75" s="107">
        <f>IF(YEAR(M75)&lt;&gt;YEAR(M74), Q74*$C$7, P74)*(1+Tbill_YTM)^(1/52)</f>
        <v/>
      </c>
      <c r="Q75" s="61">
        <f>SUM(N75:P75)</f>
        <v/>
      </c>
      <c r="R75" s="61">
        <f>R74*EXP($C$20/52) - IF(YEAR(M76)&lt;&gt;YEAR(M75), Initial_Assets * $C$19, 0)</f>
        <v/>
      </c>
      <c r="S75" s="62">
        <f>Q75/-R75</f>
        <v/>
      </c>
      <c r="T75" s="59" t="n"/>
      <c r="U75" s="59" t="n"/>
      <c r="V75" s="59" t="n"/>
    </row>
    <row r="76">
      <c r="G76" s="59" t="n"/>
      <c r="H76" s="104" t="n">
        <v>37123</v>
      </c>
      <c r="I76" s="105" t="n">
        <v>1579.61999511718</v>
      </c>
      <c r="J76" s="70" t="n">
        <v>2.739765888477836</v>
      </c>
      <c r="K76" s="106">
        <f>K75*(1+Tbill_YTM)^(1/52)</f>
        <v/>
      </c>
      <c r="L76" s="59" t="n"/>
      <c r="M76" s="104" t="n">
        <v>37123</v>
      </c>
      <c r="N76" s="107">
        <f>IF(YEAR(M76)&lt;&gt;YEAR(M75), Q75*$C$5, N75)*(I76/I75)</f>
        <v/>
      </c>
      <c r="O76" s="107">
        <f>IF(YEAR(M76)&lt;&gt;YEAR(M75), Q75*$C$6, O75)*(J76/J75)</f>
        <v/>
      </c>
      <c r="P76" s="107">
        <f>IF(YEAR(M76)&lt;&gt;YEAR(M75), Q75*$C$7, P75)*(1+Tbill_YTM)^(1/52)</f>
        <v/>
      </c>
      <c r="Q76" s="61">
        <f>SUM(N76:P76)</f>
        <v/>
      </c>
      <c r="R76" s="61">
        <f>R75*EXP($C$20/52) - IF(YEAR(M77)&lt;&gt;YEAR(M76), Initial_Assets * $C$19, 0)</f>
        <v/>
      </c>
      <c r="S76" s="62">
        <f>Q76/-R76</f>
        <v/>
      </c>
      <c r="T76" s="59" t="n"/>
      <c r="U76" s="59" t="n"/>
      <c r="V76" s="59" t="n"/>
    </row>
    <row r="77">
      <c r="G77" s="59" t="n"/>
      <c r="H77" s="104" t="n">
        <v>37130</v>
      </c>
      <c r="I77" s="105" t="n">
        <v>1469.69995117187</v>
      </c>
      <c r="J77" s="70" t="n">
        <v>2.358465084750033</v>
      </c>
      <c r="K77" s="106">
        <f>K76*(1+Tbill_YTM)^(1/52)</f>
        <v/>
      </c>
      <c r="L77" s="59" t="n"/>
      <c r="M77" s="104" t="n">
        <v>37130</v>
      </c>
      <c r="N77" s="107">
        <f>IF(YEAR(M77)&lt;&gt;YEAR(M76), Q76*$C$5, N76)*(I77/I76)</f>
        <v/>
      </c>
      <c r="O77" s="107">
        <f>IF(YEAR(M77)&lt;&gt;YEAR(M76), Q76*$C$6, O76)*(J77/J76)</f>
        <v/>
      </c>
      <c r="P77" s="107">
        <f>IF(YEAR(M77)&lt;&gt;YEAR(M76), Q76*$C$7, P76)*(1+Tbill_YTM)^(1/52)</f>
        <v/>
      </c>
      <c r="Q77" s="61">
        <f>SUM(N77:P77)</f>
        <v/>
      </c>
      <c r="R77" s="61">
        <f>R76*EXP($C$20/52) - IF(YEAR(M78)&lt;&gt;YEAR(M77), Initial_Assets * $C$19, 0)</f>
        <v/>
      </c>
      <c r="S77" s="62">
        <f>Q77/-R77</f>
        <v/>
      </c>
      <c r="T77" s="59" t="n"/>
      <c r="U77" s="59" t="n"/>
      <c r="V77" s="59" t="n"/>
    </row>
    <row r="78">
      <c r="G78" s="59" t="n"/>
      <c r="H78" s="104" t="n">
        <v>37137</v>
      </c>
      <c r="I78" s="105" t="n">
        <v>1354.27001953125</v>
      </c>
      <c r="J78" s="70" t="n">
        <v>1.987998360174835</v>
      </c>
      <c r="K78" s="106">
        <f>K77*(1+Tbill_YTM)^(1/52)</f>
        <v/>
      </c>
      <c r="L78" s="59" t="n"/>
      <c r="M78" s="104" t="n">
        <v>37137</v>
      </c>
      <c r="N78" s="107">
        <f>IF(YEAR(M78)&lt;&gt;YEAR(M77), Q77*$C$5, N77)*(I78/I77)</f>
        <v/>
      </c>
      <c r="O78" s="107">
        <f>IF(YEAR(M78)&lt;&gt;YEAR(M77), Q77*$C$6, O77)*(J78/J77)</f>
        <v/>
      </c>
      <c r="P78" s="107">
        <f>IF(YEAR(M78)&lt;&gt;YEAR(M77), Q77*$C$7, P77)*(1+Tbill_YTM)^(1/52)</f>
        <v/>
      </c>
      <c r="Q78" s="61">
        <f>SUM(N78:P78)</f>
        <v/>
      </c>
      <c r="R78" s="61">
        <f>R77*EXP($C$20/52) - IF(YEAR(M79)&lt;&gt;YEAR(M78), Initial_Assets * $C$19, 0)</f>
        <v/>
      </c>
      <c r="S78" s="62">
        <f>Q78/-R78</f>
        <v/>
      </c>
      <c r="T78" s="59" t="n"/>
      <c r="U78" s="59" t="n"/>
      <c r="V78" s="59" t="n"/>
    </row>
    <row r="79">
      <c r="G79" s="59" t="n"/>
      <c r="H79" s="104" t="n">
        <v>37144</v>
      </c>
      <c r="I79" s="105" t="n">
        <v>1365.39001464843</v>
      </c>
      <c r="J79" s="70" t="n">
        <v>2.020645515822211</v>
      </c>
      <c r="K79" s="106">
        <f>K78*(1+Tbill_YTM)^(1/52)</f>
        <v/>
      </c>
      <c r="L79" s="59" t="n"/>
      <c r="M79" s="104" t="n">
        <v>37144</v>
      </c>
      <c r="N79" s="107">
        <f>IF(YEAR(M79)&lt;&gt;YEAR(M78), Q78*$C$5, N78)*(I79/I78)</f>
        <v/>
      </c>
      <c r="O79" s="107">
        <f>IF(YEAR(M79)&lt;&gt;YEAR(M78), Q78*$C$6, O78)*(J79/J78)</f>
        <v/>
      </c>
      <c r="P79" s="107">
        <f>IF(YEAR(M79)&lt;&gt;YEAR(M78), Q78*$C$7, P78)*(1+Tbill_YTM)^(1/52)</f>
        <v/>
      </c>
      <c r="Q79" s="61">
        <f>SUM(N79:P79)</f>
        <v/>
      </c>
      <c r="R79" s="61">
        <f>R78*EXP($C$20/52) - IF(YEAR(M80)&lt;&gt;YEAR(M79), Initial_Assets * $C$19, 0)</f>
        <v/>
      </c>
      <c r="S79" s="62">
        <f>Q79/-R79</f>
        <v/>
      </c>
      <c r="T79" s="59" t="n"/>
      <c r="U79" s="59" t="n"/>
      <c r="V79" s="59" t="n"/>
    </row>
    <row r="80">
      <c r="G80" s="59" t="n"/>
      <c r="H80" s="104" t="n">
        <v>37151</v>
      </c>
      <c r="I80" s="105" t="n">
        <v>1126.94995117187</v>
      </c>
      <c r="J80" s="70" t="n">
        <v>1.31490892790622</v>
      </c>
      <c r="K80" s="106">
        <f>K79*(1+Tbill_YTM)^(1/52)</f>
        <v/>
      </c>
      <c r="L80" s="59" t="n"/>
      <c r="M80" s="104" t="n">
        <v>37151</v>
      </c>
      <c r="N80" s="107">
        <f>IF(YEAR(M80)&lt;&gt;YEAR(M79), Q79*$C$5, N79)*(I80/I79)</f>
        <v/>
      </c>
      <c r="O80" s="107">
        <f>IF(YEAR(M80)&lt;&gt;YEAR(M79), Q79*$C$6, O79)*(J80/J79)</f>
        <v/>
      </c>
      <c r="P80" s="107">
        <f>IF(YEAR(M80)&lt;&gt;YEAR(M79), Q79*$C$7, P79)*(1+Tbill_YTM)^(1/52)</f>
        <v/>
      </c>
      <c r="Q80" s="61">
        <f>SUM(N80:P80)</f>
        <v/>
      </c>
      <c r="R80" s="61">
        <f>R79*EXP($C$20/52) - IF(YEAR(M81)&lt;&gt;YEAR(M80), Initial_Assets * $C$19, 0)</f>
        <v/>
      </c>
      <c r="S80" s="62">
        <f>Q80/-R80</f>
        <v/>
      </c>
      <c r="T80" s="59" t="n"/>
      <c r="U80" s="59" t="n"/>
      <c r="V80" s="59" t="n"/>
    </row>
    <row r="81">
      <c r="G81" s="59" t="n"/>
      <c r="H81" s="104" t="n">
        <v>37158</v>
      </c>
      <c r="I81" s="105" t="n">
        <v>1168.36999511718</v>
      </c>
      <c r="J81" s="70" t="n">
        <v>1.411565546101769</v>
      </c>
      <c r="K81" s="106">
        <f>K80*(1+Tbill_YTM)^(1/52)</f>
        <v/>
      </c>
      <c r="L81" s="59" t="n"/>
      <c r="M81" s="104" t="n">
        <v>37158</v>
      </c>
      <c r="N81" s="107">
        <f>IF(YEAR(M81)&lt;&gt;YEAR(M80), Q80*$C$5, N80)*(I81/I80)</f>
        <v/>
      </c>
      <c r="O81" s="107">
        <f>IF(YEAR(M81)&lt;&gt;YEAR(M80), Q80*$C$6, O80)*(J81/J80)</f>
        <v/>
      </c>
      <c r="P81" s="107">
        <f>IF(YEAR(M81)&lt;&gt;YEAR(M80), Q80*$C$7, P80)*(1+Tbill_YTM)^(1/52)</f>
        <v/>
      </c>
      <c r="Q81" s="61">
        <f>SUM(N81:P81)</f>
        <v/>
      </c>
      <c r="R81" s="61">
        <f>R80*EXP($C$20/52) - IF(YEAR(M82)&lt;&gt;YEAR(M81), Initial_Assets * $C$19, 0)</f>
        <v/>
      </c>
      <c r="S81" s="62">
        <f>Q81/-R81</f>
        <v/>
      </c>
      <c r="T81" s="59" t="n"/>
      <c r="U81" s="59" t="n"/>
      <c r="V81" s="59" t="n"/>
    </row>
    <row r="82">
      <c r="G82" s="59" t="n"/>
      <c r="H82" s="104" t="n">
        <v>37165</v>
      </c>
      <c r="I82" s="105" t="n">
        <v>1271.72998046875</v>
      </c>
      <c r="J82" s="70" t="n">
        <v>1.661314161313728</v>
      </c>
      <c r="K82" s="106">
        <f>K81*(1+Tbill_YTM)^(1/52)</f>
        <v/>
      </c>
      <c r="L82" s="59" t="n"/>
      <c r="M82" s="104" t="n">
        <v>37165</v>
      </c>
      <c r="N82" s="107">
        <f>IF(YEAR(M82)&lt;&gt;YEAR(M81), Q81*$C$5, N81)*(I82/I81)</f>
        <v/>
      </c>
      <c r="O82" s="107">
        <f>IF(YEAR(M82)&lt;&gt;YEAR(M81), Q81*$C$6, O81)*(J82/J81)</f>
        <v/>
      </c>
      <c r="P82" s="107">
        <f>IF(YEAR(M82)&lt;&gt;YEAR(M81), Q81*$C$7, P81)*(1+Tbill_YTM)^(1/52)</f>
        <v/>
      </c>
      <c r="Q82" s="61">
        <f>SUM(N82:P82)</f>
        <v/>
      </c>
      <c r="R82" s="61">
        <f>R81*EXP($C$20/52) - IF(YEAR(M83)&lt;&gt;YEAR(M82), Initial_Assets * $C$19, 0)</f>
        <v/>
      </c>
      <c r="S82" s="62">
        <f>Q82/-R82</f>
        <v/>
      </c>
      <c r="T82" s="59" t="n"/>
      <c r="U82" s="59" t="n"/>
      <c r="V82" s="59" t="n"/>
    </row>
    <row r="83">
      <c r="G83" s="59" t="n"/>
      <c r="H83" s="104" t="n">
        <v>37172</v>
      </c>
      <c r="I83" s="105" t="n">
        <v>1393.83996582031</v>
      </c>
      <c r="J83" s="70" t="n">
        <v>1.980348942309588</v>
      </c>
      <c r="K83" s="106">
        <f>K82*(1+Tbill_YTM)^(1/52)</f>
        <v/>
      </c>
      <c r="L83" s="59" t="n"/>
      <c r="M83" s="104" t="n">
        <v>37172</v>
      </c>
      <c r="N83" s="107">
        <f>IF(YEAR(M83)&lt;&gt;YEAR(M82), Q82*$C$5, N82)*(I83/I82)</f>
        <v/>
      </c>
      <c r="O83" s="107">
        <f>IF(YEAR(M83)&lt;&gt;YEAR(M82), Q82*$C$6, O82)*(J83/J82)</f>
        <v/>
      </c>
      <c r="P83" s="107">
        <f>IF(YEAR(M83)&lt;&gt;YEAR(M82), Q82*$C$7, P82)*(1+Tbill_YTM)^(1/52)</f>
        <v/>
      </c>
      <c r="Q83" s="61">
        <f>SUM(N83:P83)</f>
        <v/>
      </c>
      <c r="R83" s="61">
        <f>R82*EXP($C$20/52) - IF(YEAR(M84)&lt;&gt;YEAR(M83), Initial_Assets * $C$19, 0)</f>
        <v/>
      </c>
      <c r="S83" s="62">
        <f>Q83/-R83</f>
        <v/>
      </c>
      <c r="T83" s="59" t="n"/>
      <c r="U83" s="59" t="n"/>
      <c r="V83" s="59" t="n"/>
    </row>
    <row r="84">
      <c r="G84" s="59" t="n"/>
      <c r="H84" s="104" t="n">
        <v>37179</v>
      </c>
      <c r="I84" s="105" t="n">
        <v>1347.58996582031</v>
      </c>
      <c r="J84" s="70" t="n">
        <v>1.848926195325985</v>
      </c>
      <c r="K84" s="106">
        <f>K83*(1+Tbill_YTM)^(1/52)</f>
        <v/>
      </c>
      <c r="L84" s="59" t="n"/>
      <c r="M84" s="104" t="n">
        <v>37179</v>
      </c>
      <c r="N84" s="107">
        <f>IF(YEAR(M84)&lt;&gt;YEAR(M83), Q83*$C$5, N83)*(I84/I83)</f>
        <v/>
      </c>
      <c r="O84" s="107">
        <f>IF(YEAR(M84)&lt;&gt;YEAR(M83), Q83*$C$6, O83)*(J84/J83)</f>
        <v/>
      </c>
      <c r="P84" s="107">
        <f>IF(YEAR(M84)&lt;&gt;YEAR(M83), Q83*$C$7, P83)*(1+Tbill_YTM)^(1/52)</f>
        <v/>
      </c>
      <c r="Q84" s="61">
        <f>SUM(N84:P84)</f>
        <v/>
      </c>
      <c r="R84" s="61">
        <f>R83*EXP($C$20/52) - IF(YEAR(M85)&lt;&gt;YEAR(M84), Initial_Assets * $C$19, 0)</f>
        <v/>
      </c>
      <c r="S84" s="62">
        <f>Q84/-R84</f>
        <v/>
      </c>
      <c r="T84" s="59" t="n"/>
      <c r="U84" s="59" t="n"/>
      <c r="V84" s="59" t="n"/>
    </row>
    <row r="85">
      <c r="G85" s="59" t="n"/>
      <c r="H85" s="104" t="n">
        <v>37186</v>
      </c>
      <c r="I85" s="105" t="n">
        <v>1454.90002441406</v>
      </c>
      <c r="J85" s="70" t="n">
        <v>2.143390213889933</v>
      </c>
      <c r="K85" s="106">
        <f>K84*(1+Tbill_YTM)^(1/52)</f>
        <v/>
      </c>
      <c r="L85" s="59" t="n"/>
      <c r="M85" s="104" t="n">
        <v>37186</v>
      </c>
      <c r="N85" s="107">
        <f>IF(YEAR(M85)&lt;&gt;YEAR(M84), Q84*$C$5, N84)*(I85/I84)</f>
        <v/>
      </c>
      <c r="O85" s="107">
        <f>IF(YEAR(M85)&lt;&gt;YEAR(M84), Q84*$C$6, O84)*(J85/J84)</f>
        <v/>
      </c>
      <c r="P85" s="107">
        <f>IF(YEAR(M85)&lt;&gt;YEAR(M84), Q84*$C$7, P84)*(1+Tbill_YTM)^(1/52)</f>
        <v/>
      </c>
      <c r="Q85" s="61">
        <f>SUM(N85:P85)</f>
        <v/>
      </c>
      <c r="R85" s="61">
        <f>R84*EXP($C$20/52) - IF(YEAR(M86)&lt;&gt;YEAR(M85), Initial_Assets * $C$19, 0)</f>
        <v/>
      </c>
      <c r="S85" s="62">
        <f>Q85/-R85</f>
        <v/>
      </c>
      <c r="T85" s="59" t="n"/>
      <c r="U85" s="59" t="n"/>
      <c r="V85" s="59" t="n"/>
    </row>
    <row r="86">
      <c r="G86" s="59" t="n"/>
      <c r="H86" s="104" t="n">
        <v>37193</v>
      </c>
      <c r="I86" s="105" t="n">
        <v>1425.78002929687</v>
      </c>
      <c r="J86" s="70" t="n">
        <v>2.057589799407371</v>
      </c>
      <c r="K86" s="106">
        <f>K85*(1+Tbill_YTM)^(1/52)</f>
        <v/>
      </c>
      <c r="L86" s="59" t="n"/>
      <c r="M86" s="104" t="n">
        <v>37193</v>
      </c>
      <c r="N86" s="107">
        <f>IF(YEAR(M86)&lt;&gt;YEAR(M85), Q85*$C$5, N85)*(I86/I85)</f>
        <v/>
      </c>
      <c r="O86" s="107">
        <f>IF(YEAR(M86)&lt;&gt;YEAR(M85), Q85*$C$6, O85)*(J86/J85)</f>
        <v/>
      </c>
      <c r="P86" s="107">
        <f>IF(YEAR(M86)&lt;&gt;YEAR(M85), Q85*$C$7, P85)*(1+Tbill_YTM)^(1/52)</f>
        <v/>
      </c>
      <c r="Q86" s="61">
        <f>SUM(N86:P86)</f>
        <v/>
      </c>
      <c r="R86" s="61">
        <f>R85*EXP($C$20/52) - IF(YEAR(M87)&lt;&gt;YEAR(M86), Initial_Assets * $C$19, 0)</f>
        <v/>
      </c>
      <c r="S86" s="62">
        <f>Q86/-R86</f>
        <v/>
      </c>
      <c r="T86" s="59" t="n"/>
      <c r="U86" s="59" t="n"/>
      <c r="V86" s="59" t="n"/>
    </row>
    <row r="87">
      <c r="G87" s="59" t="n"/>
      <c r="H87" s="104" t="n">
        <v>37200</v>
      </c>
      <c r="I87" s="105" t="n">
        <v>1514.9599609375</v>
      </c>
      <c r="J87" s="70" t="n">
        <v>2.314986752492902</v>
      </c>
      <c r="K87" s="106">
        <f>K86*(1+Tbill_YTM)^(1/52)</f>
        <v/>
      </c>
      <c r="L87" s="59" t="n"/>
      <c r="M87" s="104" t="n">
        <v>37200</v>
      </c>
      <c r="N87" s="107">
        <f>IF(YEAR(M87)&lt;&gt;YEAR(M86), Q86*$C$5, N86)*(I87/I86)</f>
        <v/>
      </c>
      <c r="O87" s="107">
        <f>IF(YEAR(M87)&lt;&gt;YEAR(M86), Q86*$C$6, O86)*(J87/J86)</f>
        <v/>
      </c>
      <c r="P87" s="107">
        <f>IF(YEAR(M87)&lt;&gt;YEAR(M86), Q86*$C$7, P86)*(1+Tbill_YTM)^(1/52)</f>
        <v/>
      </c>
      <c r="Q87" s="61">
        <f>SUM(N87:P87)</f>
        <v/>
      </c>
      <c r="R87" s="61">
        <f>R86*EXP($C$20/52) - IF(YEAR(M88)&lt;&gt;YEAR(M87), Initial_Assets * $C$19, 0)</f>
        <v/>
      </c>
      <c r="S87" s="62">
        <f>Q87/-R87</f>
        <v/>
      </c>
      <c r="T87" s="59" t="n"/>
      <c r="U87" s="59" t="n"/>
      <c r="V87" s="59" t="n"/>
    </row>
    <row r="88">
      <c r="G88" s="59" t="n"/>
      <c r="H88" s="104" t="n">
        <v>37207</v>
      </c>
      <c r="I88" s="105" t="n">
        <v>1582.14001464843</v>
      </c>
      <c r="J88" s="70" t="n">
        <v>2.520300342795744</v>
      </c>
      <c r="K88" s="106">
        <f>K87*(1+Tbill_YTM)^(1/52)</f>
        <v/>
      </c>
      <c r="L88" s="59" t="n"/>
      <c r="M88" s="104" t="n">
        <v>37207</v>
      </c>
      <c r="N88" s="107">
        <f>IF(YEAR(M88)&lt;&gt;YEAR(M87), Q87*$C$5, N87)*(I88/I87)</f>
        <v/>
      </c>
      <c r="O88" s="107">
        <f>IF(YEAR(M88)&lt;&gt;YEAR(M87), Q87*$C$6, O87)*(J88/J87)</f>
        <v/>
      </c>
      <c r="P88" s="107">
        <f>IF(YEAR(M88)&lt;&gt;YEAR(M87), Q87*$C$7, P87)*(1+Tbill_YTM)^(1/52)</f>
        <v/>
      </c>
      <c r="Q88" s="61">
        <f>SUM(N88:P88)</f>
        <v/>
      </c>
      <c r="R88" s="61">
        <f>R87*EXP($C$20/52) - IF(YEAR(M89)&lt;&gt;YEAR(M88), Initial_Assets * $C$19, 0)</f>
        <v/>
      </c>
      <c r="S88" s="62">
        <f>Q88/-R88</f>
        <v/>
      </c>
      <c r="T88" s="59" t="n"/>
      <c r="U88" s="59" t="n"/>
      <c r="V88" s="59" t="n"/>
    </row>
    <row r="89">
      <c r="G89" s="59" t="n"/>
      <c r="H89" s="104" t="n">
        <v>37214</v>
      </c>
      <c r="I89" s="105" t="n">
        <v>1577.46997070312</v>
      </c>
      <c r="J89" s="70" t="n">
        <v>2.505421870287289</v>
      </c>
      <c r="K89" s="106">
        <f>K88*(1+Tbill_YTM)^(1/52)</f>
        <v/>
      </c>
      <c r="L89" s="59" t="n"/>
      <c r="M89" s="104" t="n">
        <v>37214</v>
      </c>
      <c r="N89" s="107">
        <f>IF(YEAR(M89)&lt;&gt;YEAR(M88), Q88*$C$5, N88)*(I89/I88)</f>
        <v/>
      </c>
      <c r="O89" s="107">
        <f>IF(YEAR(M89)&lt;&gt;YEAR(M88), Q88*$C$6, O88)*(J89/J88)</f>
        <v/>
      </c>
      <c r="P89" s="107">
        <f>IF(YEAR(M89)&lt;&gt;YEAR(M88), Q88*$C$7, P88)*(1+Tbill_YTM)^(1/52)</f>
        <v/>
      </c>
      <c r="Q89" s="61">
        <f>SUM(N89:P89)</f>
        <v/>
      </c>
      <c r="R89" s="61">
        <f>R88*EXP($C$20/52) - IF(YEAR(M90)&lt;&gt;YEAR(M89), Initial_Assets * $C$19, 0)</f>
        <v/>
      </c>
      <c r="S89" s="62">
        <f>Q89/-R89</f>
        <v/>
      </c>
      <c r="T89" s="59" t="n"/>
      <c r="U89" s="59" t="n"/>
      <c r="V89" s="59" t="n"/>
    </row>
    <row r="90">
      <c r="G90" s="59" t="n"/>
      <c r="H90" s="104" t="n">
        <v>37221</v>
      </c>
      <c r="I90" s="105" t="n">
        <v>1596.05004882812</v>
      </c>
      <c r="J90" s="70" t="n">
        <v>2.564441610695118</v>
      </c>
      <c r="K90" s="106">
        <f>K89*(1+Tbill_YTM)^(1/52)</f>
        <v/>
      </c>
      <c r="L90" s="59" t="n"/>
      <c r="M90" s="104" t="n">
        <v>37221</v>
      </c>
      <c r="N90" s="107">
        <f>IF(YEAR(M90)&lt;&gt;YEAR(M89), Q89*$C$5, N89)*(I90/I89)</f>
        <v/>
      </c>
      <c r="O90" s="107">
        <f>IF(YEAR(M90)&lt;&gt;YEAR(M89), Q89*$C$6, O89)*(J90/J89)</f>
        <v/>
      </c>
      <c r="P90" s="107">
        <f>IF(YEAR(M90)&lt;&gt;YEAR(M89), Q89*$C$7, P89)*(1+Tbill_YTM)^(1/52)</f>
        <v/>
      </c>
      <c r="Q90" s="61">
        <f>SUM(N90:P90)</f>
        <v/>
      </c>
      <c r="R90" s="61">
        <f>R89*EXP($C$20/52) - IF(YEAR(M91)&lt;&gt;YEAR(M90), Initial_Assets * $C$19, 0)</f>
        <v/>
      </c>
      <c r="S90" s="62">
        <f>Q90/-R90</f>
        <v/>
      </c>
      <c r="T90" s="59" t="n"/>
      <c r="U90" s="59" t="n"/>
      <c r="V90" s="59" t="n"/>
    </row>
    <row r="91">
      <c r="G91" s="59" t="n"/>
      <c r="H91" s="104" t="n">
        <v>37228</v>
      </c>
      <c r="I91" s="105" t="n">
        <v>1673.90002441406</v>
      </c>
      <c r="J91" s="70" t="n">
        <v>2.814611355598504</v>
      </c>
      <c r="K91" s="106">
        <f>K90*(1+Tbill_YTM)^(1/52)</f>
        <v/>
      </c>
      <c r="L91" s="59" t="n"/>
      <c r="M91" s="104" t="n">
        <v>37228</v>
      </c>
      <c r="N91" s="107">
        <f>IF(YEAR(M91)&lt;&gt;YEAR(M90), Q90*$C$5, N90)*(I91/I90)</f>
        <v/>
      </c>
      <c r="O91" s="107">
        <f>IF(YEAR(M91)&lt;&gt;YEAR(M90), Q90*$C$6, O90)*(J91/J90)</f>
        <v/>
      </c>
      <c r="P91" s="107">
        <f>IF(YEAR(M91)&lt;&gt;YEAR(M90), Q90*$C$7, P90)*(1+Tbill_YTM)^(1/52)</f>
        <v/>
      </c>
      <c r="Q91" s="61">
        <f>SUM(N91:P91)</f>
        <v/>
      </c>
      <c r="R91" s="61">
        <f>R90*EXP($C$20/52) - IF(YEAR(M92)&lt;&gt;YEAR(M91), Initial_Assets * $C$19, 0)</f>
        <v/>
      </c>
      <c r="S91" s="62">
        <f>Q91/-R91</f>
        <v/>
      </c>
      <c r="T91" s="59" t="n"/>
      <c r="U91" s="59" t="n"/>
      <c r="V91" s="59" t="n"/>
    </row>
    <row r="92">
      <c r="G92" s="59" t="n"/>
      <c r="H92" s="104" t="n">
        <v>37235</v>
      </c>
      <c r="I92" s="105" t="n">
        <v>1605.67004394531</v>
      </c>
      <c r="J92" s="70" t="n">
        <v>2.585158132564075</v>
      </c>
      <c r="K92" s="106">
        <f>K91*(1+Tbill_YTM)^(1/52)</f>
        <v/>
      </c>
      <c r="L92" s="59" t="n"/>
      <c r="M92" s="104" t="n">
        <v>37235</v>
      </c>
      <c r="N92" s="107">
        <f>IF(YEAR(M92)&lt;&gt;YEAR(M91), Q91*$C$5, N91)*(I92/I91)</f>
        <v/>
      </c>
      <c r="O92" s="107">
        <f>IF(YEAR(M92)&lt;&gt;YEAR(M91), Q91*$C$6, O91)*(J92/J91)</f>
        <v/>
      </c>
      <c r="P92" s="107">
        <f>IF(YEAR(M92)&lt;&gt;YEAR(M91), Q91*$C$7, P91)*(1+Tbill_YTM)^(1/52)</f>
        <v/>
      </c>
      <c r="Q92" s="61">
        <f>SUM(N92:P92)</f>
        <v/>
      </c>
      <c r="R92" s="61">
        <f>R91*EXP($C$20/52) - IF(YEAR(M93)&lt;&gt;YEAR(M92), Initial_Assets * $C$19, 0)</f>
        <v/>
      </c>
      <c r="S92" s="62">
        <f>Q92/-R92</f>
        <v/>
      </c>
      <c r="T92" s="59" t="n"/>
      <c r="U92" s="59" t="n"/>
      <c r="V92" s="59" t="n"/>
    </row>
    <row r="93">
      <c r="G93" s="59" t="n"/>
      <c r="H93" s="104" t="n">
        <v>37242</v>
      </c>
      <c r="I93" s="105" t="n">
        <v>1578.27001953125</v>
      </c>
      <c r="J93" s="70" t="n">
        <v>2.49692905185903</v>
      </c>
      <c r="K93" s="106">
        <f>K92*(1+Tbill_YTM)^(1/52)</f>
        <v/>
      </c>
      <c r="L93" s="59" t="n"/>
      <c r="M93" s="104" t="n">
        <v>37242</v>
      </c>
      <c r="N93" s="107">
        <f>IF(YEAR(M93)&lt;&gt;YEAR(M92), Q92*$C$5, N92)*(I93/I92)</f>
        <v/>
      </c>
      <c r="O93" s="107">
        <f>IF(YEAR(M93)&lt;&gt;YEAR(M92), Q92*$C$6, O92)*(J93/J92)</f>
        <v/>
      </c>
      <c r="P93" s="107">
        <f>IF(YEAR(M93)&lt;&gt;YEAR(M92), Q92*$C$7, P92)*(1+Tbill_YTM)^(1/52)</f>
        <v/>
      </c>
      <c r="Q93" s="61">
        <f>SUM(N93:P93)</f>
        <v/>
      </c>
      <c r="R93" s="61">
        <f>R92*EXP($C$20/52) - IF(YEAR(M94)&lt;&gt;YEAR(M93), Initial_Assets * $C$19, 0)</f>
        <v/>
      </c>
      <c r="S93" s="62">
        <f>Q93/-R93</f>
        <v/>
      </c>
      <c r="T93" s="59" t="n"/>
      <c r="U93" s="59" t="n"/>
      <c r="V93" s="59" t="n"/>
    </row>
    <row r="94">
      <c r="G94" s="59" t="n"/>
      <c r="H94" s="104" t="n">
        <v>37249</v>
      </c>
      <c r="I94" s="105" t="n">
        <v>1621.13000488281</v>
      </c>
      <c r="J94" s="70" t="n">
        <v>2.632543796183132</v>
      </c>
      <c r="K94" s="106">
        <f>K93*(1+Tbill_YTM)^(1/52)</f>
        <v/>
      </c>
      <c r="L94" s="59" t="n"/>
      <c r="M94" s="104" t="n">
        <v>37249</v>
      </c>
      <c r="N94" s="107">
        <f>IF(YEAR(M94)&lt;&gt;YEAR(M93), Q93*$C$5, N93)*(I94/I93)</f>
        <v/>
      </c>
      <c r="O94" s="107">
        <f>IF(YEAR(M94)&lt;&gt;YEAR(M93), Q93*$C$6, O93)*(J94/J93)</f>
        <v/>
      </c>
      <c r="P94" s="107">
        <f>IF(YEAR(M94)&lt;&gt;YEAR(M93), Q93*$C$7, P93)*(1+Tbill_YTM)^(1/52)</f>
        <v/>
      </c>
      <c r="Q94" s="61">
        <f>SUM(N94:P94)</f>
        <v/>
      </c>
      <c r="R94" s="61">
        <f>R93*EXP($C$20/52) - IF(YEAR(M95)&lt;&gt;YEAR(M94), Initial_Assets * $C$19, 0)</f>
        <v/>
      </c>
      <c r="S94" s="62">
        <f>Q94/-R94</f>
        <v/>
      </c>
      <c r="T94" s="59" t="n"/>
      <c r="U94" s="59" t="n"/>
      <c r="V94" s="59" t="n"/>
    </row>
    <row r="95" ht="17.5" customHeight="1" s="15" thickBot="1">
      <c r="G95" s="86" t="inlineStr">
        <is>
          <t>year-end</t>
        </is>
      </c>
      <c r="H95" s="111" t="n">
        <v>37256</v>
      </c>
      <c r="I95" s="112" t="n">
        <v>1675.03002929687</v>
      </c>
      <c r="J95" s="84" t="n">
        <v>2.807599682457484</v>
      </c>
      <c r="K95" s="113">
        <f>K94*(1+Tbill_YTM)^(1/52)</f>
        <v/>
      </c>
      <c r="L95" s="86" t="n"/>
      <c r="M95" s="111" t="n">
        <v>37256</v>
      </c>
      <c r="N95" s="107">
        <f>IF(YEAR(M95)&lt;&gt;YEAR(M94), Q94*$C$5, N94)*(I95/I94)</f>
        <v/>
      </c>
      <c r="O95" s="107">
        <f>IF(YEAR(M95)&lt;&gt;YEAR(M94), Q94*$C$6, O94)*(J95/J94)</f>
        <v/>
      </c>
      <c r="P95" s="107">
        <f>IF(YEAR(M95)&lt;&gt;YEAR(M94), Q94*$C$7, P94)*(1+Tbill_YTM)^(1/52)</f>
        <v/>
      </c>
      <c r="Q95" s="87">
        <f>SUM(N95:P95)</f>
        <v/>
      </c>
      <c r="R95" s="61">
        <f>R94*EXP($C$20/52) - IF(YEAR(M96)&lt;&gt;YEAR(M95), Initial_Assets * $C$19, 0)</f>
        <v/>
      </c>
      <c r="S95" s="88">
        <f>Q95/-R95</f>
        <v/>
      </c>
      <c r="T95" s="86" t="n"/>
      <c r="U95" s="86" t="n"/>
      <c r="V95" s="86" t="n"/>
    </row>
    <row r="96" ht="17.5" customHeight="1" s="15" thickTop="1">
      <c r="G96" s="59" t="n"/>
      <c r="H96" s="104" t="n">
        <v>37263</v>
      </c>
      <c r="I96" s="105" t="n">
        <v>1634.17004394531</v>
      </c>
      <c r="J96" s="70" t="n">
        <v>2.670624846315099</v>
      </c>
      <c r="K96" s="106">
        <f>K95*(1+Tbill_YTM)^(1/52)</f>
        <v/>
      </c>
      <c r="L96" s="59" t="n"/>
      <c r="M96" s="104" t="n">
        <v>37263</v>
      </c>
      <c r="N96" s="107">
        <f>IF(YEAR(M96)&lt;&gt;YEAR(M95), Q95*$C$5, N95)*(I96/I95)</f>
        <v/>
      </c>
      <c r="O96" s="107">
        <f>IF(YEAR(M96)&lt;&gt;YEAR(M95), Q95*$C$6, O95)*(J96/J95)</f>
        <v/>
      </c>
      <c r="P96" s="107">
        <f>IF(YEAR(M96)&lt;&gt;YEAR(M95), Q95*$C$7, P95)*(1+Tbill_YTM)^(1/52)</f>
        <v/>
      </c>
      <c r="Q96" s="61">
        <f>SUM(N96:P96)</f>
        <v/>
      </c>
      <c r="R96" s="61">
        <f>R95*EXP($C$20/52) - IF(YEAR(M97)&lt;&gt;YEAR(M96), Initial_Assets * $C$19, 0)</f>
        <v/>
      </c>
      <c r="S96" s="62">
        <f>Q96/-R96</f>
        <v/>
      </c>
      <c r="T96" s="59" t="n"/>
      <c r="U96" s="59" t="n"/>
      <c r="V96" s="59" t="n"/>
    </row>
    <row r="97">
      <c r="G97" s="59" t="n"/>
      <c r="H97" s="104" t="n">
        <v>37270</v>
      </c>
      <c r="I97" s="105" t="n">
        <v>1548.21997070312</v>
      </c>
      <c r="J97" s="70" t="n">
        <v>2.38969887781671</v>
      </c>
      <c r="K97" s="106">
        <f>K96*(1+Tbill_YTM)^(1/52)</f>
        <v/>
      </c>
      <c r="L97" s="59" t="n"/>
      <c r="M97" s="104" t="n">
        <v>37270</v>
      </c>
      <c r="N97" s="107">
        <f>IF(YEAR(M97)&lt;&gt;YEAR(M96), Q96*$C$5, N96)*(I97/I96)</f>
        <v/>
      </c>
      <c r="O97" s="107">
        <f>IF(YEAR(M97)&lt;&gt;YEAR(M96), Q96*$C$6, O96)*(J97/J96)</f>
        <v/>
      </c>
      <c r="P97" s="107">
        <f>IF(YEAR(M97)&lt;&gt;YEAR(M96), Q96*$C$7, P96)*(1+Tbill_YTM)^(1/52)</f>
        <v/>
      </c>
      <c r="Q97" s="61">
        <f>SUM(N97:P97)</f>
        <v/>
      </c>
      <c r="R97" s="61">
        <f>R96*EXP($C$20/52) - IF(YEAR(M98)&lt;&gt;YEAR(M97), Initial_Assets * $C$19, 0)</f>
        <v/>
      </c>
      <c r="S97" s="62">
        <f>Q97/-R97</f>
        <v/>
      </c>
      <c r="T97" s="59" t="n"/>
      <c r="U97" s="59" t="n"/>
      <c r="V97" s="59" t="n"/>
    </row>
    <row r="98">
      <c r="G98" s="59" t="n"/>
      <c r="H98" s="104" t="n">
        <v>37277</v>
      </c>
      <c r="I98" s="105" t="n">
        <v>1558.26000976562</v>
      </c>
      <c r="J98" s="70" t="n">
        <v>2.420692755346911</v>
      </c>
      <c r="K98" s="106">
        <f>K97*(1+Tbill_YTM)^(1/52)</f>
        <v/>
      </c>
      <c r="L98" s="59" t="n"/>
      <c r="M98" s="104" t="n">
        <v>37277</v>
      </c>
      <c r="N98" s="107">
        <f>IF(YEAR(M98)&lt;&gt;YEAR(M97), Q97*$C$5, N97)*(I98/I97)</f>
        <v/>
      </c>
      <c r="O98" s="107">
        <f>IF(YEAR(M98)&lt;&gt;YEAR(M97), Q97*$C$6, O97)*(J98/J97)</f>
        <v/>
      </c>
      <c r="P98" s="107">
        <f>IF(YEAR(M98)&lt;&gt;YEAR(M97), Q97*$C$7, P97)*(1+Tbill_YTM)^(1/52)</f>
        <v/>
      </c>
      <c r="Q98" s="61">
        <f>SUM(N98:P98)</f>
        <v/>
      </c>
      <c r="R98" s="61">
        <f>R97*EXP($C$20/52) - IF(YEAR(M99)&lt;&gt;YEAR(M98), Initial_Assets * $C$19, 0)</f>
        <v/>
      </c>
      <c r="S98" s="62">
        <f>Q98/-R98</f>
        <v/>
      </c>
      <c r="T98" s="59" t="n"/>
      <c r="U98" s="59" t="n"/>
      <c r="V98" s="59" t="n"/>
    </row>
    <row r="99">
      <c r="G99" s="59" t="n"/>
      <c r="H99" s="104" t="n">
        <v>37284</v>
      </c>
      <c r="I99" s="105" t="n">
        <v>1528.15002441406</v>
      </c>
      <c r="J99" s="70" t="n">
        <v>2.327143510744162</v>
      </c>
      <c r="K99" s="106">
        <f>K98*(1+Tbill_YTM)^(1/52)</f>
        <v/>
      </c>
      <c r="L99" s="59" t="n"/>
      <c r="M99" s="104" t="n">
        <v>37284</v>
      </c>
      <c r="N99" s="107">
        <f>IF(YEAR(M99)&lt;&gt;YEAR(M98), Q98*$C$5, N98)*(I99/I98)</f>
        <v/>
      </c>
      <c r="O99" s="107">
        <f>IF(YEAR(M99)&lt;&gt;YEAR(M98), Q98*$C$6, O98)*(J99/J98)</f>
        <v/>
      </c>
      <c r="P99" s="107">
        <f>IF(YEAR(M99)&lt;&gt;YEAR(M98), Q98*$C$7, P98)*(1+Tbill_YTM)^(1/52)</f>
        <v/>
      </c>
      <c r="Q99" s="61">
        <f>SUM(N99:P99)</f>
        <v/>
      </c>
      <c r="R99" s="61">
        <f>R98*EXP($C$20/52) - IF(YEAR(M100)&lt;&gt;YEAR(M99), Initial_Assets * $C$19, 0)</f>
        <v/>
      </c>
      <c r="S99" s="62">
        <f>Q99/-R99</f>
        <v/>
      </c>
      <c r="T99" s="59" t="n"/>
      <c r="U99" s="59" t="n"/>
      <c r="V99" s="59" t="n"/>
    </row>
    <row r="100">
      <c r="G100" s="59" t="n"/>
      <c r="H100" s="104" t="n">
        <v>37291</v>
      </c>
      <c r="I100" s="105" t="n">
        <v>1452.17004394531</v>
      </c>
      <c r="J100" s="70" t="n">
        <v>2.09573125976165</v>
      </c>
      <c r="K100" s="106">
        <f>K99*(1+Tbill_YTM)^(1/52)</f>
        <v/>
      </c>
      <c r="L100" s="59" t="n"/>
      <c r="M100" s="104" t="n">
        <v>37291</v>
      </c>
      <c r="N100" s="107">
        <f>IF(YEAR(M100)&lt;&gt;YEAR(M99), Q99*$C$5, N99)*(I100/I99)</f>
        <v/>
      </c>
      <c r="O100" s="107">
        <f>IF(YEAR(M100)&lt;&gt;YEAR(M99), Q99*$C$6, O99)*(J100/J99)</f>
        <v/>
      </c>
      <c r="P100" s="107">
        <f>IF(YEAR(M100)&lt;&gt;YEAR(M99), Q99*$C$7, P99)*(1+Tbill_YTM)^(1/52)</f>
        <v/>
      </c>
      <c r="Q100" s="61">
        <f>SUM(N100:P100)</f>
        <v/>
      </c>
      <c r="R100" s="61">
        <f>R99*EXP($C$20/52) - IF(YEAR(M101)&lt;&gt;YEAR(M100), Initial_Assets * $C$19, 0)</f>
        <v/>
      </c>
      <c r="S100" s="62">
        <f>Q100/-R100</f>
        <v/>
      </c>
      <c r="T100" s="59" t="n"/>
      <c r="U100" s="59" t="n"/>
      <c r="V100" s="59" t="n"/>
    </row>
    <row r="101">
      <c r="G101" s="59" t="n"/>
      <c r="H101" s="104" t="n">
        <v>37298</v>
      </c>
      <c r="I101" s="105" t="n">
        <v>1436.69995117187</v>
      </c>
      <c r="J101" s="70" t="n">
        <v>2.051079247895838</v>
      </c>
      <c r="K101" s="106">
        <f>K100*(1+Tbill_YTM)^(1/52)</f>
        <v/>
      </c>
      <c r="L101" s="59" t="n"/>
      <c r="M101" s="104" t="n">
        <v>37298</v>
      </c>
      <c r="N101" s="107">
        <f>IF(YEAR(M101)&lt;&gt;YEAR(M100), Q100*$C$5, N100)*(I101/I100)</f>
        <v/>
      </c>
      <c r="O101" s="107">
        <f>IF(YEAR(M101)&lt;&gt;YEAR(M100), Q100*$C$6, O100)*(J101/J100)</f>
        <v/>
      </c>
      <c r="P101" s="107">
        <f>IF(YEAR(M101)&lt;&gt;YEAR(M100), Q100*$C$7, P100)*(1+Tbill_YTM)^(1/52)</f>
        <v/>
      </c>
      <c r="Q101" s="61">
        <f>SUM(N101:P101)</f>
        <v/>
      </c>
      <c r="R101" s="61">
        <f>R100*EXP($C$20/52) - IF(YEAR(M102)&lt;&gt;YEAR(M101), Initial_Assets * $C$19, 0)</f>
        <v/>
      </c>
      <c r="S101" s="62">
        <f>Q101/-R101</f>
        <v/>
      </c>
      <c r="T101" s="59" t="n"/>
      <c r="U101" s="59" t="n"/>
      <c r="V101" s="59" t="n"/>
    </row>
    <row r="102">
      <c r="G102" s="59" t="n"/>
      <c r="H102" s="104" t="n">
        <v>37305</v>
      </c>
      <c r="I102" s="105" t="n">
        <v>1356.16003417968</v>
      </c>
      <c r="J102" s="70" t="n">
        <v>1.821116474896241</v>
      </c>
      <c r="K102" s="106">
        <f>K101*(1+Tbill_YTM)^(1/52)</f>
        <v/>
      </c>
      <c r="L102" s="59" t="n"/>
      <c r="M102" s="104" t="n">
        <v>37305</v>
      </c>
      <c r="N102" s="107">
        <f>IF(YEAR(M102)&lt;&gt;YEAR(M101), Q101*$C$5, N101)*(I102/I101)</f>
        <v/>
      </c>
      <c r="O102" s="107">
        <f>IF(YEAR(M102)&lt;&gt;YEAR(M101), Q101*$C$6, O101)*(J102/J101)</f>
        <v/>
      </c>
      <c r="P102" s="107">
        <f>IF(YEAR(M102)&lt;&gt;YEAR(M101), Q101*$C$7, P101)*(1+Tbill_YTM)^(1/52)</f>
        <v/>
      </c>
      <c r="Q102" s="61">
        <f>SUM(N102:P102)</f>
        <v/>
      </c>
      <c r="R102" s="61">
        <f>R101*EXP($C$20/52) - IF(YEAR(M103)&lt;&gt;YEAR(M102), Initial_Assets * $C$19, 0)</f>
        <v/>
      </c>
      <c r="S102" s="62">
        <f>Q102/-R102</f>
        <v/>
      </c>
      <c r="T102" s="59" t="n"/>
      <c r="U102" s="59" t="n"/>
      <c r="V102" s="59" t="n"/>
    </row>
    <row r="103">
      <c r="G103" s="59" t="n"/>
      <c r="H103" s="104" t="n">
        <v>37312</v>
      </c>
      <c r="I103" s="105" t="n">
        <v>1435.41003417968</v>
      </c>
      <c r="J103" s="70" t="n">
        <v>2.033957846118077</v>
      </c>
      <c r="K103" s="106">
        <f>K102*(1+Tbill_YTM)^(1/52)</f>
        <v/>
      </c>
      <c r="L103" s="59" t="n"/>
      <c r="M103" s="104" t="n">
        <v>37312</v>
      </c>
      <c r="N103" s="107">
        <f>IF(YEAR(M103)&lt;&gt;YEAR(M102), Q102*$C$5, N102)*(I103/I102)</f>
        <v/>
      </c>
      <c r="O103" s="107">
        <f>IF(YEAR(M103)&lt;&gt;YEAR(M102), Q102*$C$6, O102)*(J103/J102)</f>
        <v/>
      </c>
      <c r="P103" s="107">
        <f>IF(YEAR(M103)&lt;&gt;YEAR(M102), Q102*$C$7, P102)*(1+Tbill_YTM)^(1/52)</f>
        <v/>
      </c>
      <c r="Q103" s="61">
        <f>SUM(N103:P103)</f>
        <v/>
      </c>
      <c r="R103" s="61">
        <f>R102*EXP($C$20/52) - IF(YEAR(M104)&lt;&gt;YEAR(M103), Initial_Assets * $C$19, 0)</f>
        <v/>
      </c>
      <c r="S103" s="62">
        <f>Q103/-R103</f>
        <v/>
      </c>
      <c r="T103" s="59" t="n"/>
      <c r="U103" s="59" t="n"/>
      <c r="V103" s="59" t="n"/>
    </row>
    <row r="104">
      <c r="G104" s="59" t="n"/>
      <c r="H104" s="104" t="n">
        <v>37319</v>
      </c>
      <c r="I104" s="105" t="n">
        <v>1555.10998535156</v>
      </c>
      <c r="J104" s="70" t="n">
        <v>2.373184476932502</v>
      </c>
      <c r="K104" s="106">
        <f>K103*(1+Tbill_YTM)^(1/52)</f>
        <v/>
      </c>
      <c r="L104" s="59" t="n"/>
      <c r="M104" s="104" t="n">
        <v>37319</v>
      </c>
      <c r="N104" s="107">
        <f>IF(YEAR(M104)&lt;&gt;YEAR(M103), Q103*$C$5, N103)*(I104/I103)</f>
        <v/>
      </c>
      <c r="O104" s="107">
        <f>IF(YEAR(M104)&lt;&gt;YEAR(M103), Q103*$C$6, O103)*(J104/J103)</f>
        <v/>
      </c>
      <c r="P104" s="107">
        <f>IF(YEAR(M104)&lt;&gt;YEAR(M103), Q103*$C$7, P103)*(1+Tbill_YTM)^(1/52)</f>
        <v/>
      </c>
      <c r="Q104" s="61">
        <f>SUM(N104:P104)</f>
        <v/>
      </c>
      <c r="R104" s="61">
        <f>R103*EXP($C$20/52) - IF(YEAR(M105)&lt;&gt;YEAR(M104), Initial_Assets * $C$19, 0)</f>
        <v/>
      </c>
      <c r="S104" s="62">
        <f>Q104/-R104</f>
        <v/>
      </c>
      <c r="T104" s="59" t="n"/>
      <c r="U104" s="59" t="n"/>
      <c r="V104" s="59" t="n"/>
    </row>
    <row r="105">
      <c r="G105" s="59" t="n"/>
      <c r="H105" s="104" t="n">
        <v>37326</v>
      </c>
      <c r="I105" s="105" t="n">
        <v>1495.41003417968</v>
      </c>
      <c r="J105" s="70" t="n">
        <v>2.190973573871899</v>
      </c>
      <c r="K105" s="106">
        <f>K104*(1+Tbill_YTM)^(1/52)</f>
        <v/>
      </c>
      <c r="L105" s="59" t="n"/>
      <c r="M105" s="104" t="n">
        <v>37326</v>
      </c>
      <c r="N105" s="107">
        <f>IF(YEAR(M105)&lt;&gt;YEAR(M104), Q104*$C$5, N104)*(I105/I104)</f>
        <v/>
      </c>
      <c r="O105" s="107">
        <f>IF(YEAR(M105)&lt;&gt;YEAR(M104), Q104*$C$6, O104)*(J105/J104)</f>
        <v/>
      </c>
      <c r="P105" s="107">
        <f>IF(YEAR(M105)&lt;&gt;YEAR(M104), Q104*$C$7, P104)*(1+Tbill_YTM)^(1/52)</f>
        <v/>
      </c>
      <c r="Q105" s="61">
        <f>SUM(N105:P105)</f>
        <v/>
      </c>
      <c r="R105" s="61">
        <f>R104*EXP($C$20/52) - IF(YEAR(M106)&lt;&gt;YEAR(M105), Initial_Assets * $C$19, 0)</f>
        <v/>
      </c>
      <c r="S105" s="62">
        <f>Q105/-R105</f>
        <v/>
      </c>
      <c r="T105" s="59" t="n"/>
      <c r="U105" s="59" t="n"/>
      <c r="V105" s="59" t="n"/>
    </row>
    <row r="106">
      <c r="G106" s="59" t="n"/>
      <c r="H106" s="104" t="n">
        <v>37333</v>
      </c>
      <c r="I106" s="105" t="n">
        <v>1470.09997558593</v>
      </c>
      <c r="J106" s="70" t="n">
        <v>2.116808404099616</v>
      </c>
      <c r="K106" s="106">
        <f>K105*(1+Tbill_YTM)^(1/52)</f>
        <v/>
      </c>
      <c r="L106" s="59" t="n"/>
      <c r="M106" s="104" t="n">
        <v>37333</v>
      </c>
      <c r="N106" s="107">
        <f>IF(YEAR(M106)&lt;&gt;YEAR(M105), Q105*$C$5, N105)*(I106/I105)</f>
        <v/>
      </c>
      <c r="O106" s="107">
        <f>IF(YEAR(M106)&lt;&gt;YEAR(M105), Q105*$C$6, O105)*(J106/J105)</f>
        <v/>
      </c>
      <c r="P106" s="107">
        <f>IF(YEAR(M106)&lt;&gt;YEAR(M105), Q105*$C$7, P105)*(1+Tbill_YTM)^(1/52)</f>
        <v/>
      </c>
      <c r="Q106" s="61">
        <f>SUM(N106:P106)</f>
        <v/>
      </c>
      <c r="R106" s="61">
        <f>R105*EXP($C$20/52) - IF(YEAR(M107)&lt;&gt;YEAR(M106), Initial_Assets * $C$19, 0)</f>
        <v/>
      </c>
      <c r="S106" s="62">
        <f>Q106/-R106</f>
        <v/>
      </c>
      <c r="T106" s="59" t="n"/>
      <c r="U106" s="59" t="n"/>
      <c r="V106" s="59" t="n"/>
    </row>
    <row r="107">
      <c r="G107" s="59" t="n"/>
      <c r="H107" s="104" t="n">
        <v>37340</v>
      </c>
      <c r="I107" s="105" t="n">
        <v>1452.81005859375</v>
      </c>
      <c r="J107" s="70" t="n">
        <v>2.067016631835088</v>
      </c>
      <c r="K107" s="106">
        <f>K106*(1+Tbill_YTM)^(1/52)</f>
        <v/>
      </c>
      <c r="L107" s="59" t="n"/>
      <c r="M107" s="104" t="n">
        <v>37340</v>
      </c>
      <c r="N107" s="107">
        <f>IF(YEAR(M107)&lt;&gt;YEAR(M106), Q106*$C$5, N106)*(I107/I106)</f>
        <v/>
      </c>
      <c r="O107" s="107">
        <f>IF(YEAR(M107)&lt;&gt;YEAR(M106), Q106*$C$6, O106)*(J107/J106)</f>
        <v/>
      </c>
      <c r="P107" s="107">
        <f>IF(YEAR(M107)&lt;&gt;YEAR(M106), Q106*$C$7, P106)*(1+Tbill_YTM)^(1/52)</f>
        <v/>
      </c>
      <c r="Q107" s="61">
        <f>SUM(N107:P107)</f>
        <v/>
      </c>
      <c r="R107" s="61">
        <f>R106*EXP($C$20/52) - IF(YEAR(M108)&lt;&gt;YEAR(M107), Initial_Assets * $C$19, 0)</f>
        <v/>
      </c>
      <c r="S107" s="62">
        <f>Q107/-R107</f>
        <v/>
      </c>
      <c r="T107" s="59" t="n"/>
      <c r="U107" s="59" t="n"/>
      <c r="V107" s="59" t="n"/>
    </row>
    <row r="108">
      <c r="G108" s="59" t="n"/>
      <c r="H108" s="104" t="n">
        <v>37347</v>
      </c>
      <c r="I108" s="105" t="n">
        <v>1376.71997070312</v>
      </c>
      <c r="J108" s="70" t="n">
        <v>1.850499026856548</v>
      </c>
      <c r="K108" s="106">
        <f>K107*(1+Tbill_YTM)^(1/52)</f>
        <v/>
      </c>
      <c r="L108" s="59" t="n"/>
      <c r="M108" s="104" t="n">
        <v>37347</v>
      </c>
      <c r="N108" s="107">
        <f>IF(YEAR(M108)&lt;&gt;YEAR(M107), Q107*$C$5, N107)*(I108/I107)</f>
        <v/>
      </c>
      <c r="O108" s="107">
        <f>IF(YEAR(M108)&lt;&gt;YEAR(M107), Q107*$C$6, O107)*(J108/J107)</f>
        <v/>
      </c>
      <c r="P108" s="107">
        <f>IF(YEAR(M108)&lt;&gt;YEAR(M107), Q107*$C$7, P107)*(1+Tbill_YTM)^(1/52)</f>
        <v/>
      </c>
      <c r="Q108" s="61">
        <f>SUM(N108:P108)</f>
        <v/>
      </c>
      <c r="R108" s="61">
        <f>R107*EXP($C$20/52) - IF(YEAR(M109)&lt;&gt;YEAR(M108), Initial_Assets * $C$19, 0)</f>
        <v/>
      </c>
      <c r="S108" s="62">
        <f>Q108/-R108</f>
        <v/>
      </c>
      <c r="T108" s="59" t="n"/>
      <c r="U108" s="59" t="n"/>
      <c r="V108" s="59" t="n"/>
    </row>
    <row r="109" ht="17.5" customHeight="1" s="15">
      <c r="G109" s="59" t="n"/>
      <c r="H109" s="104" t="n">
        <v>37354</v>
      </c>
      <c r="I109" s="105" t="n">
        <v>1351.84997558593</v>
      </c>
      <c r="J109" s="70" t="n">
        <v>1.783641709839809</v>
      </c>
      <c r="K109" s="106">
        <f>K108*(1+Tbill_YTM)^(1/52)</f>
        <v/>
      </c>
      <c r="L109" s="59" t="n"/>
      <c r="M109" s="104" t="n">
        <v>37354</v>
      </c>
      <c r="N109" s="107">
        <f>IF(YEAR(M109)&lt;&gt;YEAR(M108), Q108*$C$5, N108)*(I109/I108)</f>
        <v/>
      </c>
      <c r="O109" s="107">
        <f>IF(YEAR(M109)&lt;&gt;YEAR(M108), Q108*$C$6, O108)*(J109/J108)</f>
        <v/>
      </c>
      <c r="P109" s="107">
        <f>IF(YEAR(M109)&lt;&gt;YEAR(M108), Q108*$C$7, P108)*(1+Tbill_YTM)^(1/52)</f>
        <v/>
      </c>
      <c r="Q109" s="61">
        <f>SUM(N109:P109)</f>
        <v/>
      </c>
      <c r="R109" s="61">
        <f>R108*EXP($C$20/52) - IF(YEAR(M110)&lt;&gt;YEAR(M109), Initial_Assets * $C$19, 0)</f>
        <v/>
      </c>
      <c r="S109" s="62">
        <f>Q109/-R109</f>
        <v/>
      </c>
      <c r="T109" s="59" t="n"/>
      <c r="U109" s="59" t="n"/>
      <c r="V109" s="59" t="n"/>
    </row>
    <row r="110">
      <c r="G110" s="59" t="n"/>
      <c r="H110" s="104" t="n">
        <v>37361</v>
      </c>
      <c r="I110" s="105" t="n">
        <v>1385.01000976562</v>
      </c>
      <c r="J110" s="70" t="n">
        <v>1.871144940421254</v>
      </c>
      <c r="K110" s="106">
        <f>K109*(1+Tbill_YTM)^(1/52)</f>
        <v/>
      </c>
      <c r="L110" s="59" t="n"/>
      <c r="M110" s="104" t="n">
        <v>37361</v>
      </c>
      <c r="N110" s="107">
        <f>IF(YEAR(M110)&lt;&gt;YEAR(M109), Q109*$C$5, N109)*(I110/I109)</f>
        <v/>
      </c>
      <c r="O110" s="107">
        <f>IF(YEAR(M110)&lt;&gt;YEAR(M109), Q109*$C$6, O109)*(J110/J109)</f>
        <v/>
      </c>
      <c r="P110" s="107">
        <f>IF(YEAR(M110)&lt;&gt;YEAR(M109), Q109*$C$7, P109)*(1+Tbill_YTM)^(1/52)</f>
        <v/>
      </c>
      <c r="Q110" s="61">
        <f>SUM(N110:P110)</f>
        <v/>
      </c>
      <c r="R110" s="61">
        <f>R109*EXP($C$20/52) - IF(YEAR(M111)&lt;&gt;YEAR(M110), Initial_Assets * $C$19, 0)</f>
        <v/>
      </c>
      <c r="S110" s="62">
        <f>Q110/-R110</f>
        <v/>
      </c>
      <c r="T110" s="59" t="n"/>
      <c r="U110" s="59" t="n"/>
      <c r="V110" s="59" t="n"/>
    </row>
    <row r="111">
      <c r="G111" s="59" t="n"/>
      <c r="H111" s="104" t="n">
        <v>37368</v>
      </c>
      <c r="I111" s="105" t="n">
        <v>1250.89001464843</v>
      </c>
      <c r="J111" s="70" t="n">
        <v>1.508753407503276</v>
      </c>
      <c r="K111" s="106">
        <f>K110*(1+Tbill_YTM)^(1/52)</f>
        <v/>
      </c>
      <c r="L111" s="59" t="n"/>
      <c r="M111" s="104" t="n">
        <v>37368</v>
      </c>
      <c r="N111" s="107">
        <f>IF(YEAR(M111)&lt;&gt;YEAR(M110), Q110*$C$5, N110)*(I111/I110)</f>
        <v/>
      </c>
      <c r="O111" s="107">
        <f>IF(YEAR(M111)&lt;&gt;YEAR(M110), Q110*$C$6, O110)*(J111/J110)</f>
        <v/>
      </c>
      <c r="P111" s="107">
        <f>IF(YEAR(M111)&lt;&gt;YEAR(M110), Q110*$C$7, P110)*(1+Tbill_YTM)^(1/52)</f>
        <v/>
      </c>
      <c r="Q111" s="61">
        <f>SUM(N111:P111)</f>
        <v/>
      </c>
      <c r="R111" s="61">
        <f>R110*EXP($C$20/52) - IF(YEAR(M112)&lt;&gt;YEAR(M111), Initial_Assets * $C$19, 0)</f>
        <v/>
      </c>
      <c r="S111" s="62">
        <f>Q111/-R111</f>
        <v/>
      </c>
      <c r="T111" s="59" t="n"/>
      <c r="U111" s="59" t="n"/>
      <c r="V111" s="59" t="n"/>
    </row>
    <row r="112">
      <c r="G112" s="59" t="n"/>
      <c r="H112" s="104" t="n">
        <v>37375</v>
      </c>
      <c r="I112" s="105" t="n">
        <v>1190.73999023437</v>
      </c>
      <c r="J112" s="70" t="n">
        <v>1.363654232942155</v>
      </c>
      <c r="K112" s="106">
        <f>K111*(1+Tbill_YTM)^(1/52)</f>
        <v/>
      </c>
      <c r="L112" s="59" t="n"/>
      <c r="M112" s="104" t="n">
        <v>37375</v>
      </c>
      <c r="N112" s="107">
        <f>IF(YEAR(M112)&lt;&gt;YEAR(M111), Q111*$C$5, N111)*(I112/I111)</f>
        <v/>
      </c>
      <c r="O112" s="107">
        <f>IF(YEAR(M112)&lt;&gt;YEAR(M111), Q111*$C$6, O111)*(J112/J111)</f>
        <v/>
      </c>
      <c r="P112" s="107">
        <f>IF(YEAR(M112)&lt;&gt;YEAR(M111), Q111*$C$7, P111)*(1+Tbill_YTM)^(1/52)</f>
        <v/>
      </c>
      <c r="Q112" s="61">
        <f>SUM(N112:P112)</f>
        <v/>
      </c>
      <c r="R112" s="61">
        <f>R111*EXP($C$20/52) - IF(YEAR(M113)&lt;&gt;YEAR(M112), Initial_Assets * $C$19, 0)</f>
        <v/>
      </c>
      <c r="S112" s="62">
        <f>Q112/-R112</f>
        <v/>
      </c>
      <c r="T112" s="59" t="n"/>
      <c r="U112" s="59" t="n"/>
      <c r="V112" s="59" t="n"/>
    </row>
    <row r="113">
      <c r="G113" s="59" t="n"/>
      <c r="H113" s="104" t="n">
        <v>37382</v>
      </c>
      <c r="I113" s="105" t="n">
        <v>1188.78002929687</v>
      </c>
      <c r="J113" s="70" t="n">
        <v>1.359165076533966</v>
      </c>
      <c r="K113" s="106">
        <f>K112*(1+Tbill_YTM)^(1/52)</f>
        <v/>
      </c>
      <c r="L113" s="59" t="n"/>
      <c r="M113" s="104" t="n">
        <v>37382</v>
      </c>
      <c r="N113" s="107">
        <f>IF(YEAR(M113)&lt;&gt;YEAR(M112), Q112*$C$5, N112)*(I113/I112)</f>
        <v/>
      </c>
      <c r="O113" s="107">
        <f>IF(YEAR(M113)&lt;&gt;YEAR(M112), Q112*$C$6, O112)*(J113/J112)</f>
        <v/>
      </c>
      <c r="P113" s="107">
        <f>IF(YEAR(M113)&lt;&gt;YEAR(M112), Q112*$C$7, P112)*(1+Tbill_YTM)^(1/52)</f>
        <v/>
      </c>
      <c r="Q113" s="61">
        <f>SUM(N113:P113)</f>
        <v/>
      </c>
      <c r="R113" s="61">
        <f>R112*EXP($C$20/52) - IF(YEAR(M114)&lt;&gt;YEAR(M113), Initial_Assets * $C$19, 0)</f>
        <v/>
      </c>
      <c r="S113" s="62">
        <f>Q113/-R113</f>
        <v/>
      </c>
      <c r="T113" s="59" t="n"/>
      <c r="U113" s="59" t="n"/>
      <c r="V113" s="59" t="n"/>
    </row>
    <row r="114">
      <c r="G114" s="59" t="n"/>
      <c r="H114" s="104" t="n">
        <v>37389</v>
      </c>
      <c r="I114" s="105" t="n">
        <v>1325.80004882812</v>
      </c>
      <c r="J114" s="70" t="n">
        <v>1.672482630233162</v>
      </c>
      <c r="K114" s="106">
        <f>K113*(1+Tbill_YTM)^(1/52)</f>
        <v/>
      </c>
      <c r="L114" s="59" t="n"/>
      <c r="M114" s="104" t="n">
        <v>37389</v>
      </c>
      <c r="N114" s="107">
        <f>IF(YEAR(M114)&lt;&gt;YEAR(M113), Q113*$C$5, N113)*(I114/I113)</f>
        <v/>
      </c>
      <c r="O114" s="107">
        <f>IF(YEAR(M114)&lt;&gt;YEAR(M113), Q113*$C$6, O113)*(J114/J113)</f>
        <v/>
      </c>
      <c r="P114" s="107">
        <f>IF(YEAR(M114)&lt;&gt;YEAR(M113), Q113*$C$7, P113)*(1+Tbill_YTM)^(1/52)</f>
        <v/>
      </c>
      <c r="Q114" s="61">
        <f>SUM(N114:P114)</f>
        <v/>
      </c>
      <c r="R114" s="61">
        <f>R113*EXP($C$20/52) - IF(YEAR(M115)&lt;&gt;YEAR(M114), Initial_Assets * $C$19, 0)</f>
        <v/>
      </c>
      <c r="S114" s="62">
        <f>Q114/-R114</f>
        <v/>
      </c>
      <c r="T114" s="59" t="n"/>
      <c r="U114" s="59" t="n"/>
      <c r="V114" s="59" t="n"/>
    </row>
    <row r="115">
      <c r="G115" s="59" t="n"/>
      <c r="H115" s="104" t="n">
        <v>37396</v>
      </c>
      <c r="I115" s="105" t="n">
        <v>1253.03002929687</v>
      </c>
      <c r="J115" s="70" t="n">
        <v>1.488885422229858</v>
      </c>
      <c r="K115" s="106">
        <f>K114*(1+Tbill_YTM)^(1/52)</f>
        <v/>
      </c>
      <c r="L115" s="59" t="n"/>
      <c r="M115" s="104" t="n">
        <v>37396</v>
      </c>
      <c r="N115" s="107">
        <f>IF(YEAR(M115)&lt;&gt;YEAR(M114), Q114*$C$5, N114)*(I115/I114)</f>
        <v/>
      </c>
      <c r="O115" s="107">
        <f>IF(YEAR(M115)&lt;&gt;YEAR(M114), Q114*$C$6, O114)*(J115/J114)</f>
        <v/>
      </c>
      <c r="P115" s="107">
        <f>IF(YEAR(M115)&lt;&gt;YEAR(M114), Q114*$C$7, P114)*(1+Tbill_YTM)^(1/52)</f>
        <v/>
      </c>
      <c r="Q115" s="61">
        <f>SUM(N115:P115)</f>
        <v/>
      </c>
      <c r="R115" s="61">
        <f>R114*EXP($C$20/52) - IF(YEAR(M116)&lt;&gt;YEAR(M115), Initial_Assets * $C$19, 0)</f>
        <v/>
      </c>
      <c r="S115" s="62">
        <f>Q115/-R115</f>
        <v/>
      </c>
      <c r="T115" s="59" t="n"/>
      <c r="U115" s="59" t="n"/>
      <c r="V115" s="59" t="n"/>
    </row>
    <row r="116">
      <c r="G116" s="59" t="n"/>
      <c r="H116" s="104" t="n">
        <v>37403</v>
      </c>
      <c r="I116" s="105" t="n">
        <v>1208.33996582031</v>
      </c>
      <c r="J116" s="70" t="n">
        <v>1.382681448704794</v>
      </c>
      <c r="K116" s="106">
        <f>K115*(1+Tbill_YTM)^(1/52)</f>
        <v/>
      </c>
      <c r="L116" s="59" t="n"/>
      <c r="M116" s="104" t="n">
        <v>37403</v>
      </c>
      <c r="N116" s="107">
        <f>IF(YEAR(M116)&lt;&gt;YEAR(M115), Q115*$C$5, N115)*(I116/I115)</f>
        <v/>
      </c>
      <c r="O116" s="107">
        <f>IF(YEAR(M116)&lt;&gt;YEAR(M115), Q115*$C$6, O115)*(J116/J115)</f>
        <v/>
      </c>
      <c r="P116" s="107">
        <f>IF(YEAR(M116)&lt;&gt;YEAR(M115), Q115*$C$7, P115)*(1+Tbill_YTM)^(1/52)</f>
        <v/>
      </c>
      <c r="Q116" s="61">
        <f>SUM(N116:P116)</f>
        <v/>
      </c>
      <c r="R116" s="61">
        <f>R115*EXP($C$20/52) - IF(YEAR(M117)&lt;&gt;YEAR(M116), Initial_Assets * $C$19, 0)</f>
        <v/>
      </c>
      <c r="S116" s="62">
        <f>Q116/-R116</f>
        <v/>
      </c>
      <c r="T116" s="59" t="n"/>
      <c r="U116" s="59" t="n"/>
      <c r="V116" s="59" t="n"/>
    </row>
    <row r="117">
      <c r="G117" s="59" t="n"/>
      <c r="H117" s="104" t="n">
        <v>37410</v>
      </c>
      <c r="I117" s="105" t="n">
        <v>1140.23999023437</v>
      </c>
      <c r="J117" s="70" t="n">
        <v>1.226830321433662</v>
      </c>
      <c r="K117" s="106">
        <f>K116*(1+Tbill_YTM)^(1/52)</f>
        <v/>
      </c>
      <c r="L117" s="59" t="n"/>
      <c r="M117" s="104" t="n">
        <v>37410</v>
      </c>
      <c r="N117" s="107">
        <f>IF(YEAR(M117)&lt;&gt;YEAR(M116), Q116*$C$5, N116)*(I117/I116)</f>
        <v/>
      </c>
      <c r="O117" s="107">
        <f>IF(YEAR(M117)&lt;&gt;YEAR(M116), Q116*$C$6, O116)*(J117/J116)</f>
        <v/>
      </c>
      <c r="P117" s="107">
        <f>IF(YEAR(M117)&lt;&gt;YEAR(M116), Q116*$C$7, P116)*(1+Tbill_YTM)^(1/52)</f>
        <v/>
      </c>
      <c r="Q117" s="61">
        <f>SUM(N117:P117)</f>
        <v/>
      </c>
      <c r="R117" s="61">
        <f>R116*EXP($C$20/52) - IF(YEAR(M118)&lt;&gt;YEAR(M117), Initial_Assets * $C$19, 0)</f>
        <v/>
      </c>
      <c r="S117" s="62">
        <f>Q117/-R117</f>
        <v/>
      </c>
      <c r="T117" s="59" t="n"/>
      <c r="U117" s="59" t="n"/>
      <c r="V117" s="59" t="n"/>
    </row>
    <row r="118">
      <c r="G118" s="59" t="n"/>
      <c r="H118" s="104" t="n">
        <v>37417</v>
      </c>
      <c r="I118" s="105" t="n">
        <v>1109.59997558593</v>
      </c>
      <c r="J118" s="70" t="n">
        <v>1.160896659499648</v>
      </c>
      <c r="K118" s="106">
        <f>K117*(1+Tbill_YTM)^(1/52)</f>
        <v/>
      </c>
      <c r="L118" s="59" t="n"/>
      <c r="M118" s="104" t="n">
        <v>37417</v>
      </c>
      <c r="N118" s="107">
        <f>IF(YEAR(M118)&lt;&gt;YEAR(M117), Q117*$C$5, N117)*(I118/I117)</f>
        <v/>
      </c>
      <c r="O118" s="107">
        <f>IF(YEAR(M118)&lt;&gt;YEAR(M117), Q117*$C$6, O117)*(J118/J117)</f>
        <v/>
      </c>
      <c r="P118" s="107">
        <f>IF(YEAR(M118)&lt;&gt;YEAR(M117), Q117*$C$7, P117)*(1+Tbill_YTM)^(1/52)</f>
        <v/>
      </c>
      <c r="Q118" s="61">
        <f>SUM(N118:P118)</f>
        <v/>
      </c>
      <c r="R118" s="61">
        <f>R117*EXP($C$20/52) - IF(YEAR(M119)&lt;&gt;YEAR(M118), Initial_Assets * $C$19, 0)</f>
        <v/>
      </c>
      <c r="S118" s="62">
        <f>Q118/-R118</f>
        <v/>
      </c>
      <c r="T118" s="59" t="n"/>
      <c r="U118" s="59" t="n"/>
      <c r="V118" s="59" t="n"/>
    </row>
    <row r="119" ht="17.5" customHeight="1" s="15">
      <c r="A119" s="4" t="n"/>
      <c r="G119" s="59" t="n"/>
      <c r="H119" s="104" t="n">
        <v>37424</v>
      </c>
      <c r="I119" s="105" t="n">
        <v>1035.63000488281</v>
      </c>
      <c r="J119" s="70" t="n">
        <v>1.006117470995802</v>
      </c>
      <c r="K119" s="106">
        <f>K118*(1+Tbill_YTM)^(1/52)</f>
        <v/>
      </c>
      <c r="L119" s="106" t="n"/>
      <c r="M119" s="104" t="n">
        <v>37424</v>
      </c>
      <c r="N119" s="107">
        <f>IF(YEAR(M119)&lt;&gt;YEAR(M118), Q118*$C$5, N118)*(I119/I118)</f>
        <v/>
      </c>
      <c r="O119" s="107">
        <f>IF(YEAR(M119)&lt;&gt;YEAR(M118), Q118*$C$6, O118)*(J119/J118)</f>
        <v/>
      </c>
      <c r="P119" s="107">
        <f>IF(YEAR(M119)&lt;&gt;YEAR(M118), Q118*$C$7, P118)*(1+Tbill_YTM)^(1/52)</f>
        <v/>
      </c>
      <c r="Q119" s="61">
        <f>SUM(N119:P119)</f>
        <v/>
      </c>
      <c r="R119" s="61">
        <f>R118*EXP($C$20/52) - IF(YEAR(M120)&lt;&gt;YEAR(M119), Initial_Assets * $C$19, 0)</f>
        <v/>
      </c>
      <c r="S119" s="62">
        <f>Q119/-R119</f>
        <v/>
      </c>
      <c r="T119" s="59" t="n"/>
      <c r="U119" s="59" t="n"/>
      <c r="V119" s="59" t="n"/>
    </row>
    <row r="120" ht="17.5" customHeight="1" s="15">
      <c r="G120" s="59" t="n"/>
      <c r="H120" s="104" t="n">
        <v>37431</v>
      </c>
      <c r="I120" s="105" t="n">
        <v>1051.41003417968</v>
      </c>
      <c r="J120" s="70" t="n">
        <v>1.03677815694262</v>
      </c>
      <c r="K120" s="106">
        <f>K119*(1+Tbill_YTM)^(1/52)</f>
        <v/>
      </c>
      <c r="L120" s="59" t="n"/>
      <c r="M120" s="104" t="n">
        <v>37431</v>
      </c>
      <c r="N120" s="107">
        <f>IF(YEAR(M120)&lt;&gt;YEAR(M119), Q119*$C$5, N119)*(I120/I119)</f>
        <v/>
      </c>
      <c r="O120" s="107">
        <f>IF(YEAR(M120)&lt;&gt;YEAR(M119), Q119*$C$6, O119)*(J120/J119)</f>
        <v/>
      </c>
      <c r="P120" s="107">
        <f>IF(YEAR(M120)&lt;&gt;YEAR(M119), Q119*$C$7, P119)*(1+Tbill_YTM)^(1/52)</f>
        <v/>
      </c>
      <c r="Q120" s="61">
        <f>SUM(N120:P120)</f>
        <v/>
      </c>
      <c r="R120" s="61">
        <f>R119*EXP($C$20/52) - IF(YEAR(M121)&lt;&gt;YEAR(M120), Initial_Assets * $C$19, 0)</f>
        <v/>
      </c>
      <c r="S120" s="62">
        <f>Q120/-R120</f>
        <v/>
      </c>
      <c r="T120" s="59" t="n"/>
      <c r="U120" s="59" t="n"/>
      <c r="V120" s="59" t="n"/>
    </row>
    <row r="121">
      <c r="G121" s="59" t="n"/>
      <c r="H121" s="104" t="n">
        <v>37438</v>
      </c>
      <c r="I121" s="105" t="n">
        <v>1060.89001464843</v>
      </c>
      <c r="J121" s="70" t="n">
        <v>1.055474262855117</v>
      </c>
      <c r="K121" s="106">
        <f>K120*(1+Tbill_YTM)^(1/52)</f>
        <v/>
      </c>
      <c r="L121" s="59" t="n"/>
      <c r="M121" s="104" t="n">
        <v>37438</v>
      </c>
      <c r="N121" s="107">
        <f>IF(YEAR(M121)&lt;&gt;YEAR(M120), Q120*$C$5, N120)*(I121/I120)</f>
        <v/>
      </c>
      <c r="O121" s="107">
        <f>IF(YEAR(M121)&lt;&gt;YEAR(M120), Q120*$C$6, O120)*(J121/J120)</f>
        <v/>
      </c>
      <c r="P121" s="107">
        <f>IF(YEAR(M121)&lt;&gt;YEAR(M120), Q120*$C$7, P120)*(1+Tbill_YTM)^(1/52)</f>
        <v/>
      </c>
      <c r="Q121" s="61">
        <f>SUM(N121:P121)</f>
        <v/>
      </c>
      <c r="R121" s="61">
        <f>R120*EXP($C$20/52) - IF(YEAR(M122)&lt;&gt;YEAR(M121), Initial_Assets * $C$19, 0)</f>
        <v/>
      </c>
      <c r="S121" s="62">
        <f>Q121/-R121</f>
        <v/>
      </c>
      <c r="T121" s="59" t="n"/>
      <c r="U121" s="59" t="n"/>
      <c r="V121" s="59" t="n"/>
    </row>
    <row r="122">
      <c r="G122" s="59" t="n"/>
      <c r="H122" s="104" t="n">
        <v>37445</v>
      </c>
      <c r="I122" s="105" t="n">
        <v>1000.82000732421</v>
      </c>
      <c r="J122" s="70" t="n">
        <v>0.9359475525933683</v>
      </c>
      <c r="K122" s="106">
        <f>K121*(1+Tbill_YTM)^(1/52)</f>
        <v/>
      </c>
      <c r="L122" s="59" t="n"/>
      <c r="M122" s="104" t="n">
        <v>37445</v>
      </c>
      <c r="N122" s="107">
        <f>IF(YEAR(M122)&lt;&gt;YEAR(M121), Q121*$C$5, N121)*(I122/I121)</f>
        <v/>
      </c>
      <c r="O122" s="107">
        <f>IF(YEAR(M122)&lt;&gt;YEAR(M121), Q121*$C$6, O121)*(J122/J121)</f>
        <v/>
      </c>
      <c r="P122" s="107">
        <f>IF(YEAR(M122)&lt;&gt;YEAR(M121), Q121*$C$7, P121)*(1+Tbill_YTM)^(1/52)</f>
        <v/>
      </c>
      <c r="Q122" s="61">
        <f>SUM(N122:P122)</f>
        <v/>
      </c>
      <c r="R122" s="61">
        <f>R121*EXP($C$20/52) - IF(YEAR(M123)&lt;&gt;YEAR(M122), Initial_Assets * $C$19, 0)</f>
        <v/>
      </c>
      <c r="S122" s="62">
        <f>Q122/-R122</f>
        <v/>
      </c>
      <c r="T122" s="59" t="n"/>
      <c r="U122" s="59" t="n"/>
      <c r="V122" s="59" t="n"/>
    </row>
    <row r="123">
      <c r="G123" s="59" t="n"/>
      <c r="H123" s="104" t="n">
        <v>37452</v>
      </c>
      <c r="I123" s="105" t="n">
        <v>965.369995117187</v>
      </c>
      <c r="J123" s="70" t="n">
        <v>0.8696432183039761</v>
      </c>
      <c r="K123" s="106">
        <f>K122*(1+Tbill_YTM)^(1/52)</f>
        <v/>
      </c>
      <c r="L123" s="59" t="n"/>
      <c r="M123" s="104" t="n">
        <v>37452</v>
      </c>
      <c r="N123" s="107">
        <f>IF(YEAR(M123)&lt;&gt;YEAR(M122), Q122*$C$5, N122)*(I123/I122)</f>
        <v/>
      </c>
      <c r="O123" s="107">
        <f>IF(YEAR(M123)&lt;&gt;YEAR(M122), Q122*$C$6, O122)*(J123/J122)</f>
        <v/>
      </c>
      <c r="P123" s="107">
        <f>IF(YEAR(M123)&lt;&gt;YEAR(M122), Q122*$C$7, P122)*(1+Tbill_YTM)^(1/52)</f>
        <v/>
      </c>
      <c r="Q123" s="61">
        <f>SUM(N123:P123)</f>
        <v/>
      </c>
      <c r="R123" s="61">
        <f>R122*EXP($C$20/52) - IF(YEAR(M124)&lt;&gt;YEAR(M123), Initial_Assets * $C$19, 0)</f>
        <v/>
      </c>
      <c r="S123" s="62">
        <f>Q123/-R123</f>
        <v/>
      </c>
      <c r="T123" s="59" t="n"/>
      <c r="U123" s="59" t="n"/>
      <c r="V123" s="59" t="n"/>
    </row>
    <row r="124">
      <c r="G124" s="59" t="n"/>
      <c r="H124" s="104" t="n">
        <v>37459</v>
      </c>
      <c r="I124" s="105" t="n">
        <v>910.909973144531</v>
      </c>
      <c r="J124" s="70" t="n">
        <v>0.7715237635524189</v>
      </c>
      <c r="K124" s="106">
        <f>K123*(1+Tbill_YTM)^(1/52)</f>
        <v/>
      </c>
      <c r="L124" s="59" t="n"/>
      <c r="M124" s="104" t="n">
        <v>37459</v>
      </c>
      <c r="N124" s="107">
        <f>IF(YEAR(M124)&lt;&gt;YEAR(M123), Q123*$C$5, N123)*(I124/I123)</f>
        <v/>
      </c>
      <c r="O124" s="107">
        <f>IF(YEAR(M124)&lt;&gt;YEAR(M123), Q123*$C$6, O123)*(J124/J123)</f>
        <v/>
      </c>
      <c r="P124" s="107">
        <f>IF(YEAR(M124)&lt;&gt;YEAR(M123), Q123*$C$7, P123)*(1+Tbill_YTM)^(1/52)</f>
        <v/>
      </c>
      <c r="Q124" s="61">
        <f>SUM(N124:P124)</f>
        <v/>
      </c>
      <c r="R124" s="61">
        <f>R123*EXP($C$20/52) - IF(YEAR(M125)&lt;&gt;YEAR(M124), Initial_Assets * $C$19, 0)</f>
        <v/>
      </c>
      <c r="S124" s="62">
        <f>Q124/-R124</f>
        <v/>
      </c>
      <c r="T124" s="59" t="n"/>
      <c r="U124" s="59" t="n"/>
      <c r="V124" s="59" t="n"/>
    </row>
    <row r="125">
      <c r="G125" s="59" t="n"/>
      <c r="H125" s="104" t="n">
        <v>37466</v>
      </c>
      <c r="I125" s="105" t="n">
        <v>892.510009765625</v>
      </c>
      <c r="J125" s="70" t="n">
        <v>0.7403549117144826</v>
      </c>
      <c r="K125" s="106">
        <f>K124*(1+Tbill_YTM)^(1/52)</f>
        <v/>
      </c>
      <c r="L125" s="59" t="n"/>
      <c r="M125" s="104" t="n">
        <v>37466</v>
      </c>
      <c r="N125" s="107">
        <f>IF(YEAR(M125)&lt;&gt;YEAR(M124), Q124*$C$5, N124)*(I125/I124)</f>
        <v/>
      </c>
      <c r="O125" s="107">
        <f>IF(YEAR(M125)&lt;&gt;YEAR(M124), Q124*$C$6, O124)*(J125/J124)</f>
        <v/>
      </c>
      <c r="P125" s="107">
        <f>IF(YEAR(M125)&lt;&gt;YEAR(M124), Q124*$C$7, P124)*(1+Tbill_YTM)^(1/52)</f>
        <v/>
      </c>
      <c r="Q125" s="61">
        <f>SUM(N125:P125)</f>
        <v/>
      </c>
      <c r="R125" s="61">
        <f>R124*EXP($C$20/52) - IF(YEAR(M126)&lt;&gt;YEAR(M125), Initial_Assets * $C$19, 0)</f>
        <v/>
      </c>
      <c r="S125" s="62">
        <f>Q125/-R125</f>
        <v/>
      </c>
      <c r="T125" s="59" t="n"/>
      <c r="U125" s="59" t="n"/>
      <c r="V125" s="59" t="n"/>
    </row>
    <row r="126" ht="17.5" customHeight="1" s="15">
      <c r="E126" s="4" t="n"/>
      <c r="F126" s="4" t="n"/>
      <c r="G126" s="59" t="n"/>
      <c r="H126" s="104" t="n">
        <v>37473</v>
      </c>
      <c r="I126" s="105" t="n">
        <v>937.330017089843</v>
      </c>
      <c r="J126" s="70" t="n">
        <v>0.8147130975106904</v>
      </c>
      <c r="K126" s="106">
        <f>K125*(1+Tbill_YTM)^(1/52)</f>
        <v/>
      </c>
      <c r="L126" s="59" t="n"/>
      <c r="M126" s="104" t="n">
        <v>37473</v>
      </c>
      <c r="N126" s="107">
        <f>IF(YEAR(M126)&lt;&gt;YEAR(M125), Q125*$C$5, N125)*(I126/I125)</f>
        <v/>
      </c>
      <c r="O126" s="107">
        <f>IF(YEAR(M126)&lt;&gt;YEAR(M125), Q125*$C$6, O125)*(J126/J125)</f>
        <v/>
      </c>
      <c r="P126" s="107">
        <f>IF(YEAR(M126)&lt;&gt;YEAR(M125), Q125*$C$7, P125)*(1+Tbill_YTM)^(1/52)</f>
        <v/>
      </c>
      <c r="Q126" s="61">
        <f>SUM(N126:P126)</f>
        <v/>
      </c>
      <c r="R126" s="61">
        <f>R125*EXP($C$20/52) - IF(YEAR(M127)&lt;&gt;YEAR(M126), Initial_Assets * $C$19, 0)</f>
        <v/>
      </c>
      <c r="S126" s="62">
        <f>Q126/-R126</f>
        <v/>
      </c>
      <c r="T126" s="59" t="n"/>
      <c r="U126" s="59" t="n"/>
      <c r="V126" s="59" t="n"/>
    </row>
    <row r="127">
      <c r="B127" s="27" t="n"/>
      <c r="C127" s="4" t="n"/>
      <c r="D127" s="4" t="n"/>
      <c r="G127" s="59" t="n"/>
      <c r="H127" s="104" t="n">
        <v>37480</v>
      </c>
      <c r="I127" s="105" t="n">
        <v>996.059997558593</v>
      </c>
      <c r="J127" s="70" t="n">
        <v>0.9168075219546937</v>
      </c>
      <c r="K127" s="106">
        <f>K126*(1+Tbill_YTM)^(1/52)</f>
        <v/>
      </c>
      <c r="L127" s="59" t="n"/>
      <c r="M127" s="104" t="n">
        <v>37480</v>
      </c>
      <c r="N127" s="107">
        <f>IF(YEAR(M127)&lt;&gt;YEAR(M126), Q126*$C$5, N126)*(I127/I126)</f>
        <v/>
      </c>
      <c r="O127" s="107">
        <f>IF(YEAR(M127)&lt;&gt;YEAR(M126), Q126*$C$6, O126)*(J127/J126)</f>
        <v/>
      </c>
      <c r="P127" s="107">
        <f>IF(YEAR(M127)&lt;&gt;YEAR(M126), Q126*$C$7, P126)*(1+Tbill_YTM)^(1/52)</f>
        <v/>
      </c>
      <c r="Q127" s="61">
        <f>SUM(N127:P127)</f>
        <v/>
      </c>
      <c r="R127" s="61">
        <f>R126*EXP($C$20/52) - IF(YEAR(M128)&lt;&gt;YEAR(M127), Initial_Assets * $C$19, 0)</f>
        <v/>
      </c>
      <c r="S127" s="62">
        <f>Q127/-R127</f>
        <v/>
      </c>
      <c r="T127" s="59" t="n"/>
      <c r="U127" s="59" t="n"/>
      <c r="V127" s="59" t="n"/>
    </row>
    <row r="128">
      <c r="G128" s="59" t="n"/>
      <c r="H128" s="104" t="n">
        <v>37487</v>
      </c>
      <c r="I128" s="105" t="n">
        <v>1010.48999023437</v>
      </c>
      <c r="J128" s="70" t="n">
        <v>0.9433712347015762</v>
      </c>
      <c r="K128" s="106">
        <f>K127*(1+Tbill_YTM)^(1/52)</f>
        <v/>
      </c>
      <c r="L128" s="59" t="n"/>
      <c r="M128" s="104" t="n">
        <v>37487</v>
      </c>
      <c r="N128" s="107">
        <f>IF(YEAR(M128)&lt;&gt;YEAR(M127), Q127*$C$5, N127)*(I128/I127)</f>
        <v/>
      </c>
      <c r="O128" s="107">
        <f>IF(YEAR(M128)&lt;&gt;YEAR(M127), Q127*$C$6, O127)*(J128/J127)</f>
        <v/>
      </c>
      <c r="P128" s="107">
        <f>IF(YEAR(M128)&lt;&gt;YEAR(M127), Q127*$C$7, P127)*(1+Tbill_YTM)^(1/52)</f>
        <v/>
      </c>
      <c r="Q128" s="61">
        <f>SUM(N128:P128)</f>
        <v/>
      </c>
      <c r="R128" s="61">
        <f>R127*EXP($C$20/52) - IF(YEAR(M129)&lt;&gt;YEAR(M128), Initial_Assets * $C$19, 0)</f>
        <v/>
      </c>
      <c r="S128" s="62">
        <f>Q128/-R128</f>
        <v/>
      </c>
      <c r="T128" s="59" t="n"/>
      <c r="U128" s="59" t="n"/>
      <c r="V128" s="59" t="n"/>
    </row>
    <row r="129">
      <c r="G129" s="59" t="n"/>
      <c r="H129" s="104" t="n">
        <v>37494</v>
      </c>
      <c r="I129" s="105" t="n">
        <v>942.380004882812</v>
      </c>
      <c r="J129" s="70" t="n">
        <v>0.8161992654637557</v>
      </c>
      <c r="K129" s="106">
        <f>K128*(1+Tbill_YTM)^(1/52)</f>
        <v/>
      </c>
      <c r="L129" s="59" t="n"/>
      <c r="M129" s="104" t="n">
        <v>37494</v>
      </c>
      <c r="N129" s="107">
        <f>IF(YEAR(M129)&lt;&gt;YEAR(M128), Q128*$C$5, N128)*(I129/I128)</f>
        <v/>
      </c>
      <c r="O129" s="107">
        <f>IF(YEAR(M129)&lt;&gt;YEAR(M128), Q128*$C$6, O128)*(J129/J128)</f>
        <v/>
      </c>
      <c r="P129" s="107">
        <f>IF(YEAR(M129)&lt;&gt;YEAR(M128), Q128*$C$7, P128)*(1+Tbill_YTM)^(1/52)</f>
        <v/>
      </c>
      <c r="Q129" s="61">
        <f>SUM(N129:P129)</f>
        <v/>
      </c>
      <c r="R129" s="61">
        <f>R128*EXP($C$20/52) - IF(YEAR(M130)&lt;&gt;YEAR(M129), Initial_Assets * $C$19, 0)</f>
        <v/>
      </c>
      <c r="S129" s="62">
        <f>Q129/-R129</f>
        <v/>
      </c>
      <c r="T129" s="59" t="n"/>
      <c r="U129" s="59" t="n"/>
      <c r="V129" s="59" t="n"/>
    </row>
    <row r="130">
      <c r="G130" s="59" t="n"/>
      <c r="H130" s="104" t="n">
        <v>37501</v>
      </c>
      <c r="I130" s="105" t="n">
        <v>922.219970703125</v>
      </c>
      <c r="J130" s="70" t="n">
        <v>0.7812778855449808</v>
      </c>
      <c r="K130" s="106">
        <f>K129*(1+Tbill_YTM)^(1/52)</f>
        <v/>
      </c>
      <c r="L130" s="59" t="n"/>
      <c r="M130" s="104" t="n">
        <v>37501</v>
      </c>
      <c r="N130" s="107">
        <f>IF(YEAR(M130)&lt;&gt;YEAR(M129), Q129*$C$5, N129)*(I130/I129)</f>
        <v/>
      </c>
      <c r="O130" s="107">
        <f>IF(YEAR(M130)&lt;&gt;YEAR(M129), Q129*$C$6, O129)*(J130/J129)</f>
        <v/>
      </c>
      <c r="P130" s="107">
        <f>IF(YEAR(M130)&lt;&gt;YEAR(M129), Q129*$C$7, P129)*(1+Tbill_YTM)^(1/52)</f>
        <v/>
      </c>
      <c r="Q130" s="61">
        <f>SUM(N130:P130)</f>
        <v/>
      </c>
      <c r="R130" s="61">
        <f>R129*EXP($C$20/52) - IF(YEAR(M131)&lt;&gt;YEAR(M130), Initial_Assets * $C$19, 0)</f>
        <v/>
      </c>
      <c r="S130" s="62">
        <f>Q130/-R130</f>
        <v/>
      </c>
      <c r="T130" s="59" t="n"/>
      <c r="U130" s="59" t="n"/>
      <c r="V130" s="59" t="n"/>
    </row>
    <row r="131">
      <c r="G131" s="59" t="n"/>
      <c r="H131" s="104" t="n">
        <v>37508</v>
      </c>
      <c r="I131" s="105" t="n">
        <v>923.830017089843</v>
      </c>
      <c r="J131" s="70" t="n">
        <v>0.7840058543086267</v>
      </c>
      <c r="K131" s="106">
        <f>K130*(1+Tbill_YTM)^(1/52)</f>
        <v/>
      </c>
      <c r="L131" s="59" t="n"/>
      <c r="M131" s="104" t="n">
        <v>37508</v>
      </c>
      <c r="N131" s="107">
        <f>IF(YEAR(M131)&lt;&gt;YEAR(M130), Q130*$C$5, N130)*(I131/I130)</f>
        <v/>
      </c>
      <c r="O131" s="107">
        <f>IF(YEAR(M131)&lt;&gt;YEAR(M130), Q130*$C$6, O130)*(J131/J130)</f>
        <v/>
      </c>
      <c r="P131" s="107">
        <f>IF(YEAR(M131)&lt;&gt;YEAR(M130), Q130*$C$7, P130)*(1+Tbill_YTM)^(1/52)</f>
        <v/>
      </c>
      <c r="Q131" s="61">
        <f>SUM(N131:P131)</f>
        <v/>
      </c>
      <c r="R131" s="61">
        <f>R130*EXP($C$20/52) - IF(YEAR(M132)&lt;&gt;YEAR(M131), Initial_Assets * $C$19, 0)</f>
        <v/>
      </c>
      <c r="S131" s="62">
        <f>Q131/-R131</f>
        <v/>
      </c>
      <c r="T131" s="59" t="n"/>
      <c r="U131" s="59" t="n"/>
      <c r="V131" s="59" t="n"/>
    </row>
    <row r="132">
      <c r="G132" s="59" t="n"/>
      <c r="H132" s="104" t="n">
        <v>37515</v>
      </c>
      <c r="I132" s="105" t="n">
        <v>871.599975585937</v>
      </c>
      <c r="J132" s="70" t="n">
        <v>0.6953560863808922</v>
      </c>
      <c r="K132" s="106">
        <f>K131*(1+Tbill_YTM)^(1/52)</f>
        <v/>
      </c>
      <c r="L132" s="59" t="n"/>
      <c r="M132" s="104" t="n">
        <v>37515</v>
      </c>
      <c r="N132" s="107">
        <f>IF(YEAR(M132)&lt;&gt;YEAR(M131), Q131*$C$5, N131)*(I132/I131)</f>
        <v/>
      </c>
      <c r="O132" s="107">
        <f>IF(YEAR(M132)&lt;&gt;YEAR(M131), Q131*$C$6, O131)*(J132/J131)</f>
        <v/>
      </c>
      <c r="P132" s="107">
        <f>IF(YEAR(M132)&lt;&gt;YEAR(M131), Q131*$C$7, P131)*(1+Tbill_YTM)^(1/52)</f>
        <v/>
      </c>
      <c r="Q132" s="61">
        <f>SUM(N132:P132)</f>
        <v/>
      </c>
      <c r="R132" s="61">
        <f>R131*EXP($C$20/52) - IF(YEAR(M133)&lt;&gt;YEAR(M132), Initial_Assets * $C$19, 0)</f>
        <v/>
      </c>
      <c r="S132" s="62">
        <f>Q132/-R132</f>
        <v/>
      </c>
      <c r="T132" s="59" t="n"/>
      <c r="U132" s="59" t="n"/>
      <c r="V132" s="59" t="n"/>
    </row>
    <row r="133">
      <c r="G133" s="59" t="n"/>
      <c r="H133" s="104" t="n">
        <v>37522</v>
      </c>
      <c r="I133" s="105" t="n">
        <v>860.349975585937</v>
      </c>
      <c r="J133" s="70" t="n">
        <v>0.6774057509267725</v>
      </c>
      <c r="K133" s="106">
        <f>K132*(1+Tbill_YTM)^(1/52)</f>
        <v/>
      </c>
      <c r="L133" s="59" t="n"/>
      <c r="M133" s="104" t="n">
        <v>37522</v>
      </c>
      <c r="N133" s="107">
        <f>IF(YEAR(M133)&lt;&gt;YEAR(M132), Q132*$C$5, N132)*(I133/I132)</f>
        <v/>
      </c>
      <c r="O133" s="107">
        <f>IF(YEAR(M133)&lt;&gt;YEAR(M132), Q132*$C$6, O132)*(J133/J132)</f>
        <v/>
      </c>
      <c r="P133" s="107">
        <f>IF(YEAR(M133)&lt;&gt;YEAR(M132), Q132*$C$7, P132)*(1+Tbill_YTM)^(1/52)</f>
        <v/>
      </c>
      <c r="Q133" s="61">
        <f>SUM(N133:P133)</f>
        <v/>
      </c>
      <c r="R133" s="61">
        <f>R132*EXP($C$20/52) - IF(YEAR(M134)&lt;&gt;YEAR(M133), Initial_Assets * $C$19, 0)</f>
        <v/>
      </c>
      <c r="S133" s="62">
        <f>Q133/-R133</f>
        <v/>
      </c>
      <c r="T133" s="59" t="n"/>
      <c r="U133" s="59" t="n"/>
      <c r="V133" s="59" t="n"/>
    </row>
    <row r="134">
      <c r="G134" s="59" t="n"/>
      <c r="H134" s="104" t="n">
        <v>37529</v>
      </c>
      <c r="I134" s="105" t="n">
        <v>815.400024414062</v>
      </c>
      <c r="J134" s="70" t="n">
        <v>0.6066221017333884</v>
      </c>
      <c r="K134" s="106">
        <f>K133*(1+Tbill_YTM)^(1/52)</f>
        <v/>
      </c>
      <c r="L134" s="59" t="n"/>
      <c r="M134" s="104" t="n">
        <v>37529</v>
      </c>
      <c r="N134" s="107">
        <f>IF(YEAR(M134)&lt;&gt;YEAR(M133), Q133*$C$5, N133)*(I134/I133)</f>
        <v/>
      </c>
      <c r="O134" s="107">
        <f>IF(YEAR(M134)&lt;&gt;YEAR(M133), Q133*$C$6, O133)*(J134/J133)</f>
        <v/>
      </c>
      <c r="P134" s="107">
        <f>IF(YEAR(M134)&lt;&gt;YEAR(M133), Q133*$C$7, P133)*(1+Tbill_YTM)^(1/52)</f>
        <v/>
      </c>
      <c r="Q134" s="61">
        <f>SUM(N134:P134)</f>
        <v/>
      </c>
      <c r="R134" s="61">
        <f>R133*EXP($C$20/52) - IF(YEAR(M135)&lt;&gt;YEAR(M134), Initial_Assets * $C$19, 0)</f>
        <v/>
      </c>
      <c r="S134" s="62">
        <f>Q134/-R134</f>
        <v/>
      </c>
      <c r="T134" s="59" t="n"/>
      <c r="U134" s="59" t="n"/>
      <c r="V134" s="59" t="n"/>
    </row>
    <row r="135">
      <c r="G135" s="59" t="n"/>
      <c r="H135" s="104" t="n">
        <v>37536</v>
      </c>
      <c r="I135" s="105" t="n">
        <v>890.609985351562</v>
      </c>
      <c r="J135" s="70" t="n">
        <v>0.7185279717582935</v>
      </c>
      <c r="K135" s="106">
        <f>K134*(1+Tbill_YTM)^(1/52)</f>
        <v/>
      </c>
      <c r="L135" s="59" t="n"/>
      <c r="M135" s="104" t="n">
        <v>37536</v>
      </c>
      <c r="N135" s="107">
        <f>IF(YEAR(M135)&lt;&gt;YEAR(M134), Q134*$C$5, N134)*(I135/I134)</f>
        <v/>
      </c>
      <c r="O135" s="107">
        <f>IF(YEAR(M135)&lt;&gt;YEAR(M134), Q134*$C$6, O134)*(J135/J134)</f>
        <v/>
      </c>
      <c r="P135" s="107">
        <f>IF(YEAR(M135)&lt;&gt;YEAR(M134), Q134*$C$7, P134)*(1+Tbill_YTM)^(1/52)</f>
        <v/>
      </c>
      <c r="Q135" s="61">
        <f>SUM(N135:P135)</f>
        <v/>
      </c>
      <c r="R135" s="61">
        <f>R134*EXP($C$20/52) - IF(YEAR(M136)&lt;&gt;YEAR(M135), Initial_Assets * $C$19, 0)</f>
        <v/>
      </c>
      <c r="S135" s="62">
        <f>Q135/-R135</f>
        <v/>
      </c>
      <c r="T135" s="59" t="n"/>
      <c r="U135" s="59" t="n"/>
      <c r="V135" s="59" t="n"/>
    </row>
    <row r="136">
      <c r="G136" s="59" t="n"/>
      <c r="H136" s="104" t="n">
        <v>37543</v>
      </c>
      <c r="I136" s="105" t="n">
        <v>956.130004882812</v>
      </c>
      <c r="J136" s="70" t="n">
        <v>0.8242486969189691</v>
      </c>
      <c r="K136" s="106">
        <f>K135*(1+Tbill_YTM)^(1/52)</f>
        <v/>
      </c>
      <c r="L136" s="59" t="n"/>
      <c r="M136" s="104" t="n">
        <v>37543</v>
      </c>
      <c r="N136" s="107">
        <f>IF(YEAR(M136)&lt;&gt;YEAR(M135), Q135*$C$5, N135)*(I136/I135)</f>
        <v/>
      </c>
      <c r="O136" s="107">
        <f>IF(YEAR(M136)&lt;&gt;YEAR(M135), Q135*$C$6, O135)*(J136/J135)</f>
        <v/>
      </c>
      <c r="P136" s="107">
        <f>IF(YEAR(M136)&lt;&gt;YEAR(M135), Q135*$C$7, P135)*(1+Tbill_YTM)^(1/52)</f>
        <v/>
      </c>
      <c r="Q136" s="61">
        <f>SUM(N136:P136)</f>
        <v/>
      </c>
      <c r="R136" s="61">
        <f>R135*EXP($C$20/52) - IF(YEAR(M137)&lt;&gt;YEAR(M136), Initial_Assets * $C$19, 0)</f>
        <v/>
      </c>
      <c r="S136" s="62">
        <f>Q136/-R136</f>
        <v/>
      </c>
      <c r="T136" s="59" t="n"/>
      <c r="U136" s="59" t="n"/>
      <c r="V136" s="59" t="n"/>
    </row>
    <row r="137">
      <c r="G137" s="59" t="n"/>
      <c r="H137" s="104" t="n">
        <v>37550</v>
      </c>
      <c r="I137" s="105" t="n">
        <v>995.549987792968</v>
      </c>
      <c r="J137" s="70" t="n">
        <v>0.8922140768993755</v>
      </c>
      <c r="K137" s="106">
        <f>K136*(1+Tbill_YTM)^(1/52)</f>
        <v/>
      </c>
      <c r="L137" s="59" t="n"/>
      <c r="M137" s="104" t="n">
        <v>37550</v>
      </c>
      <c r="N137" s="107">
        <f>IF(YEAR(M137)&lt;&gt;YEAR(M136), Q136*$C$5, N136)*(I137/I136)</f>
        <v/>
      </c>
      <c r="O137" s="107">
        <f>IF(YEAR(M137)&lt;&gt;YEAR(M136), Q136*$C$6, O136)*(J137/J136)</f>
        <v/>
      </c>
      <c r="P137" s="107">
        <f>IF(YEAR(M137)&lt;&gt;YEAR(M136), Q136*$C$7, P136)*(1+Tbill_YTM)^(1/52)</f>
        <v/>
      </c>
      <c r="Q137" s="61">
        <f>SUM(N137:P137)</f>
        <v/>
      </c>
      <c r="R137" s="61">
        <f>R136*EXP($C$20/52) - IF(YEAR(M138)&lt;&gt;YEAR(M137), Initial_Assets * $C$19, 0)</f>
        <v/>
      </c>
      <c r="S137" s="62">
        <f>Q137/-R137</f>
        <v/>
      </c>
      <c r="T137" s="59" t="n"/>
      <c r="U137" s="59" t="n"/>
      <c r="V137" s="59" t="n"/>
    </row>
    <row r="138">
      <c r="G138" s="59" t="n"/>
      <c r="H138" s="104" t="n">
        <v>37557</v>
      </c>
      <c r="I138" s="105" t="n">
        <v>1019.05999755859</v>
      </c>
      <c r="J138" s="70" t="n">
        <v>0.9343535212630509</v>
      </c>
      <c r="K138" s="106">
        <f>K137*(1+Tbill_YTM)^(1/52)</f>
        <v/>
      </c>
      <c r="L138" s="59" t="n"/>
      <c r="M138" s="104" t="n">
        <v>37557</v>
      </c>
      <c r="N138" s="107">
        <f>IF(YEAR(M138)&lt;&gt;YEAR(M137), Q137*$C$5, N137)*(I138/I137)</f>
        <v/>
      </c>
      <c r="O138" s="107">
        <f>IF(YEAR(M138)&lt;&gt;YEAR(M137), Q137*$C$6, O137)*(J138/J137)</f>
        <v/>
      </c>
      <c r="P138" s="107">
        <f>IF(YEAR(M138)&lt;&gt;YEAR(M137), Q137*$C$7, P137)*(1+Tbill_YTM)^(1/52)</f>
        <v/>
      </c>
      <c r="Q138" s="61">
        <f>SUM(N138:P138)</f>
        <v/>
      </c>
      <c r="R138" s="61">
        <f>R137*EXP($C$20/52) - IF(YEAR(M139)&lt;&gt;YEAR(M138), Initial_Assets * $C$19, 0)</f>
        <v/>
      </c>
      <c r="S138" s="62">
        <f>Q138/-R138</f>
        <v/>
      </c>
      <c r="T138" s="59" t="n"/>
      <c r="U138" s="59" t="n"/>
      <c r="V138" s="59" t="n"/>
    </row>
    <row r="139">
      <c r="G139" s="59" t="n"/>
      <c r="H139" s="104" t="n">
        <v>37564</v>
      </c>
      <c r="I139" s="105" t="n">
        <v>1008.34997558593</v>
      </c>
      <c r="J139" s="70" t="n">
        <v>0.914713957808625</v>
      </c>
      <c r="K139" s="106">
        <f>K138*(1+Tbill_YTM)^(1/52)</f>
        <v/>
      </c>
      <c r="L139" s="59" t="n"/>
      <c r="M139" s="104" t="n">
        <v>37564</v>
      </c>
      <c r="N139" s="107">
        <f>IF(YEAR(M139)&lt;&gt;YEAR(M138), Q138*$C$5, N138)*(I139/I138)</f>
        <v/>
      </c>
      <c r="O139" s="107">
        <f>IF(YEAR(M139)&lt;&gt;YEAR(M138), Q138*$C$6, O138)*(J139/J138)</f>
        <v/>
      </c>
      <c r="P139" s="107">
        <f>IF(YEAR(M139)&lt;&gt;YEAR(M138), Q138*$C$7, P138)*(1+Tbill_YTM)^(1/52)</f>
        <v/>
      </c>
      <c r="Q139" s="61">
        <f>SUM(N139:P139)</f>
        <v/>
      </c>
      <c r="R139" s="61">
        <f>R138*EXP($C$20/52) - IF(YEAR(M140)&lt;&gt;YEAR(M139), Initial_Assets * $C$19, 0)</f>
        <v/>
      </c>
      <c r="S139" s="62">
        <f>Q139/-R139</f>
        <v/>
      </c>
      <c r="T139" s="59" t="n"/>
      <c r="U139" s="59" t="n"/>
      <c r="V139" s="59" t="n"/>
    </row>
    <row r="140">
      <c r="G140" s="59" t="n"/>
      <c r="H140" s="104" t="n">
        <v>37571</v>
      </c>
      <c r="I140" s="105" t="n">
        <v>1061.28002929687</v>
      </c>
      <c r="J140" s="70" t="n">
        <v>1.010743828566193</v>
      </c>
      <c r="K140" s="106">
        <f>K139*(1+Tbill_YTM)^(1/52)</f>
        <v/>
      </c>
      <c r="L140" s="59" t="n"/>
      <c r="M140" s="104" t="n">
        <v>37571</v>
      </c>
      <c r="N140" s="107">
        <f>IF(YEAR(M140)&lt;&gt;YEAR(M139), Q139*$C$5, N139)*(I140/I139)</f>
        <v/>
      </c>
      <c r="O140" s="107">
        <f>IF(YEAR(M140)&lt;&gt;YEAR(M139), Q139*$C$6, O139)*(J140/J139)</f>
        <v/>
      </c>
      <c r="P140" s="107">
        <f>IF(YEAR(M140)&lt;&gt;YEAR(M139), Q139*$C$7, P139)*(1+Tbill_YTM)^(1/52)</f>
        <v/>
      </c>
      <c r="Q140" s="61">
        <f>SUM(N140:P140)</f>
        <v/>
      </c>
      <c r="R140" s="61">
        <f>R139*EXP($C$20/52) - IF(YEAR(M141)&lt;&gt;YEAR(M140), Initial_Assets * $C$19, 0)</f>
        <v/>
      </c>
      <c r="S140" s="62">
        <f>Q140/-R140</f>
        <v/>
      </c>
      <c r="T140" s="59" t="n"/>
      <c r="U140" s="59" t="n"/>
      <c r="V140" s="59" t="n"/>
    </row>
    <row r="141">
      <c r="G141" s="59" t="n"/>
      <c r="H141" s="104" t="n">
        <v>37578</v>
      </c>
      <c r="I141" s="105" t="n">
        <v>1116.01000976562</v>
      </c>
      <c r="J141" s="70" t="n">
        <v>1.114991507725835</v>
      </c>
      <c r="K141" s="106">
        <f>K140*(1+Tbill_YTM)^(1/52)</f>
        <v/>
      </c>
      <c r="L141" s="59" t="n"/>
      <c r="M141" s="104" t="n">
        <v>37578</v>
      </c>
      <c r="N141" s="107">
        <f>IF(YEAR(M141)&lt;&gt;YEAR(M140), Q140*$C$5, N140)*(I141/I140)</f>
        <v/>
      </c>
      <c r="O141" s="107">
        <f>IF(YEAR(M141)&lt;&gt;YEAR(M140), Q140*$C$6, O140)*(J141/J140)</f>
        <v/>
      </c>
      <c r="P141" s="107">
        <f>IF(YEAR(M141)&lt;&gt;YEAR(M140), Q140*$C$7, P140)*(1+Tbill_YTM)^(1/52)</f>
        <v/>
      </c>
      <c r="Q141" s="61">
        <f>SUM(N141:P141)</f>
        <v/>
      </c>
      <c r="R141" s="61">
        <f>R140*EXP($C$20/52) - IF(YEAR(M142)&lt;&gt;YEAR(M141), Initial_Assets * $C$19, 0)</f>
        <v/>
      </c>
      <c r="S141" s="62">
        <f>Q141/-R141</f>
        <v/>
      </c>
      <c r="T141" s="59" t="n"/>
      <c r="U141" s="59" t="n"/>
      <c r="V141" s="59" t="n"/>
    </row>
    <row r="142">
      <c r="G142" s="59" t="n"/>
      <c r="H142" s="104" t="n">
        <v>37585</v>
      </c>
      <c r="I142" s="105" t="n">
        <v>1116.09997558593</v>
      </c>
      <c r="J142" s="70" t="n">
        <v>1.115171275155792</v>
      </c>
      <c r="K142" s="106">
        <f>K141*(1+Tbill_YTM)^(1/52)</f>
        <v/>
      </c>
      <c r="L142" s="59" t="n"/>
      <c r="M142" s="104" t="n">
        <v>37585</v>
      </c>
      <c r="N142" s="107">
        <f>IF(YEAR(M142)&lt;&gt;YEAR(M141), Q141*$C$5, N141)*(I142/I141)</f>
        <v/>
      </c>
      <c r="O142" s="107">
        <f>IF(YEAR(M142)&lt;&gt;YEAR(M141), Q141*$C$6, O141)*(J142/J141)</f>
        <v/>
      </c>
      <c r="P142" s="107">
        <f>IF(YEAR(M142)&lt;&gt;YEAR(M141), Q141*$C$7, P141)*(1+Tbill_YTM)^(1/52)</f>
        <v/>
      </c>
      <c r="Q142" s="61">
        <f>SUM(N142:P142)</f>
        <v/>
      </c>
      <c r="R142" s="61">
        <f>R141*EXP($C$20/52) - IF(YEAR(M143)&lt;&gt;YEAR(M142), Initial_Assets * $C$19, 0)</f>
        <v/>
      </c>
      <c r="S142" s="62">
        <f>Q142/-R142</f>
        <v/>
      </c>
      <c r="T142" s="59" t="n"/>
      <c r="U142" s="59" t="n"/>
      <c r="V142" s="59" t="n"/>
    </row>
    <row r="143">
      <c r="G143" s="59" t="n"/>
      <c r="H143" s="104" t="n">
        <v>37592</v>
      </c>
      <c r="I143" s="105" t="n">
        <v>1065.96997070312</v>
      </c>
      <c r="J143" s="70" t="n">
        <v>1.014994691173016</v>
      </c>
      <c r="K143" s="106">
        <f>K142*(1+Tbill_YTM)^(1/52)</f>
        <v/>
      </c>
      <c r="L143" s="59" t="n"/>
      <c r="M143" s="104" t="n">
        <v>37592</v>
      </c>
      <c r="N143" s="107">
        <f>IF(YEAR(M143)&lt;&gt;YEAR(M142), Q142*$C$5, N142)*(I143/I142)</f>
        <v/>
      </c>
      <c r="O143" s="107">
        <f>IF(YEAR(M143)&lt;&gt;YEAR(M142), Q142*$C$6, O142)*(J143/J142)</f>
        <v/>
      </c>
      <c r="P143" s="107">
        <f>IF(YEAR(M143)&lt;&gt;YEAR(M142), Q142*$C$7, P142)*(1+Tbill_YTM)^(1/52)</f>
        <v/>
      </c>
      <c r="Q143" s="61">
        <f>SUM(N143:P143)</f>
        <v/>
      </c>
      <c r="R143" s="61">
        <f>R142*EXP($C$20/52) - IF(YEAR(M144)&lt;&gt;YEAR(M143), Initial_Assets * $C$19, 0)</f>
        <v/>
      </c>
      <c r="S143" s="62">
        <f>Q143/-R143</f>
        <v/>
      </c>
      <c r="T143" s="59" t="n"/>
      <c r="U143" s="59" t="n"/>
      <c r="V143" s="59" t="n"/>
    </row>
    <row r="144">
      <c r="G144" s="59" t="n"/>
      <c r="H144" s="104" t="n">
        <v>37599</v>
      </c>
      <c r="I144" s="105" t="n">
        <v>1005.84997558593</v>
      </c>
      <c r="J144" s="70" t="n">
        <v>0.9005046444467549</v>
      </c>
      <c r="K144" s="106">
        <f>K143*(1+Tbill_YTM)^(1/52)</f>
        <v/>
      </c>
      <c r="L144" s="59" t="n"/>
      <c r="M144" s="104" t="n">
        <v>37599</v>
      </c>
      <c r="N144" s="107">
        <f>IF(YEAR(M144)&lt;&gt;YEAR(M143), Q143*$C$5, N143)*(I144/I143)</f>
        <v/>
      </c>
      <c r="O144" s="107">
        <f>IF(YEAR(M144)&lt;&gt;YEAR(M143), Q143*$C$6, O143)*(J144/J143)</f>
        <v/>
      </c>
      <c r="P144" s="107">
        <f>IF(YEAR(M144)&lt;&gt;YEAR(M143), Q143*$C$7, P143)*(1+Tbill_YTM)^(1/52)</f>
        <v/>
      </c>
      <c r="Q144" s="61">
        <f>SUM(N144:P144)</f>
        <v/>
      </c>
      <c r="R144" s="61">
        <f>R143*EXP($C$20/52) - IF(YEAR(M145)&lt;&gt;YEAR(M144), Initial_Assets * $C$19, 0)</f>
        <v/>
      </c>
      <c r="S144" s="62">
        <f>Q144/-R144</f>
        <v/>
      </c>
      <c r="T144" s="59" t="n"/>
      <c r="U144" s="59" t="n"/>
      <c r="V144" s="59" t="n"/>
    </row>
    <row r="145">
      <c r="G145" s="59" t="n"/>
      <c r="H145" s="104" t="n">
        <v>37606</v>
      </c>
      <c r="I145" s="105" t="n">
        <v>1013.90002441406</v>
      </c>
      <c r="J145" s="70" t="n">
        <v>0.9149185362471328</v>
      </c>
      <c r="K145" s="106">
        <f>K144*(1+Tbill_YTM)^(1/52)</f>
        <v/>
      </c>
      <c r="L145" s="59" t="n"/>
      <c r="M145" s="104" t="n">
        <v>37606</v>
      </c>
      <c r="N145" s="107">
        <f>IF(YEAR(M145)&lt;&gt;YEAR(M144), Q144*$C$5, N144)*(I145/I144)</f>
        <v/>
      </c>
      <c r="O145" s="107">
        <f>IF(YEAR(M145)&lt;&gt;YEAR(M144), Q144*$C$6, O144)*(J145/J144)</f>
        <v/>
      </c>
      <c r="P145" s="107">
        <f>IF(YEAR(M145)&lt;&gt;YEAR(M144), Q144*$C$7, P144)*(1+Tbill_YTM)^(1/52)</f>
        <v/>
      </c>
      <c r="Q145" s="61">
        <f>SUM(N145:P145)</f>
        <v/>
      </c>
      <c r="R145" s="61">
        <f>R144*EXP($C$20/52) - IF(YEAR(M146)&lt;&gt;YEAR(M145), Initial_Assets * $C$19, 0)</f>
        <v/>
      </c>
      <c r="S145" s="62">
        <f>Q145/-R145</f>
        <v/>
      </c>
      <c r="T145" s="59" t="n"/>
      <c r="U145" s="59" t="n"/>
      <c r="V145" s="59" t="n"/>
    </row>
    <row r="146">
      <c r="G146" s="59" t="n"/>
      <c r="H146" s="104" t="n">
        <v>37613</v>
      </c>
      <c r="I146" s="105" t="n">
        <v>997.849975585937</v>
      </c>
      <c r="J146" s="70" t="n">
        <v>0.8859521947402224</v>
      </c>
      <c r="K146" s="106">
        <f>K145*(1+Tbill_YTM)^(1/52)</f>
        <v/>
      </c>
      <c r="L146" s="59" t="n"/>
      <c r="M146" s="104" t="n">
        <v>37613</v>
      </c>
      <c r="N146" s="107">
        <f>IF(YEAR(M146)&lt;&gt;YEAR(M145), Q145*$C$5, N145)*(I146/I145)</f>
        <v/>
      </c>
      <c r="O146" s="107">
        <f>IF(YEAR(M146)&lt;&gt;YEAR(M145), Q145*$C$6, O145)*(J146/J145)</f>
        <v/>
      </c>
      <c r="P146" s="107">
        <f>IF(YEAR(M146)&lt;&gt;YEAR(M145), Q145*$C$7, P145)*(1+Tbill_YTM)^(1/52)</f>
        <v/>
      </c>
      <c r="Q146" s="61">
        <f>SUM(N146:P146)</f>
        <v/>
      </c>
      <c r="R146" s="61">
        <f>R145*EXP($C$20/52) - IF(YEAR(M147)&lt;&gt;YEAR(M146), Initial_Assets * $C$19, 0)</f>
        <v/>
      </c>
      <c r="S146" s="62">
        <f>Q146/-R146</f>
        <v/>
      </c>
      <c r="T146" s="59" t="n"/>
      <c r="U146" s="59" t="n"/>
      <c r="V146" s="59" t="n"/>
    </row>
    <row r="147" ht="17.5" customHeight="1" s="15" thickBot="1">
      <c r="G147" s="86" t="inlineStr">
        <is>
          <t>year-end</t>
        </is>
      </c>
      <c r="H147" s="111" t="n">
        <v>37620</v>
      </c>
      <c r="I147" s="112" t="n">
        <v>1031.63000488281</v>
      </c>
      <c r="J147" s="84" t="n">
        <v>0.9459361438832389</v>
      </c>
      <c r="K147" s="113">
        <f>K146*(1+Tbill_YTM)^(1/52)</f>
        <v/>
      </c>
      <c r="L147" s="86" t="n"/>
      <c r="M147" s="111" t="n">
        <v>37620</v>
      </c>
      <c r="N147" s="107">
        <f>IF(YEAR(M147)&lt;&gt;YEAR(M146), Q146*$C$5, N146)*(I147/I146)</f>
        <v/>
      </c>
      <c r="O147" s="107">
        <f>IF(YEAR(M147)&lt;&gt;YEAR(M146), Q146*$C$6, O146)*(J147/J146)</f>
        <v/>
      </c>
      <c r="P147" s="107">
        <f>IF(YEAR(M147)&lt;&gt;YEAR(M146), Q146*$C$7, P146)*(1+Tbill_YTM)^(1/52)</f>
        <v/>
      </c>
      <c r="Q147" s="87">
        <f>SUM(N147:P147)</f>
        <v/>
      </c>
      <c r="R147" s="61">
        <f>R146*EXP($C$20/52) - IF(YEAR(M148)&lt;&gt;YEAR(M147), Initial_Assets * $C$19, 0)</f>
        <v/>
      </c>
      <c r="S147" s="88">
        <f>Q147/-R147</f>
        <v/>
      </c>
      <c r="T147" s="86" t="n"/>
      <c r="U147" s="86" t="n"/>
      <c r="V147" s="86" t="n"/>
    </row>
    <row r="148" ht="17.5" customHeight="1" s="15" thickTop="1">
      <c r="G148" s="59" t="n"/>
      <c r="H148" s="104" t="n">
        <v>37627</v>
      </c>
      <c r="I148" s="105" t="n">
        <v>1087.35998535156</v>
      </c>
      <c r="J148" s="70" t="n">
        <v>1.048137519519432</v>
      </c>
      <c r="K148" s="106">
        <f>K147*(1+Tbill_YTM)^(1/52)</f>
        <v/>
      </c>
      <c r="L148" s="59" t="n"/>
      <c r="M148" s="104" t="n">
        <v>37627</v>
      </c>
      <c r="N148" s="107">
        <f>IF(YEAR(M148)&lt;&gt;YEAR(M147), Q147*$C$5, N147)*(I148/I147)</f>
        <v/>
      </c>
      <c r="O148" s="107">
        <f>IF(YEAR(M148)&lt;&gt;YEAR(M147), Q147*$C$6, O147)*(J148/J147)</f>
        <v/>
      </c>
      <c r="P148" s="107">
        <f>IF(YEAR(M148)&lt;&gt;YEAR(M147), Q147*$C$7, P147)*(1+Tbill_YTM)^(1/52)</f>
        <v/>
      </c>
      <c r="Q148" s="61">
        <f>SUM(N148:P148)</f>
        <v/>
      </c>
      <c r="R148" s="61">
        <f>R147*EXP($C$20/52) - IF(YEAR(M149)&lt;&gt;YEAR(M148), Initial_Assets * $C$19, 0)</f>
        <v/>
      </c>
      <c r="S148" s="62">
        <f>Q148/-R148</f>
        <v/>
      </c>
      <c r="T148" s="59" t="n"/>
      <c r="U148" s="59" t="n"/>
      <c r="V148" s="59" t="n"/>
    </row>
    <row r="149">
      <c r="G149" s="59" t="n"/>
      <c r="H149" s="104" t="n">
        <v>37634</v>
      </c>
      <c r="I149" s="105" t="n">
        <v>1017.58001708984</v>
      </c>
      <c r="J149" s="70" t="n">
        <v>0.913611688458365</v>
      </c>
      <c r="K149" s="106">
        <f>K148*(1+Tbill_YTM)^(1/52)</f>
        <v/>
      </c>
      <c r="L149" s="59" t="n"/>
      <c r="M149" s="104" t="n">
        <v>37634</v>
      </c>
      <c r="N149" s="107">
        <f>IF(YEAR(M149)&lt;&gt;YEAR(M148), Q148*$C$5, N148)*(I149/I148)</f>
        <v/>
      </c>
      <c r="O149" s="107">
        <f>IF(YEAR(M149)&lt;&gt;YEAR(M148), Q148*$C$6, O148)*(J149/J148)</f>
        <v/>
      </c>
      <c r="P149" s="107">
        <f>IF(YEAR(M149)&lt;&gt;YEAR(M148), Q148*$C$7, P148)*(1+Tbill_YTM)^(1/52)</f>
        <v/>
      </c>
      <c r="Q149" s="61">
        <f>SUM(N149:P149)</f>
        <v/>
      </c>
      <c r="R149" s="61">
        <f>R148*EXP($C$20/52) - IF(YEAR(M150)&lt;&gt;YEAR(M149), Initial_Assets * $C$19, 0)</f>
        <v/>
      </c>
      <c r="S149" s="62">
        <f>Q149/-R149</f>
        <v/>
      </c>
      <c r="T149" s="59" t="n"/>
      <c r="U149" s="59" t="n"/>
      <c r="V149" s="59" t="n"/>
    </row>
    <row r="150">
      <c r="G150" s="59" t="n"/>
      <c r="H150" s="104" t="n">
        <v>37641</v>
      </c>
      <c r="I150" s="105" t="n">
        <v>996.179992675781</v>
      </c>
      <c r="J150" s="70" t="n">
        <v>0.8751846122390559</v>
      </c>
      <c r="K150" s="106">
        <f>K149*(1+Tbill_YTM)^(1/52)</f>
        <v/>
      </c>
      <c r="L150" s="59" t="n"/>
      <c r="M150" s="104" t="n">
        <v>37641</v>
      </c>
      <c r="N150" s="107">
        <f>IF(YEAR(M150)&lt;&gt;YEAR(M149), Q149*$C$5, N149)*(I150/I149)</f>
        <v/>
      </c>
      <c r="O150" s="107">
        <f>IF(YEAR(M150)&lt;&gt;YEAR(M149), Q149*$C$6, O149)*(J150/J149)</f>
        <v/>
      </c>
      <c r="P150" s="107">
        <f>IF(YEAR(M150)&lt;&gt;YEAR(M149), Q149*$C$7, P149)*(1+Tbill_YTM)^(1/52)</f>
        <v/>
      </c>
      <c r="Q150" s="61">
        <f>SUM(N150:P150)</f>
        <v/>
      </c>
      <c r="R150" s="61">
        <f>R149*EXP($C$20/52) - IF(YEAR(M151)&lt;&gt;YEAR(M150), Initial_Assets * $C$19, 0)</f>
        <v/>
      </c>
      <c r="S150" s="62">
        <f>Q150/-R150</f>
        <v/>
      </c>
      <c r="T150" s="59" t="n"/>
      <c r="U150" s="59" t="n"/>
      <c r="V150" s="59" t="n"/>
    </row>
    <row r="151">
      <c r="G151" s="59" t="n"/>
      <c r="H151" s="104" t="n">
        <v>37648</v>
      </c>
      <c r="I151" s="105" t="n">
        <v>983.049987792968</v>
      </c>
      <c r="J151" s="70" t="n">
        <v>0.8521141263498624</v>
      </c>
      <c r="K151" s="106">
        <f>K150*(1+Tbill_YTM)^(1/52)</f>
        <v/>
      </c>
      <c r="L151" s="59" t="n"/>
      <c r="M151" s="104" t="n">
        <v>37648</v>
      </c>
      <c r="N151" s="107">
        <f>IF(YEAR(M151)&lt;&gt;YEAR(M150), Q150*$C$5, N150)*(I151/I150)</f>
        <v/>
      </c>
      <c r="O151" s="107">
        <f>IF(YEAR(M151)&lt;&gt;YEAR(M150), Q150*$C$6, O150)*(J151/J150)</f>
        <v/>
      </c>
      <c r="P151" s="107">
        <f>IF(YEAR(M151)&lt;&gt;YEAR(M150), Q150*$C$7, P150)*(1+Tbill_YTM)^(1/52)</f>
        <v/>
      </c>
      <c r="Q151" s="61">
        <f>SUM(N151:P151)</f>
        <v/>
      </c>
      <c r="R151" s="61">
        <f>R150*EXP($C$20/52) - IF(YEAR(M152)&lt;&gt;YEAR(M151), Initial_Assets * $C$19, 0)</f>
        <v/>
      </c>
      <c r="S151" s="62">
        <f>Q151/-R151</f>
        <v/>
      </c>
      <c r="T151" s="59" t="n"/>
      <c r="U151" s="59" t="n"/>
      <c r="V151" s="59" t="n"/>
    </row>
    <row r="152">
      <c r="G152" s="59" t="n"/>
      <c r="H152" s="104" t="n">
        <v>37655</v>
      </c>
      <c r="I152" s="105" t="n">
        <v>957.049987792968</v>
      </c>
      <c r="J152" s="70" t="n">
        <v>0.8070401879739794</v>
      </c>
      <c r="K152" s="106">
        <f>K151*(1+Tbill_YTM)^(1/52)</f>
        <v/>
      </c>
      <c r="L152" s="59" t="n"/>
      <c r="M152" s="104" t="n">
        <v>37655</v>
      </c>
      <c r="N152" s="107">
        <f>IF(YEAR(M152)&lt;&gt;YEAR(M151), Q151*$C$5, N151)*(I152/I151)</f>
        <v/>
      </c>
      <c r="O152" s="107">
        <f>IF(YEAR(M152)&lt;&gt;YEAR(M151), Q151*$C$6, O151)*(J152/J151)</f>
        <v/>
      </c>
      <c r="P152" s="107">
        <f>IF(YEAR(M152)&lt;&gt;YEAR(M151), Q151*$C$7, P151)*(1+Tbill_YTM)^(1/52)</f>
        <v/>
      </c>
      <c r="Q152" s="61">
        <f>SUM(N152:P152)</f>
        <v/>
      </c>
      <c r="R152" s="61">
        <f>R151*EXP($C$20/52) - IF(YEAR(M153)&lt;&gt;YEAR(M152), Initial_Assets * $C$19, 0)</f>
        <v/>
      </c>
      <c r="S152" s="62">
        <f>Q152/-R152</f>
        <v/>
      </c>
      <c r="T152" s="59" t="n"/>
      <c r="U152" s="59" t="n"/>
      <c r="V152" s="59" t="n"/>
    </row>
    <row r="153" ht="17.5" customHeight="1" s="15">
      <c r="G153" s="59" t="n"/>
      <c r="H153" s="104" t="n">
        <v>37662</v>
      </c>
      <c r="I153" s="105" t="n">
        <v>982.090026855468</v>
      </c>
      <c r="J153" s="70" t="n">
        <v>0.8492706212630028</v>
      </c>
      <c r="K153" s="106">
        <f>K152*(1+Tbill_YTM)^(1/52)</f>
        <v/>
      </c>
      <c r="L153" s="59" t="n"/>
      <c r="M153" s="104" t="n">
        <v>37662</v>
      </c>
      <c r="N153" s="107">
        <f>IF(YEAR(M153)&lt;&gt;YEAR(M152), Q152*$C$5, N152)*(I153/I152)</f>
        <v/>
      </c>
      <c r="O153" s="107">
        <f>IF(YEAR(M153)&lt;&gt;YEAR(M152), Q152*$C$6, O152)*(J153/J152)</f>
        <v/>
      </c>
      <c r="P153" s="107">
        <f>IF(YEAR(M153)&lt;&gt;YEAR(M152), Q152*$C$7, P152)*(1+Tbill_YTM)^(1/52)</f>
        <v/>
      </c>
      <c r="Q153" s="61">
        <f>SUM(N153:P153)</f>
        <v/>
      </c>
      <c r="R153" s="61">
        <f>R152*EXP($C$20/52) - IF(YEAR(M154)&lt;&gt;YEAR(M153), Initial_Assets * $C$19, 0)</f>
        <v/>
      </c>
      <c r="S153" s="62">
        <f>Q153/-R153</f>
        <v/>
      </c>
      <c r="T153" s="59" t="n"/>
      <c r="U153" s="59" t="n"/>
      <c r="V153" s="59" t="n"/>
    </row>
    <row r="154">
      <c r="G154" s="59" t="n"/>
      <c r="H154" s="104" t="n">
        <v>37669</v>
      </c>
      <c r="I154" s="105" t="n">
        <v>1015.91998291015</v>
      </c>
      <c r="J154" s="70" t="n">
        <v>0.9077801000484711</v>
      </c>
      <c r="K154" s="106">
        <f>K153*(1+Tbill_YTM)^(1/52)</f>
        <v/>
      </c>
      <c r="L154" s="59" t="n"/>
      <c r="M154" s="104" t="n">
        <v>37669</v>
      </c>
      <c r="N154" s="107">
        <f>IF(YEAR(M154)&lt;&gt;YEAR(M153), Q153*$C$5, N153)*(I154/I153)</f>
        <v/>
      </c>
      <c r="O154" s="107">
        <f>IF(YEAR(M154)&lt;&gt;YEAR(M153), Q153*$C$6, O153)*(J154/J153)</f>
        <v/>
      </c>
      <c r="P154" s="107">
        <f>IF(YEAR(M154)&lt;&gt;YEAR(M153), Q153*$C$7, P153)*(1+Tbill_YTM)^(1/52)</f>
        <v/>
      </c>
      <c r="Q154" s="61">
        <f>SUM(N154:P154)</f>
        <v/>
      </c>
      <c r="R154" s="61">
        <f>R153*EXP($C$20/52) - IF(YEAR(M155)&lt;&gt;YEAR(M154), Initial_Assets * $C$19, 0)</f>
        <v/>
      </c>
      <c r="S154" s="62">
        <f>Q154/-R154</f>
        <v/>
      </c>
      <c r="T154" s="59" t="n"/>
      <c r="U154" s="59" t="n"/>
      <c r="V154" s="59" t="n"/>
    </row>
    <row r="155" ht="17.5" customHeight="1" s="15">
      <c r="G155" s="59" t="n"/>
      <c r="H155" s="104" t="n">
        <v>37676</v>
      </c>
      <c r="I155" s="105" t="n">
        <v>1009.73999023437</v>
      </c>
      <c r="J155" s="70" t="n">
        <v>0.8967357767476378</v>
      </c>
      <c r="K155" s="106">
        <f>K154*(1+Tbill_YTM)^(1/52)</f>
        <v/>
      </c>
      <c r="L155" s="59" t="n"/>
      <c r="M155" s="104" t="n">
        <v>37676</v>
      </c>
      <c r="N155" s="107">
        <f>IF(YEAR(M155)&lt;&gt;YEAR(M154), Q154*$C$5, N154)*(I155/I154)</f>
        <v/>
      </c>
      <c r="O155" s="107">
        <f>IF(YEAR(M155)&lt;&gt;YEAR(M154), Q154*$C$6, O154)*(J155/J154)</f>
        <v/>
      </c>
      <c r="P155" s="107">
        <f>IF(YEAR(M155)&lt;&gt;YEAR(M154), Q154*$C$7, P154)*(1+Tbill_YTM)^(1/52)</f>
        <v/>
      </c>
      <c r="Q155" s="61">
        <f>SUM(N155:P155)</f>
        <v/>
      </c>
      <c r="R155" s="61">
        <f>R154*EXP($C$20/52) - IF(YEAR(M156)&lt;&gt;YEAR(M155), Initial_Assets * $C$19, 0)</f>
        <v/>
      </c>
      <c r="S155" s="62">
        <f>Q155/-R155</f>
        <v/>
      </c>
      <c r="T155" s="59" t="n"/>
      <c r="U155" s="59" t="n"/>
      <c r="V155" s="59" t="n"/>
    </row>
    <row r="156">
      <c r="G156" s="59" t="n"/>
      <c r="H156" s="104" t="n">
        <v>37683</v>
      </c>
      <c r="I156" s="105" t="n">
        <v>986.820007324218</v>
      </c>
      <c r="J156" s="70" t="n">
        <v>0.8560259526805387</v>
      </c>
      <c r="K156" s="106">
        <f>K155*(1+Tbill_YTM)^(1/52)</f>
        <v/>
      </c>
      <c r="L156" s="59" t="n"/>
      <c r="M156" s="104" t="n">
        <v>37683</v>
      </c>
      <c r="N156" s="107">
        <f>IF(YEAR(M156)&lt;&gt;YEAR(M155), Q155*$C$5, N155)*(I156/I155)</f>
        <v/>
      </c>
      <c r="O156" s="107">
        <f>IF(YEAR(M156)&lt;&gt;YEAR(M155), Q155*$C$6, O155)*(J156/J155)</f>
        <v/>
      </c>
      <c r="P156" s="107">
        <f>IF(YEAR(M156)&lt;&gt;YEAR(M155), Q155*$C$7, P155)*(1+Tbill_YTM)^(1/52)</f>
        <v/>
      </c>
      <c r="Q156" s="61">
        <f>SUM(N156:P156)</f>
        <v/>
      </c>
      <c r="R156" s="61">
        <f>R155*EXP($C$20/52) - IF(YEAR(M157)&lt;&gt;YEAR(M156), Initial_Assets * $C$19, 0)</f>
        <v/>
      </c>
      <c r="S156" s="62">
        <f>Q156/-R156</f>
        <v/>
      </c>
      <c r="T156" s="59" t="n"/>
      <c r="U156" s="59" t="n"/>
      <c r="V156" s="59" t="n"/>
    </row>
    <row r="157">
      <c r="G157" s="64" t="n"/>
      <c r="H157" s="104" t="n">
        <v>37690</v>
      </c>
      <c r="I157" s="105" t="n">
        <v>1030.44995117187</v>
      </c>
      <c r="J157" s="70" t="n">
        <v>0.9317203325479587</v>
      </c>
      <c r="K157" s="106">
        <f>K156*(1+Tbill_YTM)^(1/52)</f>
        <v/>
      </c>
      <c r="L157" s="59" t="n"/>
      <c r="M157" s="104" t="n">
        <v>37690</v>
      </c>
      <c r="N157" s="107">
        <f>IF(YEAR(M157)&lt;&gt;YEAR(M156), Q156*$C$5, N156)*(I157/I156)</f>
        <v/>
      </c>
      <c r="O157" s="107">
        <f>IF(YEAR(M157)&lt;&gt;YEAR(M156), Q156*$C$6, O156)*(J157/J156)</f>
        <v/>
      </c>
      <c r="P157" s="107">
        <f>IF(YEAR(M157)&lt;&gt;YEAR(M156), Q156*$C$7, P156)*(1+Tbill_YTM)^(1/52)</f>
        <v/>
      </c>
      <c r="Q157" s="61">
        <f>SUM(N157:P157)</f>
        <v/>
      </c>
      <c r="R157" s="61">
        <f>R156*EXP($C$20/52) - IF(YEAR(M158)&lt;&gt;YEAR(M157), Initial_Assets * $C$19, 0)</f>
        <v/>
      </c>
      <c r="S157" s="62">
        <f>Q157/-R157</f>
        <v/>
      </c>
      <c r="T157" s="59" t="n"/>
      <c r="U157" s="59" t="n"/>
      <c r="V157" s="59" t="n"/>
    </row>
    <row r="158">
      <c r="G158" s="64" t="n"/>
      <c r="H158" s="104" t="n">
        <v>37697</v>
      </c>
      <c r="I158" s="105" t="n">
        <v>1093.11999511718</v>
      </c>
      <c r="J158" s="70" t="n">
        <v>1.045051317947327</v>
      </c>
      <c r="K158" s="106">
        <f>K157*(1+Tbill_YTM)^(1/52)</f>
        <v/>
      </c>
      <c r="L158" s="59" t="n"/>
      <c r="M158" s="104" t="n">
        <v>37697</v>
      </c>
      <c r="N158" s="107">
        <f>IF(YEAR(M158)&lt;&gt;YEAR(M157), Q157*$C$5, N157)*(I158/I157)</f>
        <v/>
      </c>
      <c r="O158" s="107">
        <f>IF(YEAR(M158)&lt;&gt;YEAR(M157), Q157*$C$6, O157)*(J158/J157)</f>
        <v/>
      </c>
      <c r="P158" s="107">
        <f>IF(YEAR(M158)&lt;&gt;YEAR(M157), Q157*$C$7, P157)*(1+Tbill_YTM)^(1/52)</f>
        <v/>
      </c>
      <c r="Q158" s="61">
        <f>SUM(N158:P158)</f>
        <v/>
      </c>
      <c r="R158" s="61">
        <f>R157*EXP($C$20/52) - IF(YEAR(M159)&lt;&gt;YEAR(M158), Initial_Assets * $C$19, 0)</f>
        <v/>
      </c>
      <c r="S158" s="62">
        <f>Q158/-R158</f>
        <v/>
      </c>
      <c r="T158" s="59" t="n"/>
      <c r="U158" s="59" t="n"/>
      <c r="V158" s="59" t="n"/>
    </row>
    <row r="159">
      <c r="G159" s="64" t="n"/>
      <c r="H159" s="104" t="n">
        <v>37704</v>
      </c>
      <c r="I159" s="105" t="n">
        <v>1046.71997070312</v>
      </c>
      <c r="J159" s="70" t="n">
        <v>0.9563320430583819</v>
      </c>
      <c r="K159" s="106">
        <f>K158*(1+Tbill_YTM)^(1/52)</f>
        <v/>
      </c>
      <c r="L159" s="59" t="n"/>
      <c r="M159" s="104" t="n">
        <v>37704</v>
      </c>
      <c r="N159" s="107">
        <f>IF(YEAR(M159)&lt;&gt;YEAR(M158), Q158*$C$5, N158)*(I159/I158)</f>
        <v/>
      </c>
      <c r="O159" s="107">
        <f>IF(YEAR(M159)&lt;&gt;YEAR(M158), Q158*$C$6, O158)*(J159/J158)</f>
        <v/>
      </c>
      <c r="P159" s="107">
        <f>IF(YEAR(M159)&lt;&gt;YEAR(M158), Q158*$C$7, P158)*(1+Tbill_YTM)^(1/52)</f>
        <v/>
      </c>
      <c r="Q159" s="61">
        <f>SUM(N159:P159)</f>
        <v/>
      </c>
      <c r="R159" s="61">
        <f>R158*EXP($C$20/52) - IF(YEAR(M160)&lt;&gt;YEAR(M159), Initial_Assets * $C$19, 0)</f>
        <v/>
      </c>
      <c r="S159" s="62">
        <f>Q159/-R159</f>
        <v/>
      </c>
      <c r="T159" s="59" t="n"/>
      <c r="U159" s="59" t="n"/>
      <c r="V159" s="59" t="n"/>
    </row>
    <row r="160" ht="17.5" customHeight="1" s="15">
      <c r="G160" s="64" t="n"/>
      <c r="H160" s="104" t="n">
        <v>37711</v>
      </c>
      <c r="I160" s="105" t="n">
        <v>1050.69995117187</v>
      </c>
      <c r="J160" s="70" t="n">
        <v>0.9636046335497154</v>
      </c>
      <c r="K160" s="106">
        <f>K159*(1+Tbill_YTM)^(1/52)</f>
        <v/>
      </c>
      <c r="L160" s="59" t="n"/>
      <c r="M160" s="104" t="n">
        <v>37711</v>
      </c>
      <c r="N160" s="107">
        <f>IF(YEAR(M160)&lt;&gt;YEAR(M159), Q159*$C$5, N159)*(I160/I159)</f>
        <v/>
      </c>
      <c r="O160" s="107">
        <f>IF(YEAR(M160)&lt;&gt;YEAR(M159), Q159*$C$6, O159)*(J160/J159)</f>
        <v/>
      </c>
      <c r="P160" s="107">
        <f>IF(YEAR(M160)&lt;&gt;YEAR(M159), Q159*$C$7, P159)*(1+Tbill_YTM)^(1/52)</f>
        <v/>
      </c>
      <c r="Q160" s="61">
        <f>SUM(N160:P160)</f>
        <v/>
      </c>
      <c r="R160" s="61">
        <f>R159*EXP($C$20/52) - IF(YEAR(M161)&lt;&gt;YEAR(M160), Initial_Assets * $C$19, 0)</f>
        <v/>
      </c>
      <c r="S160" s="62">
        <f>Q160/-R160</f>
        <v/>
      </c>
      <c r="T160" s="59" t="n"/>
      <c r="U160" s="59" t="n"/>
      <c r="V160" s="59" t="n"/>
    </row>
    <row r="161" ht="17.5" customHeight="1" s="15">
      <c r="G161" s="64" t="n"/>
      <c r="H161" s="104" t="n">
        <v>37718</v>
      </c>
      <c r="I161" s="105" t="n">
        <v>1026.15002441406</v>
      </c>
      <c r="J161" s="70" t="n">
        <v>0.9185747976755492</v>
      </c>
      <c r="K161" s="106">
        <f>K160*(1+Tbill_YTM)^(1/52)</f>
        <v/>
      </c>
      <c r="L161" s="59" t="n"/>
      <c r="M161" s="104" t="n">
        <v>37718</v>
      </c>
      <c r="N161" s="107">
        <f>IF(YEAR(M161)&lt;&gt;YEAR(M160), Q160*$C$5, N160)*(I161/I160)</f>
        <v/>
      </c>
      <c r="O161" s="107">
        <f>IF(YEAR(M161)&lt;&gt;YEAR(M160), Q160*$C$6, O160)*(J161/J160)</f>
        <v/>
      </c>
      <c r="P161" s="107">
        <f>IF(YEAR(M161)&lt;&gt;YEAR(M160), Q160*$C$7, P160)*(1+Tbill_YTM)^(1/52)</f>
        <v/>
      </c>
      <c r="Q161" s="61">
        <f>SUM(N161:P161)</f>
        <v/>
      </c>
      <c r="R161" s="61">
        <f>R160*EXP($C$20/52) - IF(YEAR(M162)&lt;&gt;YEAR(M161), Initial_Assets * $C$19, 0)</f>
        <v/>
      </c>
      <c r="S161" s="62">
        <f>Q161/-R161</f>
        <v/>
      </c>
      <c r="T161" s="59" t="n"/>
      <c r="U161" s="59" t="n"/>
      <c r="V161" s="59" t="n"/>
    </row>
    <row r="162" ht="17.5" customHeight="1" s="15">
      <c r="G162" s="64" t="n"/>
      <c r="H162" s="104" t="n">
        <v>37725</v>
      </c>
      <c r="I162" s="105" t="n">
        <v>1083.56005859375</v>
      </c>
      <c r="J162" s="70" t="n">
        <v>1.021357839680089</v>
      </c>
      <c r="K162" s="106">
        <f>K161*(1+Tbill_YTM)^(1/52)</f>
        <v/>
      </c>
      <c r="L162" s="59" t="n"/>
      <c r="M162" s="104" t="n">
        <v>37725</v>
      </c>
      <c r="N162" s="107">
        <f>IF(YEAR(M162)&lt;&gt;YEAR(M161), Q161*$C$5, N161)*(I162/I161)</f>
        <v/>
      </c>
      <c r="O162" s="107">
        <f>IF(YEAR(M162)&lt;&gt;YEAR(M161), Q161*$C$6, O161)*(J162/J161)</f>
        <v/>
      </c>
      <c r="P162" s="107">
        <f>IF(YEAR(M162)&lt;&gt;YEAR(M161), Q161*$C$7, P161)*(1+Tbill_YTM)^(1/52)</f>
        <v/>
      </c>
      <c r="Q162" s="61">
        <f>SUM(N162:P162)</f>
        <v/>
      </c>
      <c r="R162" s="61">
        <f>R161*EXP($C$20/52) - IF(YEAR(M163)&lt;&gt;YEAR(M162), Initial_Assets * $C$19, 0)</f>
        <v/>
      </c>
      <c r="S162" s="62">
        <f>Q162/-R162</f>
        <v/>
      </c>
      <c r="T162" s="59" t="n"/>
      <c r="U162" s="59" t="n"/>
      <c r="V162" s="59" t="n"/>
    </row>
    <row r="163">
      <c r="G163" s="64" t="n"/>
      <c r="H163" s="104" t="n">
        <v>37732</v>
      </c>
      <c r="I163" s="105" t="n">
        <v>1083.18994140625</v>
      </c>
      <c r="J163" s="70" t="n">
        <v>1.020660098769366</v>
      </c>
      <c r="K163" s="106">
        <f>K162*(1+Tbill_YTM)^(1/52)</f>
        <v/>
      </c>
      <c r="L163" s="59" t="n"/>
      <c r="M163" s="104" t="n">
        <v>37732</v>
      </c>
      <c r="N163" s="107">
        <f>IF(YEAR(M163)&lt;&gt;YEAR(M162), Q162*$C$5, N162)*(I163/I162)</f>
        <v/>
      </c>
      <c r="O163" s="107">
        <f>IF(YEAR(M163)&lt;&gt;YEAR(M162), Q162*$C$6, O162)*(J163/J162)</f>
        <v/>
      </c>
      <c r="P163" s="107">
        <f>IF(YEAR(M163)&lt;&gt;YEAR(M162), Q162*$C$7, P162)*(1+Tbill_YTM)^(1/52)</f>
        <v/>
      </c>
      <c r="Q163" s="61">
        <f>SUM(N163:P163)</f>
        <v/>
      </c>
      <c r="R163" s="61">
        <f>R162*EXP($C$20/52) - IF(YEAR(M164)&lt;&gt;YEAR(M163), Initial_Assets * $C$19, 0)</f>
        <v/>
      </c>
      <c r="S163" s="62">
        <f>Q163/-R163</f>
        <v/>
      </c>
      <c r="T163" s="59" t="n"/>
      <c r="U163" s="59" t="n"/>
      <c r="V163" s="59" t="n"/>
    </row>
    <row r="164">
      <c r="G164" s="64" t="n"/>
      <c r="H164" s="104" t="n">
        <v>37739</v>
      </c>
      <c r="I164" s="105" t="n">
        <v>1136.34997558593</v>
      </c>
      <c r="J164" s="70" t="n">
        <v>1.120842575844392</v>
      </c>
      <c r="K164" s="106">
        <f>K163*(1+Tbill_YTM)^(1/52)</f>
        <v/>
      </c>
      <c r="L164" s="59" t="n"/>
      <c r="M164" s="104" t="n">
        <v>37739</v>
      </c>
      <c r="N164" s="107">
        <f>IF(YEAR(M164)&lt;&gt;YEAR(M163), Q163*$C$5, N163)*(I164/I163)</f>
        <v/>
      </c>
      <c r="O164" s="107">
        <f>IF(YEAR(M164)&lt;&gt;YEAR(M163), Q163*$C$6, O163)*(J164/J163)</f>
        <v/>
      </c>
      <c r="P164" s="107">
        <f>IF(YEAR(M164)&lt;&gt;YEAR(M163), Q163*$C$7, P163)*(1+Tbill_YTM)^(1/52)</f>
        <v/>
      </c>
      <c r="Q164" s="61">
        <f>SUM(N164:P164)</f>
        <v/>
      </c>
      <c r="R164" s="61">
        <f>R163*EXP($C$20/52) - IF(YEAR(M165)&lt;&gt;YEAR(M164), Initial_Assets * $C$19, 0)</f>
        <v/>
      </c>
      <c r="S164" s="62">
        <f>Q164/-R164</f>
        <v/>
      </c>
      <c r="T164" s="59" t="n"/>
      <c r="U164" s="59" t="n"/>
      <c r="V164" s="59" t="n"/>
    </row>
    <row r="165">
      <c r="G165" s="64" t="n"/>
      <c r="H165" s="104" t="n">
        <v>37746</v>
      </c>
      <c r="I165" s="105" t="n">
        <v>1143.55004882812</v>
      </c>
      <c r="J165" s="70" t="n">
        <v>1.135046208197855</v>
      </c>
      <c r="K165" s="106">
        <f>K164*(1+Tbill_YTM)^(1/52)</f>
        <v/>
      </c>
      <c r="L165" s="59" t="n"/>
      <c r="M165" s="104" t="n">
        <v>37746</v>
      </c>
      <c r="N165" s="107">
        <f>IF(YEAR(M165)&lt;&gt;YEAR(M164), Q164*$C$5, N164)*(I165/I164)</f>
        <v/>
      </c>
      <c r="O165" s="107">
        <f>IF(YEAR(M165)&lt;&gt;YEAR(M164), Q164*$C$6, O164)*(J165/J164)</f>
        <v/>
      </c>
      <c r="P165" s="107">
        <f>IF(YEAR(M165)&lt;&gt;YEAR(M164), Q164*$C$7, P164)*(1+Tbill_YTM)^(1/52)</f>
        <v/>
      </c>
      <c r="Q165" s="61">
        <f>SUM(N165:P165)</f>
        <v/>
      </c>
      <c r="R165" s="61">
        <f>R164*EXP($C$20/52) - IF(YEAR(M166)&lt;&gt;YEAR(M165), Initial_Assets * $C$19, 0)</f>
        <v/>
      </c>
      <c r="S165" s="62">
        <f>Q165/-R165</f>
        <v/>
      </c>
      <c r="T165" s="59" t="n"/>
      <c r="U165" s="59" t="n"/>
      <c r="V165" s="59" t="n"/>
    </row>
    <row r="166">
      <c r="G166" s="64" t="n"/>
      <c r="H166" s="104" t="n">
        <v>37753</v>
      </c>
      <c r="I166" s="105" t="n">
        <v>1154.47998046875</v>
      </c>
      <c r="J166" s="70" t="n">
        <v>1.156743513842277</v>
      </c>
      <c r="K166" s="106">
        <f>K165*(1+Tbill_YTM)^(1/52)</f>
        <v/>
      </c>
      <c r="L166" s="59" t="n"/>
      <c r="M166" s="104" t="n">
        <v>37753</v>
      </c>
      <c r="N166" s="107">
        <f>IF(YEAR(M166)&lt;&gt;YEAR(M165), Q165*$C$5, N165)*(I166/I165)</f>
        <v/>
      </c>
      <c r="O166" s="107">
        <f>IF(YEAR(M166)&lt;&gt;YEAR(M165), Q165*$C$6, O165)*(J166/J165)</f>
        <v/>
      </c>
      <c r="P166" s="107">
        <f>IF(YEAR(M166)&lt;&gt;YEAR(M165), Q165*$C$7, P165)*(1+Tbill_YTM)^(1/52)</f>
        <v/>
      </c>
      <c r="Q166" s="61">
        <f>SUM(N166:P166)</f>
        <v/>
      </c>
      <c r="R166" s="61">
        <f>R165*EXP($C$20/52) - IF(YEAR(M167)&lt;&gt;YEAR(M166), Initial_Assets * $C$19, 0)</f>
        <v/>
      </c>
      <c r="S166" s="62">
        <f>Q166/-R166</f>
        <v/>
      </c>
      <c r="T166" s="59" t="n"/>
      <c r="U166" s="59" t="n"/>
      <c r="V166" s="59" t="n"/>
    </row>
    <row r="167">
      <c r="G167" s="64" t="n"/>
      <c r="H167" s="104" t="n">
        <v>37760</v>
      </c>
      <c r="I167" s="105" t="n">
        <v>1130.05004882812</v>
      </c>
      <c r="J167" s="70" t="n">
        <v>1.107787853376973</v>
      </c>
      <c r="K167" s="106">
        <f>K166*(1+Tbill_YTM)^(1/52)</f>
        <v/>
      </c>
      <c r="L167" s="59" t="n"/>
      <c r="M167" s="104" t="n">
        <v>37760</v>
      </c>
      <c r="N167" s="107">
        <f>IF(YEAR(M167)&lt;&gt;YEAR(M166), Q166*$C$5, N166)*(I167/I166)</f>
        <v/>
      </c>
      <c r="O167" s="107">
        <f>IF(YEAR(M167)&lt;&gt;YEAR(M166), Q166*$C$6, O166)*(J167/J166)</f>
        <v/>
      </c>
      <c r="P167" s="107">
        <f>IF(YEAR(M167)&lt;&gt;YEAR(M166), Q166*$C$7, P166)*(1+Tbill_YTM)^(1/52)</f>
        <v/>
      </c>
      <c r="Q167" s="61">
        <f>SUM(N167:P167)</f>
        <v/>
      </c>
      <c r="R167" s="61">
        <f>R166*EXP($C$20/52) - IF(YEAR(M168)&lt;&gt;YEAR(M167), Initial_Assets * $C$19, 0)</f>
        <v/>
      </c>
      <c r="S167" s="62">
        <f>Q167/-R167</f>
        <v/>
      </c>
      <c r="T167" s="59" t="n"/>
      <c r="U167" s="59" t="n"/>
      <c r="V167" s="59" t="n"/>
    </row>
    <row r="168">
      <c r="G168" s="64" t="n"/>
      <c r="H168" s="104" t="n">
        <v>37767</v>
      </c>
      <c r="I168" s="105" t="n">
        <v>1197.89001464843</v>
      </c>
      <c r="J168" s="70" t="n">
        <v>1.240794865211861</v>
      </c>
      <c r="K168" s="106">
        <f>K167*(1+Tbill_YTM)^(1/52)</f>
        <v/>
      </c>
      <c r="L168" s="59" t="n"/>
      <c r="M168" s="104" t="n">
        <v>37767</v>
      </c>
      <c r="N168" s="107">
        <f>IF(YEAR(M168)&lt;&gt;YEAR(M167), Q167*$C$5, N167)*(I168/I167)</f>
        <v/>
      </c>
      <c r="O168" s="107">
        <f>IF(YEAR(M168)&lt;&gt;YEAR(M167), Q167*$C$6, O167)*(J168/J167)</f>
        <v/>
      </c>
      <c r="P168" s="107">
        <f>IF(YEAR(M168)&lt;&gt;YEAR(M167), Q167*$C$7, P167)*(1+Tbill_YTM)^(1/52)</f>
        <v/>
      </c>
      <c r="Q168" s="61">
        <f>SUM(N168:P168)</f>
        <v/>
      </c>
      <c r="R168" s="61">
        <f>R167*EXP($C$20/52) - IF(YEAR(M169)&lt;&gt;YEAR(M168), Initial_Assets * $C$19, 0)</f>
        <v/>
      </c>
      <c r="S168" s="62">
        <f>Q168/-R168</f>
        <v/>
      </c>
      <c r="T168" s="59" t="n"/>
      <c r="U168" s="59" t="n"/>
      <c r="V168" s="59" t="n"/>
    </row>
    <row r="169">
      <c r="G169" s="64" t="n"/>
      <c r="H169" s="104" t="n">
        <v>37774</v>
      </c>
      <c r="I169" s="105" t="n">
        <v>1213.10998535156</v>
      </c>
      <c r="J169" s="70" t="n">
        <v>1.272325074607022</v>
      </c>
      <c r="K169" s="106">
        <f>K168*(1+Tbill_YTM)^(1/52)</f>
        <v/>
      </c>
      <c r="L169" s="59" t="n"/>
      <c r="M169" s="104" t="n">
        <v>37774</v>
      </c>
      <c r="N169" s="107">
        <f>IF(YEAR(M169)&lt;&gt;YEAR(M168), Q168*$C$5, N168)*(I169/I168)</f>
        <v/>
      </c>
      <c r="O169" s="107">
        <f>IF(YEAR(M169)&lt;&gt;YEAR(M168), Q168*$C$6, O168)*(J169/J168)</f>
        <v/>
      </c>
      <c r="P169" s="107">
        <f>IF(YEAR(M169)&lt;&gt;YEAR(M168), Q168*$C$7, P168)*(1+Tbill_YTM)^(1/52)</f>
        <v/>
      </c>
      <c r="Q169" s="61">
        <f>SUM(N169:P169)</f>
        <v/>
      </c>
      <c r="R169" s="61">
        <f>R168*EXP($C$20/52) - IF(YEAR(M170)&lt;&gt;YEAR(M169), Initial_Assets * $C$19, 0)</f>
        <v/>
      </c>
      <c r="S169" s="62">
        <f>Q169/-R169</f>
        <v/>
      </c>
      <c r="T169" s="59" t="n"/>
      <c r="U169" s="59" t="n"/>
      <c r="V169" s="59" t="n"/>
    </row>
    <row r="170">
      <c r="G170" s="64" t="n"/>
      <c r="H170" s="104" t="n">
        <v>37781</v>
      </c>
      <c r="I170" s="105" t="n">
        <v>1203.91003417968</v>
      </c>
      <c r="J170" s="70" t="n">
        <v>1.253027024632186</v>
      </c>
      <c r="K170" s="106">
        <f>K169*(1+Tbill_YTM)^(1/52)</f>
        <v/>
      </c>
      <c r="L170" s="59" t="n"/>
      <c r="M170" s="104" t="n">
        <v>37781</v>
      </c>
      <c r="N170" s="107">
        <f>IF(YEAR(M170)&lt;&gt;YEAR(M169), Q169*$C$5, N169)*(I170/I169)</f>
        <v/>
      </c>
      <c r="O170" s="107">
        <f>IF(YEAR(M170)&lt;&gt;YEAR(M169), Q169*$C$6, O169)*(J170/J169)</f>
        <v/>
      </c>
      <c r="P170" s="107">
        <f>IF(YEAR(M170)&lt;&gt;YEAR(M169), Q169*$C$7, P169)*(1+Tbill_YTM)^(1/52)</f>
        <v/>
      </c>
      <c r="Q170" s="61">
        <f>SUM(N170:P170)</f>
        <v/>
      </c>
      <c r="R170" s="61">
        <f>R169*EXP($C$20/52) - IF(YEAR(M171)&lt;&gt;YEAR(M170), Initial_Assets * $C$19, 0)</f>
        <v/>
      </c>
      <c r="S170" s="62">
        <f>Q170/-R170</f>
        <v/>
      </c>
      <c r="T170" s="59" t="n"/>
      <c r="U170" s="59" t="n"/>
      <c r="V170" s="59" t="n"/>
    </row>
    <row r="171" ht="17.5" customHeight="1" s="15" thickBot="1">
      <c r="A171" s="4" t="n"/>
      <c r="G171" s="66" t="inlineStr">
        <is>
          <t>reclaimed 100WMA</t>
        </is>
      </c>
      <c r="H171" s="114" t="n">
        <v>37788</v>
      </c>
      <c r="I171" s="115" t="n">
        <v>1223.40002441406</v>
      </c>
      <c r="J171" s="70" t="n">
        <v>1.293597306098668</v>
      </c>
      <c r="K171" s="106">
        <f>K170*(1+Tbill_YTM)^(1/52)</f>
        <v/>
      </c>
      <c r="L171" s="106" t="n"/>
      <c r="M171" s="114" t="n">
        <v>37788</v>
      </c>
      <c r="N171" s="107">
        <f>IF(YEAR(M171)&lt;&gt;YEAR(M170), Q170*$C$5, N170)*(I171/I170)</f>
        <v/>
      </c>
      <c r="O171" s="107">
        <f>IF(YEAR(M171)&lt;&gt;YEAR(M170), Q170*$C$6, O170)*(J171/J170)</f>
        <v/>
      </c>
      <c r="P171" s="107">
        <f>IF(YEAR(M171)&lt;&gt;YEAR(M170), Q170*$C$7, P170)*(1+Tbill_YTM)^(1/52)</f>
        <v/>
      </c>
      <c r="Q171" s="61">
        <f>SUM(N171:P171)</f>
        <v/>
      </c>
      <c r="R171" s="61">
        <f>R170*EXP($C$20/52) - IF(YEAR(M172)&lt;&gt;YEAR(M171), Initial_Assets * $C$19, 0)</f>
        <v/>
      </c>
      <c r="S171" s="62">
        <f>Q171/-R171</f>
        <v/>
      </c>
      <c r="T171" s="59" t="n"/>
      <c r="U171" s="59" t="n"/>
      <c r="V171" s="59" t="n"/>
    </row>
    <row r="172" ht="17.5" customHeight="1" s="15" thickBot="1">
      <c r="G172" s="65" t="inlineStr">
        <is>
          <t>below 100WMA</t>
        </is>
      </c>
      <c r="H172" s="109" t="n">
        <v>37795</v>
      </c>
      <c r="I172" s="110" t="n">
        <v>1205.23999023437</v>
      </c>
      <c r="J172" s="70" t="n">
        <v>1.255193234127592</v>
      </c>
      <c r="K172" s="106">
        <f>K171*(1+Tbill_YTM)^(1/52)</f>
        <v/>
      </c>
      <c r="L172" s="59" t="n"/>
      <c r="M172" s="109" t="n">
        <v>37795</v>
      </c>
      <c r="N172" s="107">
        <f>IF(YEAR(M172)&lt;&gt;YEAR(M171), Q171*$C$5, N171)*(I172/I171)</f>
        <v/>
      </c>
      <c r="O172" s="107">
        <f>IF(YEAR(M172)&lt;&gt;YEAR(M171), Q171*$C$6, O171)*(J172/J171)</f>
        <v/>
      </c>
      <c r="P172" s="107">
        <f>IF(YEAR(M172)&lt;&gt;YEAR(M171), Q171*$C$7, P171)*(1+Tbill_YTM)^(1/52)</f>
        <v/>
      </c>
      <c r="Q172" s="61">
        <f>SUM(N172:P172)</f>
        <v/>
      </c>
      <c r="R172" s="61">
        <f>R171*EXP($C$20/52) - IF(YEAR(M173)&lt;&gt;YEAR(M172), Initial_Assets * $C$19, 0)</f>
        <v/>
      </c>
      <c r="S172" s="62">
        <f>Q172/-R172</f>
        <v/>
      </c>
      <c r="T172" s="59" t="n"/>
      <c r="U172" s="59" t="n"/>
      <c r="V172" s="59" t="n"/>
    </row>
    <row r="173" ht="17.5" customHeight="1" s="15" thickBot="1">
      <c r="G173" s="66" t="inlineStr">
        <is>
          <t>reclaimed 100WMA</t>
        </is>
      </c>
      <c r="H173" s="114" t="n">
        <v>37802</v>
      </c>
      <c r="I173" s="115" t="n">
        <v>1231.33996582031</v>
      </c>
      <c r="J173" s="70" t="n">
        <v>1.309556702037409</v>
      </c>
      <c r="K173" s="106">
        <f>K172*(1+Tbill_YTM)^(1/52)</f>
        <v/>
      </c>
      <c r="L173" s="59" t="n"/>
      <c r="M173" s="114" t="n">
        <v>37802</v>
      </c>
      <c r="N173" s="107">
        <f>IF(YEAR(M173)&lt;&gt;YEAR(M172), Q172*$C$5, N172)*(I173/I172)</f>
        <v/>
      </c>
      <c r="O173" s="107">
        <f>IF(YEAR(M173)&lt;&gt;YEAR(M172), Q172*$C$6, O172)*(J173/J172)</f>
        <v/>
      </c>
      <c r="P173" s="107">
        <f>IF(YEAR(M173)&lt;&gt;YEAR(M172), Q172*$C$7, P172)*(1+Tbill_YTM)^(1/52)</f>
        <v/>
      </c>
      <c r="Q173" s="61">
        <f>SUM(N173:P173)</f>
        <v/>
      </c>
      <c r="R173" s="61">
        <f>R172*EXP($C$20/52) - IF(YEAR(M174)&lt;&gt;YEAR(M173), Initial_Assets * $C$19, 0)</f>
        <v/>
      </c>
      <c r="S173" s="62">
        <f>Q173/-R173</f>
        <v/>
      </c>
      <c r="T173" s="59" t="n"/>
      <c r="U173" s="59" t="n"/>
      <c r="V173" s="59" t="n"/>
    </row>
    <row r="174">
      <c r="G174" s="64" t="n"/>
      <c r="H174" s="104" t="n">
        <v>37809</v>
      </c>
      <c r="I174" s="105" t="n">
        <v>1280.56994628906</v>
      </c>
      <c r="J174" s="70" t="n">
        <v>1.414271001343164</v>
      </c>
      <c r="K174" s="106">
        <f>K173*(1+Tbill_YTM)^(1/52)</f>
        <v/>
      </c>
      <c r="L174" s="59" t="n"/>
      <c r="M174" s="104" t="n">
        <v>37809</v>
      </c>
      <c r="N174" s="107">
        <f>IF(YEAR(M174)&lt;&gt;YEAR(M173), Q173*$C$5, N173)*(I174/I173)</f>
        <v/>
      </c>
      <c r="O174" s="107">
        <f>IF(YEAR(M174)&lt;&gt;YEAR(M173), Q173*$C$6, O173)*(J174/J173)</f>
        <v/>
      </c>
      <c r="P174" s="107">
        <f>IF(YEAR(M174)&lt;&gt;YEAR(M173), Q173*$C$7, P173)*(1+Tbill_YTM)^(1/52)</f>
        <v/>
      </c>
      <c r="Q174" s="61">
        <f>SUM(N174:P174)</f>
        <v/>
      </c>
      <c r="R174" s="61">
        <f>R173*EXP($C$20/52) - IF(YEAR(M175)&lt;&gt;YEAR(M174), Initial_Assets * $C$19, 0)</f>
        <v/>
      </c>
      <c r="S174" s="62">
        <f>Q174/-R174</f>
        <v/>
      </c>
      <c r="T174" s="59" t="n"/>
      <c r="U174" s="59" t="n"/>
      <c r="V174" s="59" t="n"/>
    </row>
    <row r="175">
      <c r="G175" s="64" t="n"/>
      <c r="H175" s="104" t="n">
        <v>37816</v>
      </c>
      <c r="I175" s="105" t="n">
        <v>1259.91003417968</v>
      </c>
      <c r="J175" s="70" t="n">
        <v>1.368637079242669</v>
      </c>
      <c r="K175" s="106">
        <f>K174*(1+Tbill_YTM)^(1/52)</f>
        <v/>
      </c>
      <c r="L175" s="59" t="n"/>
      <c r="M175" s="104" t="n">
        <v>37816</v>
      </c>
      <c r="N175" s="107">
        <f>IF(YEAR(M175)&lt;&gt;YEAR(M174), Q174*$C$5, N174)*(I175/I174)</f>
        <v/>
      </c>
      <c r="O175" s="107">
        <f>IF(YEAR(M175)&lt;&gt;YEAR(M174), Q174*$C$6, O174)*(J175/J174)</f>
        <v/>
      </c>
      <c r="P175" s="107">
        <f>IF(YEAR(M175)&lt;&gt;YEAR(M174), Q174*$C$7, P174)*(1+Tbill_YTM)^(1/52)</f>
        <v/>
      </c>
      <c r="Q175" s="61">
        <f>SUM(N175:P175)</f>
        <v/>
      </c>
      <c r="R175" s="61">
        <f>R174*EXP($C$20/52) - IF(YEAR(M176)&lt;&gt;YEAR(M175), Initial_Assets * $C$19, 0)</f>
        <v/>
      </c>
      <c r="S175" s="62">
        <f>Q175/-R175</f>
        <v/>
      </c>
      <c r="T175" s="59" t="n"/>
      <c r="U175" s="59" t="n"/>
      <c r="V175" s="59" t="n"/>
    </row>
    <row r="176">
      <c r="G176" s="64" t="n"/>
      <c r="H176" s="104" t="n">
        <v>37823</v>
      </c>
      <c r="I176" s="105" t="n">
        <v>1278.31005859375</v>
      </c>
      <c r="J176" s="70" t="n">
        <v>1.408612879083748</v>
      </c>
      <c r="K176" s="106">
        <f>K175*(1+Tbill_YTM)^(1/52)</f>
        <v/>
      </c>
      <c r="L176" s="59" t="n"/>
      <c r="M176" s="104" t="n">
        <v>37823</v>
      </c>
      <c r="N176" s="107">
        <f>IF(YEAR(M176)&lt;&gt;YEAR(M175), Q175*$C$5, N175)*(I176/I175)</f>
        <v/>
      </c>
      <c r="O176" s="107">
        <f>IF(YEAR(M176)&lt;&gt;YEAR(M175), Q175*$C$6, O175)*(J176/J175)</f>
        <v/>
      </c>
      <c r="P176" s="107">
        <f>IF(YEAR(M176)&lt;&gt;YEAR(M175), Q175*$C$7, P175)*(1+Tbill_YTM)^(1/52)</f>
        <v/>
      </c>
      <c r="Q176" s="61">
        <f>SUM(N176:P176)</f>
        <v/>
      </c>
      <c r="R176" s="61">
        <f>R175*EXP($C$20/52) - IF(YEAR(M177)&lt;&gt;YEAR(M176), Initial_Assets * $C$19, 0)</f>
        <v/>
      </c>
      <c r="S176" s="62">
        <f>Q176/-R176</f>
        <v/>
      </c>
      <c r="T176" s="59" t="n"/>
      <c r="U176" s="59" t="n"/>
      <c r="V176" s="59" t="n"/>
    </row>
    <row r="177">
      <c r="G177" s="64" t="n"/>
      <c r="H177" s="104" t="n">
        <v>37830</v>
      </c>
      <c r="I177" s="105" t="n">
        <v>1264.33996582031</v>
      </c>
      <c r="J177" s="70" t="n">
        <v>1.377824648215393</v>
      </c>
      <c r="K177" s="106">
        <f>K176*(1+Tbill_YTM)^(1/52)</f>
        <v/>
      </c>
      <c r="L177" s="59" t="n"/>
      <c r="M177" s="104" t="n">
        <v>37830</v>
      </c>
      <c r="N177" s="107">
        <f>IF(YEAR(M177)&lt;&gt;YEAR(M176), Q176*$C$5, N176)*(I177/I176)</f>
        <v/>
      </c>
      <c r="O177" s="107">
        <f>IF(YEAR(M177)&lt;&gt;YEAR(M176), Q176*$C$6, O176)*(J177/J176)</f>
        <v/>
      </c>
      <c r="P177" s="107">
        <f>IF(YEAR(M177)&lt;&gt;YEAR(M176), Q176*$C$7, P176)*(1+Tbill_YTM)^(1/52)</f>
        <v/>
      </c>
      <c r="Q177" s="61">
        <f>SUM(N177:P177)</f>
        <v/>
      </c>
      <c r="R177" s="61">
        <f>R176*EXP($C$20/52) - IF(YEAR(M178)&lt;&gt;YEAR(M177), Initial_Assets * $C$19, 0)</f>
        <v/>
      </c>
      <c r="S177" s="62">
        <f>Q177/-R177</f>
        <v/>
      </c>
      <c r="T177" s="59" t="n"/>
      <c r="U177" s="59" t="n"/>
      <c r="V177" s="59" t="n"/>
    </row>
    <row r="178">
      <c r="E178" s="4" t="n"/>
      <c r="F178" s="4" t="n"/>
      <c r="G178" s="64" t="n"/>
      <c r="H178" s="104" t="n">
        <v>37837</v>
      </c>
      <c r="I178" s="105" t="n">
        <v>1207.28002929687</v>
      </c>
      <c r="J178" s="70" t="n">
        <v>1.253461598572185</v>
      </c>
      <c r="K178" s="106">
        <f>K177*(1+Tbill_YTM)^(1/52)</f>
        <v/>
      </c>
      <c r="L178" s="59" t="n"/>
      <c r="M178" s="104" t="n">
        <v>37837</v>
      </c>
      <c r="N178" s="107">
        <f>IF(YEAR(M178)&lt;&gt;YEAR(M177), Q177*$C$5, N177)*(I178/I177)</f>
        <v/>
      </c>
      <c r="O178" s="107">
        <f>IF(YEAR(M178)&lt;&gt;YEAR(M177), Q177*$C$6, O177)*(J178/J177)</f>
        <v/>
      </c>
      <c r="P178" s="107">
        <f>IF(YEAR(M178)&lt;&gt;YEAR(M177), Q177*$C$7, P177)*(1+Tbill_YTM)^(1/52)</f>
        <v/>
      </c>
      <c r="Q178" s="61">
        <f>SUM(N178:P178)</f>
        <v/>
      </c>
      <c r="R178" s="61">
        <f>R177*EXP($C$20/52) - IF(YEAR(M179)&lt;&gt;YEAR(M178), Initial_Assets * $C$19, 0)</f>
        <v/>
      </c>
      <c r="S178" s="62">
        <f>Q178/-R178</f>
        <v/>
      </c>
      <c r="T178" s="59" t="n"/>
      <c r="U178" s="59" t="n"/>
      <c r="V178" s="59" t="n"/>
    </row>
    <row r="179">
      <c r="B179" s="27" t="n"/>
      <c r="C179" s="4" t="n"/>
      <c r="D179" s="4" t="n"/>
      <c r="G179" s="64" t="n"/>
      <c r="H179" s="104" t="n">
        <v>37844</v>
      </c>
      <c r="I179" s="105" t="n">
        <v>1253.63000488281</v>
      </c>
      <c r="J179" s="70" t="n">
        <v>1.349707561533356</v>
      </c>
      <c r="K179" s="106">
        <f>K178*(1+Tbill_YTM)^(1/52)</f>
        <v/>
      </c>
      <c r="L179" s="59" t="n"/>
      <c r="M179" s="104" t="n">
        <v>37844</v>
      </c>
      <c r="N179" s="107">
        <f>IF(YEAR(M179)&lt;&gt;YEAR(M178), Q178*$C$5, N178)*(I179/I178)</f>
        <v/>
      </c>
      <c r="O179" s="107">
        <f>IF(YEAR(M179)&lt;&gt;YEAR(M178), Q178*$C$6, O178)*(J179/J178)</f>
        <v/>
      </c>
      <c r="P179" s="107">
        <f>IF(YEAR(M179)&lt;&gt;YEAR(M178), Q178*$C$7, P178)*(1+Tbill_YTM)^(1/52)</f>
        <v/>
      </c>
      <c r="Q179" s="61">
        <f>SUM(N179:P179)</f>
        <v/>
      </c>
      <c r="R179" s="61">
        <f>R178*EXP($C$20/52) - IF(YEAR(M180)&lt;&gt;YEAR(M179), Initial_Assets * $C$19, 0)</f>
        <v/>
      </c>
      <c r="S179" s="62">
        <f>Q179/-R179</f>
        <v/>
      </c>
      <c r="T179" s="59" t="n"/>
      <c r="U179" s="59" t="n"/>
      <c r="V179" s="59" t="n"/>
    </row>
    <row r="180">
      <c r="G180" s="64" t="n"/>
      <c r="H180" s="104" t="n">
        <v>37851</v>
      </c>
      <c r="I180" s="105" t="n">
        <v>1304.5400390625</v>
      </c>
      <c r="J180" s="70" t="n">
        <v>1.459331067388534</v>
      </c>
      <c r="K180" s="106">
        <f>K179*(1+Tbill_YTM)^(1/52)</f>
        <v/>
      </c>
      <c r="L180" s="59" t="n"/>
      <c r="M180" s="104" t="n">
        <v>37851</v>
      </c>
      <c r="N180" s="107">
        <f>IF(YEAR(M180)&lt;&gt;YEAR(M179), Q179*$C$5, N179)*(I180/I179)</f>
        <v/>
      </c>
      <c r="O180" s="107">
        <f>IF(YEAR(M180)&lt;&gt;YEAR(M179), Q179*$C$6, O179)*(J180/J179)</f>
        <v/>
      </c>
      <c r="P180" s="107">
        <f>IF(YEAR(M180)&lt;&gt;YEAR(M179), Q179*$C$7, P179)*(1+Tbill_YTM)^(1/52)</f>
        <v/>
      </c>
      <c r="Q180" s="61">
        <f>SUM(N180:P180)</f>
        <v/>
      </c>
      <c r="R180" s="61">
        <f>R179*EXP($C$20/52) - IF(YEAR(M181)&lt;&gt;YEAR(M180), Initial_Assets * $C$19, 0)</f>
        <v/>
      </c>
      <c r="S180" s="62">
        <f>Q180/-R180</f>
        <v/>
      </c>
      <c r="T180" s="59" t="n"/>
      <c r="U180" s="59" t="n"/>
      <c r="V180" s="59" t="n"/>
    </row>
    <row r="181">
      <c r="G181" s="64" t="n"/>
      <c r="H181" s="104" t="n">
        <v>37858</v>
      </c>
      <c r="I181" s="105" t="n">
        <v>1341.19995117187</v>
      </c>
      <c r="J181" s="70" t="n">
        <v>1.541350701998421</v>
      </c>
      <c r="K181" s="106">
        <f>K180*(1+Tbill_YTM)^(1/52)</f>
        <v/>
      </c>
      <c r="L181" s="59" t="n"/>
      <c r="M181" s="104" t="n">
        <v>37858</v>
      </c>
      <c r="N181" s="107">
        <f>IF(YEAR(M181)&lt;&gt;YEAR(M180), Q180*$C$5, N180)*(I181/I180)</f>
        <v/>
      </c>
      <c r="O181" s="107">
        <f>IF(YEAR(M181)&lt;&gt;YEAR(M180), Q180*$C$6, O180)*(J181/J180)</f>
        <v/>
      </c>
      <c r="P181" s="107">
        <f>IF(YEAR(M181)&lt;&gt;YEAR(M180), Q180*$C$7, P180)*(1+Tbill_YTM)^(1/52)</f>
        <v/>
      </c>
      <c r="Q181" s="61">
        <f>SUM(N181:P181)</f>
        <v/>
      </c>
      <c r="R181" s="61">
        <f>R180*EXP($C$20/52) - IF(YEAR(M182)&lt;&gt;YEAR(M181), Initial_Assets * $C$19, 0)</f>
        <v/>
      </c>
      <c r="S181" s="62">
        <f>Q181/-R181</f>
        <v/>
      </c>
      <c r="T181" s="59" t="n"/>
      <c r="U181" s="59" t="n"/>
      <c r="V181" s="59" t="n"/>
    </row>
    <row r="182">
      <c r="G182" s="64" t="n"/>
      <c r="H182" s="104" t="n">
        <v>37865</v>
      </c>
      <c r="I182" s="105" t="n">
        <v>1361.90002441406</v>
      </c>
      <c r="J182" s="70" t="n">
        <v>1.588929099828499</v>
      </c>
      <c r="K182" s="106">
        <f>K181*(1+Tbill_YTM)^(1/52)</f>
        <v/>
      </c>
      <c r="L182" s="59" t="n"/>
      <c r="M182" s="104" t="n">
        <v>37865</v>
      </c>
      <c r="N182" s="107">
        <f>IF(YEAR(M182)&lt;&gt;YEAR(M181), Q181*$C$5, N181)*(I182/I181)</f>
        <v/>
      </c>
      <c r="O182" s="107">
        <f>IF(YEAR(M182)&lt;&gt;YEAR(M181), Q181*$C$6, O181)*(J182/J181)</f>
        <v/>
      </c>
      <c r="P182" s="107">
        <f>IF(YEAR(M182)&lt;&gt;YEAR(M181), Q181*$C$7, P181)*(1+Tbill_YTM)^(1/52)</f>
        <v/>
      </c>
      <c r="Q182" s="61">
        <f>SUM(N182:P182)</f>
        <v/>
      </c>
      <c r="R182" s="61">
        <f>R181*EXP($C$20/52) - IF(YEAR(M183)&lt;&gt;YEAR(M182), Initial_Assets * $C$19, 0)</f>
        <v/>
      </c>
      <c r="S182" s="62">
        <f>Q182/-R182</f>
        <v/>
      </c>
      <c r="T182" s="59" t="n"/>
      <c r="U182" s="59" t="n"/>
      <c r="V182" s="59" t="n"/>
    </row>
    <row r="183">
      <c r="G183" s="64" t="n"/>
      <c r="H183" s="104" t="n">
        <v>37872</v>
      </c>
      <c r="I183" s="105" t="n">
        <v>1357.63000488281</v>
      </c>
      <c r="J183" s="70" t="n">
        <v>1.578965434113817</v>
      </c>
      <c r="K183" s="106">
        <f>K182*(1+Tbill_YTM)^(1/52)</f>
        <v/>
      </c>
      <c r="L183" s="59" t="n"/>
      <c r="M183" s="104" t="n">
        <v>37872</v>
      </c>
      <c r="N183" s="107">
        <f>IF(YEAR(M183)&lt;&gt;YEAR(M182), Q182*$C$5, N182)*(I183/I182)</f>
        <v/>
      </c>
      <c r="O183" s="107">
        <f>IF(YEAR(M183)&lt;&gt;YEAR(M182), Q182*$C$6, O182)*(J183/J182)</f>
        <v/>
      </c>
      <c r="P183" s="107">
        <f>IF(YEAR(M183)&lt;&gt;YEAR(M182), Q182*$C$7, P182)*(1+Tbill_YTM)^(1/52)</f>
        <v/>
      </c>
      <c r="Q183" s="61">
        <f>SUM(N183:P183)</f>
        <v/>
      </c>
      <c r="R183" s="61">
        <f>R182*EXP($C$20/52) - IF(YEAR(M184)&lt;&gt;YEAR(M183), Initial_Assets * $C$19, 0)</f>
        <v/>
      </c>
      <c r="S183" s="62">
        <f>Q183/-R183</f>
        <v/>
      </c>
      <c r="T183" s="59" t="n"/>
      <c r="U183" s="59" t="n"/>
      <c r="V183" s="59" t="n"/>
    </row>
    <row r="184">
      <c r="G184" s="64" t="n"/>
      <c r="H184" s="104" t="n">
        <v>37879</v>
      </c>
      <c r="I184" s="105" t="n">
        <v>1392.26000976562</v>
      </c>
      <c r="J184" s="70" t="n">
        <v>1.659516954773336</v>
      </c>
      <c r="K184" s="106">
        <f>K183*(1+Tbill_YTM)^(1/52)</f>
        <v/>
      </c>
      <c r="L184" s="59" t="n"/>
      <c r="M184" s="104" t="n">
        <v>37879</v>
      </c>
      <c r="N184" s="107">
        <f>IF(YEAR(M184)&lt;&gt;YEAR(M183), Q183*$C$5, N183)*(I184/I183)</f>
        <v/>
      </c>
      <c r="O184" s="107">
        <f>IF(YEAR(M184)&lt;&gt;YEAR(M183), Q183*$C$6, O183)*(J184/J183)</f>
        <v/>
      </c>
      <c r="P184" s="107">
        <f>IF(YEAR(M184)&lt;&gt;YEAR(M183), Q183*$C$7, P183)*(1+Tbill_YTM)^(1/52)</f>
        <v/>
      </c>
      <c r="Q184" s="61">
        <f>SUM(N184:P184)</f>
        <v/>
      </c>
      <c r="R184" s="61">
        <f>R183*EXP($C$20/52) - IF(YEAR(M185)&lt;&gt;YEAR(M184), Initial_Assets * $C$19, 0)</f>
        <v/>
      </c>
      <c r="S184" s="62">
        <f>Q184/-R184</f>
        <v/>
      </c>
      <c r="T184" s="59" t="n"/>
      <c r="U184" s="59" t="n"/>
      <c r="V184" s="59" t="n"/>
    </row>
    <row r="185">
      <c r="G185" s="64" t="n"/>
      <c r="H185" s="104" t="n">
        <v>37886</v>
      </c>
      <c r="I185" s="105" t="n">
        <v>1309.31005859375</v>
      </c>
      <c r="J185" s="70" t="n">
        <v>1.461771060469423</v>
      </c>
      <c r="K185" s="106">
        <f>K184*(1+Tbill_YTM)^(1/52)</f>
        <v/>
      </c>
      <c r="L185" s="59" t="n"/>
      <c r="M185" s="104" t="n">
        <v>37886</v>
      </c>
      <c r="N185" s="107">
        <f>IF(YEAR(M185)&lt;&gt;YEAR(M184), Q184*$C$5, N184)*(I185/I184)</f>
        <v/>
      </c>
      <c r="O185" s="107">
        <f>IF(YEAR(M185)&lt;&gt;YEAR(M184), Q184*$C$6, O184)*(J185/J184)</f>
        <v/>
      </c>
      <c r="P185" s="107">
        <f>IF(YEAR(M185)&lt;&gt;YEAR(M184), Q184*$C$7, P184)*(1+Tbill_YTM)^(1/52)</f>
        <v/>
      </c>
      <c r="Q185" s="61">
        <f>SUM(N185:P185)</f>
        <v/>
      </c>
      <c r="R185" s="61">
        <f>R184*EXP($C$20/52) - IF(YEAR(M186)&lt;&gt;YEAR(M185), Initial_Assets * $C$19, 0)</f>
        <v/>
      </c>
      <c r="S185" s="62">
        <f>Q185/-R185</f>
        <v/>
      </c>
      <c r="T185" s="59" t="n"/>
      <c r="U185" s="59" t="n"/>
      <c r="V185" s="59" t="n"/>
    </row>
    <row r="186">
      <c r="G186" s="64" t="n"/>
      <c r="H186" s="104" t="n">
        <v>37893</v>
      </c>
      <c r="I186" s="105" t="n">
        <v>1375.31994628906</v>
      </c>
      <c r="J186" s="70" t="n">
        <v>1.609163716478613</v>
      </c>
      <c r="K186" s="106">
        <f>K185*(1+Tbill_YTM)^(1/52)</f>
        <v/>
      </c>
      <c r="L186" s="59" t="n"/>
      <c r="M186" s="104" t="n">
        <v>37893</v>
      </c>
      <c r="N186" s="107">
        <f>IF(YEAR(M186)&lt;&gt;YEAR(M185), Q185*$C$5, N185)*(I186/I185)</f>
        <v/>
      </c>
      <c r="O186" s="107">
        <f>IF(YEAR(M186)&lt;&gt;YEAR(M185), Q185*$C$6, O185)*(J186/J185)</f>
        <v/>
      </c>
      <c r="P186" s="107">
        <f>IF(YEAR(M186)&lt;&gt;YEAR(M185), Q185*$C$7, P185)*(1+Tbill_YTM)^(1/52)</f>
        <v/>
      </c>
      <c r="Q186" s="61">
        <f>SUM(N186:P186)</f>
        <v/>
      </c>
      <c r="R186" s="61">
        <f>R185*EXP($C$20/52) - IF(YEAR(M187)&lt;&gt;YEAR(M186), Initial_Assets * $C$19, 0)</f>
        <v/>
      </c>
      <c r="S186" s="62">
        <f>Q186/-R186</f>
        <v/>
      </c>
      <c r="T186" s="59" t="n"/>
      <c r="U186" s="59" t="n"/>
      <c r="V186" s="59" t="n"/>
    </row>
    <row r="187">
      <c r="G187" s="64" t="n"/>
      <c r="H187" s="104" t="n">
        <v>37900</v>
      </c>
      <c r="I187" s="105" t="n">
        <v>1404.86999511718</v>
      </c>
      <c r="J187" s="70" t="n">
        <v>1.678312522940245</v>
      </c>
      <c r="K187" s="106">
        <f>K186*(1+Tbill_YTM)^(1/52)</f>
        <v/>
      </c>
      <c r="L187" s="59" t="n"/>
      <c r="M187" s="104" t="n">
        <v>37900</v>
      </c>
      <c r="N187" s="107">
        <f>IF(YEAR(M187)&lt;&gt;YEAR(M186), Q186*$C$5, N186)*(I187/I186)</f>
        <v/>
      </c>
      <c r="O187" s="107">
        <f>IF(YEAR(M187)&lt;&gt;YEAR(M186), Q186*$C$6, O186)*(J187/J186)</f>
        <v/>
      </c>
      <c r="P187" s="107">
        <f>IF(YEAR(M187)&lt;&gt;YEAR(M186), Q186*$C$7, P186)*(1+Tbill_YTM)^(1/52)</f>
        <v/>
      </c>
      <c r="Q187" s="61">
        <f>SUM(N187:P187)</f>
        <v/>
      </c>
      <c r="R187" s="61">
        <f>R186*EXP($C$20/52) - IF(YEAR(M188)&lt;&gt;YEAR(M187), Initial_Assets * $C$19, 0)</f>
        <v/>
      </c>
      <c r="S187" s="62">
        <f>Q187/-R187</f>
        <v/>
      </c>
      <c r="T187" s="59" t="n"/>
      <c r="U187" s="59" t="n"/>
      <c r="V187" s="59" t="n"/>
    </row>
    <row r="188">
      <c r="G188" s="64" t="n"/>
      <c r="H188" s="104" t="n">
        <v>37907</v>
      </c>
      <c r="I188" s="105" t="n">
        <v>1394.02001953125</v>
      </c>
      <c r="J188" s="70" t="n">
        <v>1.652388914403153</v>
      </c>
      <c r="K188" s="106">
        <f>K187*(1+Tbill_YTM)^(1/52)</f>
        <v/>
      </c>
      <c r="L188" s="59" t="n"/>
      <c r="M188" s="104" t="n">
        <v>37907</v>
      </c>
      <c r="N188" s="107">
        <f>IF(YEAR(M188)&lt;&gt;YEAR(M187), Q187*$C$5, N187)*(I188/I187)</f>
        <v/>
      </c>
      <c r="O188" s="107">
        <f>IF(YEAR(M188)&lt;&gt;YEAR(M187), Q187*$C$6, O187)*(J188/J187)</f>
        <v/>
      </c>
      <c r="P188" s="107">
        <f>IF(YEAR(M188)&lt;&gt;YEAR(M187), Q187*$C$7, P187)*(1+Tbill_YTM)^(1/52)</f>
        <v/>
      </c>
      <c r="Q188" s="61">
        <f>SUM(N188:P188)</f>
        <v/>
      </c>
      <c r="R188" s="61">
        <f>R187*EXP($C$20/52) - IF(YEAR(M189)&lt;&gt;YEAR(M188), Initial_Assets * $C$19, 0)</f>
        <v/>
      </c>
      <c r="S188" s="62">
        <f>Q188/-R188</f>
        <v/>
      </c>
      <c r="T188" s="59" t="n"/>
      <c r="U188" s="59" t="n"/>
      <c r="V188" s="59" t="n"/>
    </row>
    <row r="189">
      <c r="G189" s="59" t="n"/>
      <c r="H189" s="104" t="n">
        <v>37914</v>
      </c>
      <c r="I189" s="105" t="n">
        <v>1370.60998535156</v>
      </c>
      <c r="J189" s="70" t="n">
        <v>1.596891173449151</v>
      </c>
      <c r="K189" s="106">
        <f>K188*(1+Tbill_YTM)^(1/52)</f>
        <v/>
      </c>
      <c r="L189" s="59" t="n"/>
      <c r="M189" s="104" t="n">
        <v>37914</v>
      </c>
      <c r="N189" s="107">
        <f>IF(YEAR(M189)&lt;&gt;YEAR(M188), Q188*$C$5, N188)*(I189/I188)</f>
        <v/>
      </c>
      <c r="O189" s="107">
        <f>IF(YEAR(M189)&lt;&gt;YEAR(M188), Q188*$C$6, O188)*(J189/J188)</f>
        <v/>
      </c>
      <c r="P189" s="107">
        <f>IF(YEAR(M189)&lt;&gt;YEAR(M188), Q188*$C$7, P188)*(1+Tbill_YTM)^(1/52)</f>
        <v/>
      </c>
      <c r="Q189" s="61">
        <f>SUM(N189:P189)</f>
        <v/>
      </c>
      <c r="R189" s="61">
        <f>R188*EXP($C$20/52) - IF(YEAR(M190)&lt;&gt;YEAR(M189), Initial_Assets * $C$19, 0)</f>
        <v/>
      </c>
      <c r="S189" s="62">
        <f>Q189/-R189</f>
        <v/>
      </c>
      <c r="T189" s="59" t="n"/>
      <c r="U189" s="59" t="n"/>
      <c r="V189" s="59" t="n"/>
    </row>
    <row r="190">
      <c r="G190" s="59" t="n"/>
      <c r="H190" s="104" t="n">
        <v>37921</v>
      </c>
      <c r="I190" s="105" t="n">
        <v>1416.39001464843</v>
      </c>
      <c r="J190" s="70" t="n">
        <v>1.703567362132636</v>
      </c>
      <c r="K190" s="106">
        <f>K189*(1+Tbill_YTM)^(1/52)</f>
        <v/>
      </c>
      <c r="L190" s="59" t="n"/>
      <c r="M190" s="104" t="n">
        <v>37921</v>
      </c>
      <c r="N190" s="107">
        <f>IF(YEAR(M190)&lt;&gt;YEAR(M189), Q189*$C$5, N189)*(I190/I189)</f>
        <v/>
      </c>
      <c r="O190" s="107">
        <f>IF(YEAR(M190)&lt;&gt;YEAR(M189), Q189*$C$6, O189)*(J190/J189)</f>
        <v/>
      </c>
      <c r="P190" s="107">
        <f>IF(YEAR(M190)&lt;&gt;YEAR(M189), Q189*$C$7, P189)*(1+Tbill_YTM)^(1/52)</f>
        <v/>
      </c>
      <c r="Q190" s="61">
        <f>SUM(N190:P190)</f>
        <v/>
      </c>
      <c r="R190" s="61">
        <f>R189*EXP($C$20/52) - IF(YEAR(M191)&lt;&gt;YEAR(M190), Initial_Assets * $C$19, 0)</f>
        <v/>
      </c>
      <c r="S190" s="62">
        <f>Q190/-R190</f>
        <v/>
      </c>
      <c r="T190" s="59" t="n"/>
      <c r="U190" s="59" t="n"/>
      <c r="V190" s="59" t="n"/>
    </row>
    <row r="191" ht="17.5" customHeight="1" s="15">
      <c r="G191" s="59" t="n"/>
      <c r="H191" s="104" t="n">
        <v>37928</v>
      </c>
      <c r="I191" s="105" t="n">
        <v>1436.72998046875</v>
      </c>
      <c r="J191" s="70" t="n">
        <v>1.752495272609315</v>
      </c>
      <c r="K191" s="106">
        <f>K190*(1+Tbill_YTM)^(1/52)</f>
        <v/>
      </c>
      <c r="L191" s="59" t="n"/>
      <c r="M191" s="104" t="n">
        <v>37928</v>
      </c>
      <c r="N191" s="107">
        <f>IF(YEAR(M191)&lt;&gt;YEAR(M190), Q190*$C$5, N190)*(I191/I190)</f>
        <v/>
      </c>
      <c r="O191" s="107">
        <f>IF(YEAR(M191)&lt;&gt;YEAR(M190), Q190*$C$6, O190)*(J191/J190)</f>
        <v/>
      </c>
      <c r="P191" s="107">
        <f>IF(YEAR(M191)&lt;&gt;YEAR(M190), Q190*$C$7, P190)*(1+Tbill_YTM)^(1/52)</f>
        <v/>
      </c>
      <c r="Q191" s="61">
        <f>SUM(N191:P191)</f>
        <v/>
      </c>
      <c r="R191" s="61">
        <f>R190*EXP($C$20/52) - IF(YEAR(M192)&lt;&gt;YEAR(M191), Initial_Assets * $C$19, 0)</f>
        <v/>
      </c>
      <c r="S191" s="62">
        <f>Q191/-R191</f>
        <v/>
      </c>
      <c r="T191" s="59" t="n"/>
      <c r="U191" s="59" t="n"/>
      <c r="V191" s="59" t="n"/>
    </row>
    <row r="192">
      <c r="G192" s="59" t="n"/>
      <c r="H192" s="104" t="n">
        <v>37935</v>
      </c>
      <c r="I192" s="105" t="n">
        <v>1407.51000976562</v>
      </c>
      <c r="J192" s="70" t="n">
        <v>1.681211369274451</v>
      </c>
      <c r="K192" s="106">
        <f>K191*(1+Tbill_YTM)^(1/52)</f>
        <v/>
      </c>
      <c r="L192" s="59" t="n"/>
      <c r="M192" s="104" t="n">
        <v>37935</v>
      </c>
      <c r="N192" s="107">
        <f>IF(YEAR(M192)&lt;&gt;YEAR(M191), Q191*$C$5, N191)*(I192/I191)</f>
        <v/>
      </c>
      <c r="O192" s="107">
        <f>IF(YEAR(M192)&lt;&gt;YEAR(M191), Q191*$C$6, O191)*(J192/J191)</f>
        <v/>
      </c>
      <c r="P192" s="107">
        <f>IF(YEAR(M192)&lt;&gt;YEAR(M191), Q191*$C$7, P191)*(1+Tbill_YTM)^(1/52)</f>
        <v/>
      </c>
      <c r="Q192" s="61">
        <f>SUM(N192:P192)</f>
        <v/>
      </c>
      <c r="R192" s="61">
        <f>R191*EXP($C$20/52) - IF(YEAR(M193)&lt;&gt;YEAR(M192), Initial_Assets * $C$19, 0)</f>
        <v/>
      </c>
      <c r="S192" s="62">
        <f>Q192/-R192</f>
        <v/>
      </c>
      <c r="T192" s="59" t="n"/>
      <c r="U192" s="59" t="n"/>
      <c r="V192" s="59" t="n"/>
    </row>
    <row r="193">
      <c r="G193" s="59" t="n"/>
      <c r="H193" s="104" t="n">
        <v>37942</v>
      </c>
      <c r="I193" s="105" t="n">
        <v>1373.31994628906</v>
      </c>
      <c r="J193" s="70" t="n">
        <v>1.599534190378111</v>
      </c>
      <c r="K193" s="106">
        <f>K192*(1+Tbill_YTM)^(1/52)</f>
        <v/>
      </c>
      <c r="L193" s="59" t="n"/>
      <c r="M193" s="104" t="n">
        <v>37942</v>
      </c>
      <c r="N193" s="107">
        <f>IF(YEAR(M193)&lt;&gt;YEAR(M192), Q192*$C$5, N192)*(I193/I192)</f>
        <v/>
      </c>
      <c r="O193" s="107">
        <f>IF(YEAR(M193)&lt;&gt;YEAR(M192), Q192*$C$6, O192)*(J193/J192)</f>
        <v/>
      </c>
      <c r="P193" s="107">
        <f>IF(YEAR(M193)&lt;&gt;YEAR(M192), Q192*$C$7, P192)*(1+Tbill_YTM)^(1/52)</f>
        <v/>
      </c>
      <c r="Q193" s="61">
        <f>SUM(N193:P193)</f>
        <v/>
      </c>
      <c r="R193" s="61">
        <f>R192*EXP($C$20/52) - IF(YEAR(M194)&lt;&gt;YEAR(M193), Initial_Assets * $C$19, 0)</f>
        <v/>
      </c>
      <c r="S193" s="62">
        <f>Q193/-R193</f>
        <v/>
      </c>
      <c r="T193" s="59" t="n"/>
      <c r="U193" s="59" t="n"/>
      <c r="V193" s="59" t="n"/>
    </row>
    <row r="194">
      <c r="G194" s="59" t="n"/>
      <c r="H194" s="104" t="n">
        <v>37949</v>
      </c>
      <c r="I194" s="105" t="n">
        <v>1424.25</v>
      </c>
      <c r="J194" s="70" t="n">
        <v>1.718172767569934</v>
      </c>
      <c r="K194" s="106">
        <f>K193*(1+Tbill_YTM)^(1/52)</f>
        <v/>
      </c>
      <c r="L194" s="59" t="n"/>
      <c r="M194" s="104" t="n">
        <v>37949</v>
      </c>
      <c r="N194" s="107">
        <f>IF(YEAR(M194)&lt;&gt;YEAR(M193), Q193*$C$5, N193)*(I194/I193)</f>
        <v/>
      </c>
      <c r="O194" s="107">
        <f>IF(YEAR(M194)&lt;&gt;YEAR(M193), Q193*$C$6, O193)*(J194/J193)</f>
        <v/>
      </c>
      <c r="P194" s="107">
        <f>IF(YEAR(M194)&lt;&gt;YEAR(M193), Q193*$C$7, P193)*(1+Tbill_YTM)^(1/52)</f>
        <v/>
      </c>
      <c r="Q194" s="61">
        <f>SUM(N194:P194)</f>
        <v/>
      </c>
      <c r="R194" s="61">
        <f>R193*EXP($C$20/52) - IF(YEAR(M195)&lt;&gt;YEAR(M194), Initial_Assets * $C$19, 0)</f>
        <v/>
      </c>
      <c r="S194" s="62">
        <f>Q194/-R194</f>
        <v/>
      </c>
      <c r="T194" s="59" t="n"/>
      <c r="U194" s="59" t="n"/>
      <c r="V194" s="59" t="n"/>
    </row>
    <row r="195">
      <c r="G195" s="59" t="n"/>
      <c r="H195" s="104" t="n">
        <v>37956</v>
      </c>
      <c r="I195" s="105" t="n">
        <v>1406.91003417968</v>
      </c>
      <c r="J195" s="70" t="n">
        <v>1.676335931251777</v>
      </c>
      <c r="K195" s="106">
        <f>K194*(1+Tbill_YTM)^(1/52)</f>
        <v/>
      </c>
      <c r="L195" s="59" t="n"/>
      <c r="M195" s="104" t="n">
        <v>37956</v>
      </c>
      <c r="N195" s="107">
        <f>IF(YEAR(M195)&lt;&gt;YEAR(M194), Q194*$C$5, N194)*(I195/I194)</f>
        <v/>
      </c>
      <c r="O195" s="107">
        <f>IF(YEAR(M195)&lt;&gt;YEAR(M194), Q194*$C$6, O194)*(J195/J194)</f>
        <v/>
      </c>
      <c r="P195" s="107">
        <f>IF(YEAR(M195)&lt;&gt;YEAR(M194), Q194*$C$7, P194)*(1+Tbill_YTM)^(1/52)</f>
        <v/>
      </c>
      <c r="Q195" s="61">
        <f>SUM(N195:P195)</f>
        <v/>
      </c>
      <c r="R195" s="61">
        <f>R194*EXP($C$20/52) - IF(YEAR(M196)&lt;&gt;YEAR(M195), Initial_Assets * $C$19, 0)</f>
        <v/>
      </c>
      <c r="S195" s="62">
        <f>Q195/-R195</f>
        <v/>
      </c>
      <c r="T195" s="59" t="n"/>
      <c r="U195" s="59" t="n"/>
      <c r="V195" s="59" t="n"/>
    </row>
    <row r="196">
      <c r="G196" s="59" t="n"/>
      <c r="H196" s="104" t="n">
        <v>37963</v>
      </c>
      <c r="I196" s="105" t="n">
        <v>1417.27001953125</v>
      </c>
      <c r="J196" s="70" t="n">
        <v>1.701023815011459</v>
      </c>
      <c r="K196" s="106">
        <f>K195*(1+Tbill_YTM)^(1/52)</f>
        <v/>
      </c>
      <c r="L196" s="59" t="n"/>
      <c r="M196" s="104" t="n">
        <v>37963</v>
      </c>
      <c r="N196" s="107">
        <f>IF(YEAR(M196)&lt;&gt;YEAR(M195), Q195*$C$5, N195)*(I196/I195)</f>
        <v/>
      </c>
      <c r="O196" s="107">
        <f>IF(YEAR(M196)&lt;&gt;YEAR(M195), Q195*$C$6, O195)*(J196/J195)</f>
        <v/>
      </c>
      <c r="P196" s="107">
        <f>IF(YEAR(M196)&lt;&gt;YEAR(M195), Q195*$C$7, P195)*(1+Tbill_YTM)^(1/52)</f>
        <v/>
      </c>
      <c r="Q196" s="61">
        <f>SUM(N196:P196)</f>
        <v/>
      </c>
      <c r="R196" s="61">
        <f>R195*EXP($C$20/52) - IF(YEAR(M197)&lt;&gt;YEAR(M196), Initial_Assets * $C$19, 0)</f>
        <v/>
      </c>
      <c r="S196" s="62">
        <f>Q196/-R196</f>
        <v/>
      </c>
      <c r="T196" s="59" t="n"/>
      <c r="U196" s="59" t="n"/>
      <c r="V196" s="59" t="n"/>
    </row>
    <row r="197">
      <c r="G197" s="59" t="n"/>
      <c r="H197" s="104" t="n">
        <v>37970</v>
      </c>
      <c r="I197" s="105" t="n">
        <v>1426.17004394531</v>
      </c>
      <c r="J197" s="70" t="n">
        <v>1.722387638804905</v>
      </c>
      <c r="K197" s="106">
        <f>K196*(1+Tbill_YTM)^(1/52)</f>
        <v/>
      </c>
      <c r="L197" s="59" t="n"/>
      <c r="M197" s="104" t="n">
        <v>37970</v>
      </c>
      <c r="N197" s="107">
        <f>IF(YEAR(M197)&lt;&gt;YEAR(M196), Q196*$C$5, N196)*(I197/I196)</f>
        <v/>
      </c>
      <c r="O197" s="107">
        <f>IF(YEAR(M197)&lt;&gt;YEAR(M196), Q196*$C$6, O196)*(J197/J196)</f>
        <v/>
      </c>
      <c r="P197" s="107">
        <f>IF(YEAR(M197)&lt;&gt;YEAR(M196), Q196*$C$7, P196)*(1+Tbill_YTM)^(1/52)</f>
        <v/>
      </c>
      <c r="Q197" s="61">
        <f>SUM(N197:P197)</f>
        <v/>
      </c>
      <c r="R197" s="61">
        <f>R196*EXP($C$20/52) - IF(YEAR(M198)&lt;&gt;YEAR(M197), Initial_Assets * $C$19, 0)</f>
        <v/>
      </c>
      <c r="S197" s="62">
        <f>Q197/-R197</f>
        <v/>
      </c>
      <c r="T197" s="59" t="n"/>
      <c r="U197" s="59" t="n"/>
      <c r="V197" s="59" t="n"/>
    </row>
    <row r="198">
      <c r="G198" s="59" t="n"/>
      <c r="H198" s="104" t="n">
        <v>37977</v>
      </c>
      <c r="I198" s="105" t="n">
        <v>1443.85998535156</v>
      </c>
      <c r="J198" s="70" t="n">
        <v>1.765115974796341</v>
      </c>
      <c r="K198" s="106">
        <f>K197*(1+Tbill_YTM)^(1/52)</f>
        <v/>
      </c>
      <c r="L198" s="59" t="n"/>
      <c r="M198" s="104" t="n">
        <v>37977</v>
      </c>
      <c r="N198" s="107">
        <f>IF(YEAR(M198)&lt;&gt;YEAR(M197), Q197*$C$5, N197)*(I198/I197)</f>
        <v/>
      </c>
      <c r="O198" s="107">
        <f>IF(YEAR(M198)&lt;&gt;YEAR(M197), Q197*$C$6, O197)*(J198/J197)</f>
        <v/>
      </c>
      <c r="P198" s="107">
        <f>IF(YEAR(M198)&lt;&gt;YEAR(M197), Q197*$C$7, P197)*(1+Tbill_YTM)^(1/52)</f>
        <v/>
      </c>
      <c r="Q198" s="61">
        <f>SUM(N198:P198)</f>
        <v/>
      </c>
      <c r="R198" s="61">
        <f>R197*EXP($C$20/52) - IF(YEAR(M199)&lt;&gt;YEAR(M198), Initial_Assets * $C$19, 0)</f>
        <v/>
      </c>
      <c r="S198" s="62">
        <f>Q198/-R198</f>
        <v/>
      </c>
      <c r="T198" s="59" t="n"/>
      <c r="U198" s="59" t="n"/>
      <c r="V198" s="59" t="n"/>
    </row>
    <row r="199" ht="17.5" customHeight="1" s="15" thickBot="1">
      <c r="G199" s="86" t="inlineStr">
        <is>
          <t>year-end</t>
        </is>
      </c>
      <c r="H199" s="111" t="n">
        <v>37984</v>
      </c>
      <c r="I199" s="112" t="n">
        <v>1463.56994628906</v>
      </c>
      <c r="J199" s="84" t="n">
        <v>1.813306751279314</v>
      </c>
      <c r="K199" s="113">
        <f>K198*(1+Tbill_YTM)^(1/52)</f>
        <v/>
      </c>
      <c r="L199" s="86" t="n"/>
      <c r="M199" s="111" t="n">
        <v>37984</v>
      </c>
      <c r="N199" s="107">
        <f>IF(YEAR(M199)&lt;&gt;YEAR(M198), Q198*$C$5, N198)*(I199/I198)</f>
        <v/>
      </c>
      <c r="O199" s="107">
        <f>IF(YEAR(M199)&lt;&gt;YEAR(M198), Q198*$C$6, O198)*(J199/J198)</f>
        <v/>
      </c>
      <c r="P199" s="107">
        <f>IF(YEAR(M199)&lt;&gt;YEAR(M198), Q198*$C$7, P198)*(1+Tbill_YTM)^(1/52)</f>
        <v/>
      </c>
      <c r="Q199" s="87">
        <f>SUM(N199:P199)</f>
        <v/>
      </c>
      <c r="R199" s="61">
        <f>R198*EXP($C$20/52) - IF(YEAR(M200)&lt;&gt;YEAR(M199), Initial_Assets * $C$19, 0)</f>
        <v/>
      </c>
      <c r="S199" s="88">
        <f>Q199/-R199</f>
        <v/>
      </c>
      <c r="T199" s="86" t="n"/>
      <c r="U199" s="86" t="n"/>
      <c r="V199" s="86" t="n"/>
    </row>
    <row r="200" ht="17.5" customHeight="1" s="15" thickTop="1">
      <c r="G200" s="59" t="n"/>
      <c r="H200" s="104" t="n">
        <v>37991</v>
      </c>
      <c r="I200" s="105" t="n">
        <v>1520.4599609375</v>
      </c>
      <c r="J200" s="70" t="n">
        <v>1.954275822014825</v>
      </c>
      <c r="K200" s="106">
        <f>K199*(1+Tbill_YTM)^(1/52)</f>
        <v/>
      </c>
      <c r="L200" s="59" t="n"/>
      <c r="M200" s="104" t="n">
        <v>37991</v>
      </c>
      <c r="N200" s="107">
        <f>IF(YEAR(M200)&lt;&gt;YEAR(M199), Q199*$C$5, N199)*(I200/I199)</f>
        <v/>
      </c>
      <c r="O200" s="107">
        <f>IF(YEAR(M200)&lt;&gt;YEAR(M199), Q199*$C$6, O199)*(J200/J199)</f>
        <v/>
      </c>
      <c r="P200" s="107">
        <f>IF(YEAR(M200)&lt;&gt;YEAR(M199), Q199*$C$7, P199)*(1+Tbill_YTM)^(1/52)</f>
        <v/>
      </c>
      <c r="Q200" s="61">
        <f>SUM(N200:P200)</f>
        <v/>
      </c>
      <c r="R200" s="61">
        <f>R199*EXP($C$20/52) - IF(YEAR(M201)&lt;&gt;YEAR(M200), Initial_Assets * $C$19, 0)</f>
        <v/>
      </c>
      <c r="S200" s="62">
        <f>Q200/-R200</f>
        <v/>
      </c>
      <c r="T200" s="59" t="n"/>
      <c r="U200" s="59" t="n"/>
      <c r="V200" s="59" t="n"/>
    </row>
    <row r="201">
      <c r="G201" s="59" t="n"/>
      <c r="H201" s="104" t="n">
        <v>37998</v>
      </c>
      <c r="I201" s="105" t="n">
        <v>1553.61999511718</v>
      </c>
      <c r="J201" s="70" t="n">
        <v>2.039518254856761</v>
      </c>
      <c r="K201" s="106">
        <f>K200*(1+Tbill_YTM)^(1/52)</f>
        <v/>
      </c>
      <c r="L201" s="59" t="n"/>
      <c r="M201" s="104" t="n">
        <v>37998</v>
      </c>
      <c r="N201" s="107">
        <f>IF(YEAR(M201)&lt;&gt;YEAR(M200), Q200*$C$5, N200)*(I201/I200)</f>
        <v/>
      </c>
      <c r="O201" s="107">
        <f>IF(YEAR(M201)&lt;&gt;YEAR(M200), Q200*$C$6, O200)*(J201/J200)</f>
        <v/>
      </c>
      <c r="P201" s="107">
        <f>IF(YEAR(M201)&lt;&gt;YEAR(M200), Q200*$C$7, P200)*(1+Tbill_YTM)^(1/52)</f>
        <v/>
      </c>
      <c r="Q201" s="61">
        <f>SUM(N201:P201)</f>
        <v/>
      </c>
      <c r="R201" s="61">
        <f>R200*EXP($C$20/52) - IF(YEAR(M202)&lt;&gt;YEAR(M201), Initial_Assets * $C$19, 0)</f>
        <v/>
      </c>
      <c r="S201" s="62">
        <f>Q201/-R201</f>
        <v/>
      </c>
      <c r="T201" s="59" t="n"/>
      <c r="U201" s="59" t="n"/>
      <c r="V201" s="59" t="n"/>
    </row>
    <row r="202">
      <c r="G202" s="59" t="n"/>
      <c r="H202" s="104" t="n">
        <v>38005</v>
      </c>
      <c r="I202" s="105" t="n">
        <v>1531.2099609375</v>
      </c>
      <c r="J202" s="70" t="n">
        <v>1.980680606081554</v>
      </c>
      <c r="K202" s="106">
        <f>K201*(1+Tbill_YTM)^(1/52)</f>
        <v/>
      </c>
      <c r="L202" s="59" t="n"/>
      <c r="M202" s="104" t="n">
        <v>38005</v>
      </c>
      <c r="N202" s="107">
        <f>IF(YEAR(M202)&lt;&gt;YEAR(M201), Q201*$C$5, N201)*(I202/I201)</f>
        <v/>
      </c>
      <c r="O202" s="107">
        <f>IF(YEAR(M202)&lt;&gt;YEAR(M201), Q201*$C$6, O201)*(J202/J201)</f>
        <v/>
      </c>
      <c r="P202" s="107">
        <f>IF(YEAR(M202)&lt;&gt;YEAR(M201), Q201*$C$7, P201)*(1+Tbill_YTM)^(1/52)</f>
        <v/>
      </c>
      <c r="Q202" s="61">
        <f>SUM(N202:P202)</f>
        <v/>
      </c>
      <c r="R202" s="61">
        <f>R201*EXP($C$20/52) - IF(YEAR(M203)&lt;&gt;YEAR(M202), Initial_Assets * $C$19, 0)</f>
        <v/>
      </c>
      <c r="S202" s="62">
        <f>Q202/-R202</f>
        <v/>
      </c>
      <c r="T202" s="59" t="n"/>
      <c r="U202" s="59" t="n"/>
      <c r="V202" s="59" t="n"/>
    </row>
    <row r="203">
      <c r="G203" s="59" t="n"/>
      <c r="H203" s="104" t="n">
        <v>38012</v>
      </c>
      <c r="I203" s="105" t="n">
        <v>1493.07995605468</v>
      </c>
      <c r="J203" s="70" t="n">
        <v>1.882035269246158</v>
      </c>
      <c r="K203" s="106">
        <f>K202*(1+Tbill_YTM)^(1/52)</f>
        <v/>
      </c>
      <c r="L203" s="59" t="n"/>
      <c r="M203" s="104" t="n">
        <v>38012</v>
      </c>
      <c r="N203" s="107">
        <f>IF(YEAR(M203)&lt;&gt;YEAR(M202), Q202*$C$5, N202)*(I203/I202)</f>
        <v/>
      </c>
      <c r="O203" s="107">
        <f>IF(YEAR(M203)&lt;&gt;YEAR(M202), Q202*$C$6, O202)*(J203/J202)</f>
        <v/>
      </c>
      <c r="P203" s="107">
        <f>IF(YEAR(M203)&lt;&gt;YEAR(M202), Q202*$C$7, P202)*(1+Tbill_YTM)^(1/52)</f>
        <v/>
      </c>
      <c r="Q203" s="61">
        <f>SUM(N203:P203)</f>
        <v/>
      </c>
      <c r="R203" s="61">
        <f>R202*EXP($C$20/52) - IF(YEAR(M204)&lt;&gt;YEAR(M203), Initial_Assets * $C$19, 0)</f>
        <v/>
      </c>
      <c r="S203" s="62">
        <f>Q203/-R203</f>
        <v/>
      </c>
      <c r="T203" s="59" t="n"/>
      <c r="U203" s="59" t="n"/>
      <c r="V203" s="59" t="n"/>
    </row>
    <row r="204">
      <c r="G204" s="59" t="n"/>
      <c r="H204" s="104" t="n">
        <v>38019</v>
      </c>
      <c r="I204" s="105" t="n">
        <v>1498.94995117187</v>
      </c>
      <c r="J204" s="70" t="n">
        <v>1.896833589719291</v>
      </c>
      <c r="K204" s="106">
        <f>K203*(1+Tbill_YTM)^(1/52)</f>
        <v/>
      </c>
      <c r="L204" s="59" t="n"/>
      <c r="M204" s="104" t="n">
        <v>38019</v>
      </c>
      <c r="N204" s="107">
        <f>IF(YEAR(M204)&lt;&gt;YEAR(M203), Q203*$C$5, N203)*(I204/I203)</f>
        <v/>
      </c>
      <c r="O204" s="107">
        <f>IF(YEAR(M204)&lt;&gt;YEAR(M203), Q203*$C$6, O203)*(J204/J203)</f>
        <v/>
      </c>
      <c r="P204" s="107">
        <f>IF(YEAR(M204)&lt;&gt;YEAR(M203), Q203*$C$7, P203)*(1+Tbill_YTM)^(1/52)</f>
        <v/>
      </c>
      <c r="Q204" s="61">
        <f>SUM(N204:P204)</f>
        <v/>
      </c>
      <c r="R204" s="61">
        <f>R203*EXP($C$20/52) - IF(YEAR(M205)&lt;&gt;YEAR(M204), Initial_Assets * $C$19, 0)</f>
        <v/>
      </c>
      <c r="S204" s="62">
        <f>Q204/-R204</f>
        <v/>
      </c>
      <c r="T204" s="59" t="n"/>
      <c r="U204" s="59" t="n"/>
      <c r="V204" s="59" t="n"/>
    </row>
    <row r="205">
      <c r="G205" s="59" t="n"/>
      <c r="H205" s="104" t="n">
        <v>38026</v>
      </c>
      <c r="I205" s="105" t="n">
        <v>1484.46997070312</v>
      </c>
      <c r="J205" s="70" t="n">
        <v>1.860186451087169</v>
      </c>
      <c r="K205" s="106">
        <f>K204*(1+Tbill_YTM)^(1/52)</f>
        <v/>
      </c>
      <c r="L205" s="59" t="n"/>
      <c r="M205" s="104" t="n">
        <v>38026</v>
      </c>
      <c r="N205" s="107">
        <f>IF(YEAR(M205)&lt;&gt;YEAR(M204), Q204*$C$5, N204)*(I205/I204)</f>
        <v/>
      </c>
      <c r="O205" s="107">
        <f>IF(YEAR(M205)&lt;&gt;YEAR(M204), Q204*$C$6, O204)*(J205/J204)</f>
        <v/>
      </c>
      <c r="P205" s="107">
        <f>IF(YEAR(M205)&lt;&gt;YEAR(M204), Q204*$C$7, P204)*(1+Tbill_YTM)^(1/52)</f>
        <v/>
      </c>
      <c r="Q205" s="61">
        <f>SUM(N205:P205)</f>
        <v/>
      </c>
      <c r="R205" s="61">
        <f>R204*EXP($C$20/52) - IF(YEAR(M206)&lt;&gt;YEAR(M205), Initial_Assets * $C$19, 0)</f>
        <v/>
      </c>
      <c r="S205" s="62">
        <f>Q205/-R205</f>
        <v/>
      </c>
      <c r="T205" s="59" t="n"/>
      <c r="U205" s="59" t="n"/>
      <c r="V205" s="59" t="n"/>
    </row>
    <row r="206">
      <c r="G206" s="59" t="n"/>
      <c r="H206" s="104" t="n">
        <v>38033</v>
      </c>
      <c r="I206" s="105" t="n">
        <v>1482.09997558593</v>
      </c>
      <c r="J206" s="70" t="n">
        <v>1.854246778485976</v>
      </c>
      <c r="K206" s="106">
        <f>K205*(1+Tbill_YTM)^(1/52)</f>
        <v/>
      </c>
      <c r="L206" s="59" t="n"/>
      <c r="M206" s="104" t="n">
        <v>38033</v>
      </c>
      <c r="N206" s="107">
        <f>IF(YEAR(M206)&lt;&gt;YEAR(M205), Q205*$C$5, N205)*(I206/I205)</f>
        <v/>
      </c>
      <c r="O206" s="107">
        <f>IF(YEAR(M206)&lt;&gt;YEAR(M205), Q205*$C$6, O205)*(J206/J205)</f>
        <v/>
      </c>
      <c r="P206" s="107">
        <f>IF(YEAR(M206)&lt;&gt;YEAR(M205), Q205*$C$7, P205)*(1+Tbill_YTM)^(1/52)</f>
        <v/>
      </c>
      <c r="Q206" s="61">
        <f>SUM(N206:P206)</f>
        <v/>
      </c>
      <c r="R206" s="61">
        <f>R205*EXP($C$20/52) - IF(YEAR(M207)&lt;&gt;YEAR(M206), Initial_Assets * $C$19, 0)</f>
        <v/>
      </c>
      <c r="S206" s="62">
        <f>Q206/-R206</f>
        <v/>
      </c>
      <c r="T206" s="59" t="n"/>
      <c r="U206" s="59" t="n"/>
      <c r="V206" s="59" t="n"/>
    </row>
    <row r="207">
      <c r="G207" s="59" t="n"/>
      <c r="H207" s="104" t="n">
        <v>38040</v>
      </c>
      <c r="I207" s="105" t="n">
        <v>1470.38000488281</v>
      </c>
      <c r="J207" s="70" t="n">
        <v>1.824921202238504</v>
      </c>
      <c r="K207" s="106">
        <f>K206*(1+Tbill_YTM)^(1/52)</f>
        <v/>
      </c>
      <c r="L207" s="59" t="n"/>
      <c r="M207" s="104" t="n">
        <v>38040</v>
      </c>
      <c r="N207" s="107">
        <f>IF(YEAR(M207)&lt;&gt;YEAR(M206), Q206*$C$5, N206)*(I207/I206)</f>
        <v/>
      </c>
      <c r="O207" s="107">
        <f>IF(YEAR(M207)&lt;&gt;YEAR(M206), Q206*$C$6, O206)*(J207/J206)</f>
        <v/>
      </c>
      <c r="P207" s="107">
        <f>IF(YEAR(M207)&lt;&gt;YEAR(M206), Q206*$C$7, P206)*(1+Tbill_YTM)^(1/52)</f>
        <v/>
      </c>
      <c r="Q207" s="61">
        <f>SUM(N207:P207)</f>
        <v/>
      </c>
      <c r="R207" s="61">
        <f>R206*EXP($C$20/52) - IF(YEAR(M208)&lt;&gt;YEAR(M207), Initial_Assets * $C$19, 0)</f>
        <v/>
      </c>
      <c r="S207" s="62">
        <f>Q207/-R207</f>
        <v/>
      </c>
      <c r="T207" s="59" t="n"/>
      <c r="U207" s="59" t="n"/>
      <c r="V207" s="59" t="n"/>
    </row>
    <row r="208">
      <c r="G208" s="59" t="n"/>
      <c r="H208" s="104" t="n">
        <v>38047</v>
      </c>
      <c r="I208" s="105" t="n">
        <v>1472.98999023437</v>
      </c>
      <c r="J208" s="70" t="n">
        <v>1.831399823533376</v>
      </c>
      <c r="K208" s="106">
        <f>K207*(1+Tbill_YTM)^(1/52)</f>
        <v/>
      </c>
      <c r="L208" s="59" t="n"/>
      <c r="M208" s="104" t="n">
        <v>38047</v>
      </c>
      <c r="N208" s="107">
        <f>IF(YEAR(M208)&lt;&gt;YEAR(M207), Q207*$C$5, N207)*(I208/I207)</f>
        <v/>
      </c>
      <c r="O208" s="107">
        <f>IF(YEAR(M208)&lt;&gt;YEAR(M207), Q207*$C$6, O207)*(J208/J207)</f>
        <v/>
      </c>
      <c r="P208" s="107">
        <f>IF(YEAR(M208)&lt;&gt;YEAR(M207), Q207*$C$7, P207)*(1+Tbill_YTM)^(1/52)</f>
        <v/>
      </c>
      <c r="Q208" s="61">
        <f>SUM(N208:P208)</f>
        <v/>
      </c>
      <c r="R208" s="61">
        <f>R207*EXP($C$20/52) - IF(YEAR(M209)&lt;&gt;YEAR(M208), Initial_Assets * $C$19, 0)</f>
        <v/>
      </c>
      <c r="S208" s="62">
        <f>Q208/-R208</f>
        <v/>
      </c>
      <c r="T208" s="59" t="n"/>
      <c r="U208" s="59" t="n"/>
      <c r="V208" s="59" t="n"/>
    </row>
    <row r="209">
      <c r="G209" s="59" t="n"/>
      <c r="H209" s="104" t="n">
        <v>38054</v>
      </c>
      <c r="I209" s="105" t="n">
        <v>1431.40002441406</v>
      </c>
      <c r="J209" s="70" t="n">
        <v>1.727980443131537</v>
      </c>
      <c r="K209" s="106">
        <f>K208*(1+Tbill_YTM)^(1/52)</f>
        <v/>
      </c>
      <c r="L209" s="59" t="n"/>
      <c r="M209" s="104" t="n">
        <v>38054</v>
      </c>
      <c r="N209" s="107">
        <f>IF(YEAR(M209)&lt;&gt;YEAR(M208), Q208*$C$5, N208)*(I209/I208)</f>
        <v/>
      </c>
      <c r="O209" s="107">
        <f>IF(YEAR(M209)&lt;&gt;YEAR(M208), Q208*$C$6, O208)*(J209/J208)</f>
        <v/>
      </c>
      <c r="P209" s="107">
        <f>IF(YEAR(M209)&lt;&gt;YEAR(M208), Q208*$C$7, P208)*(1+Tbill_YTM)^(1/52)</f>
        <v/>
      </c>
      <c r="Q209" s="61">
        <f>SUM(N209:P209)</f>
        <v/>
      </c>
      <c r="R209" s="61">
        <f>R208*EXP($C$20/52) - IF(YEAR(M210)&lt;&gt;YEAR(M209), Initial_Assets * $C$19, 0)</f>
        <v/>
      </c>
      <c r="S209" s="62">
        <f>Q209/-R209</f>
        <v/>
      </c>
      <c r="T209" s="59" t="n"/>
      <c r="U209" s="59" t="n"/>
      <c r="V209" s="59" t="n"/>
    </row>
    <row r="210">
      <c r="G210" s="59" t="n"/>
      <c r="H210" s="104" t="n">
        <v>38061</v>
      </c>
      <c r="I210" s="105" t="n">
        <v>1398.57995605468</v>
      </c>
      <c r="J210" s="70" t="n">
        <v>1.64873992992774</v>
      </c>
      <c r="K210" s="106">
        <f>K209*(1+Tbill_YTM)^(1/52)</f>
        <v/>
      </c>
      <c r="L210" s="59" t="n"/>
      <c r="M210" s="104" t="n">
        <v>38061</v>
      </c>
      <c r="N210" s="107">
        <f>IF(YEAR(M210)&lt;&gt;YEAR(M209), Q209*$C$5, N209)*(I210/I209)</f>
        <v/>
      </c>
      <c r="O210" s="107">
        <f>IF(YEAR(M210)&lt;&gt;YEAR(M209), Q209*$C$6, O209)*(J210/J209)</f>
        <v/>
      </c>
      <c r="P210" s="107">
        <f>IF(YEAR(M210)&lt;&gt;YEAR(M209), Q209*$C$7, P209)*(1+Tbill_YTM)^(1/52)</f>
        <v/>
      </c>
      <c r="Q210" s="61">
        <f>SUM(N210:P210)</f>
        <v/>
      </c>
      <c r="R210" s="61">
        <f>R209*EXP($C$20/52) - IF(YEAR(M211)&lt;&gt;YEAR(M210), Initial_Assets * $C$19, 0)</f>
        <v/>
      </c>
      <c r="S210" s="62">
        <f>Q210/-R210</f>
        <v/>
      </c>
      <c r="T210" s="59" t="n"/>
      <c r="U210" s="59" t="n"/>
      <c r="V210" s="59" t="n"/>
    </row>
    <row r="211">
      <c r="G211" s="59" t="n"/>
      <c r="H211" s="104" t="n">
        <v>38068</v>
      </c>
      <c r="I211" s="105" t="n">
        <v>1415.39001464843</v>
      </c>
      <c r="J211" s="70" t="n">
        <v>1.688373580771878</v>
      </c>
      <c r="K211" s="106">
        <f>K210*(1+Tbill_YTM)^(1/52)</f>
        <v/>
      </c>
      <c r="L211" s="59" t="n"/>
      <c r="M211" s="104" t="n">
        <v>38068</v>
      </c>
      <c r="N211" s="107">
        <f>IF(YEAR(M211)&lt;&gt;YEAR(M210), Q210*$C$5, N210)*(I211/I210)</f>
        <v/>
      </c>
      <c r="O211" s="107">
        <f>IF(YEAR(M211)&lt;&gt;YEAR(M210), Q210*$C$6, O210)*(J211/J210)</f>
        <v/>
      </c>
      <c r="P211" s="107">
        <f>IF(YEAR(M211)&lt;&gt;YEAR(M210), Q210*$C$7, P210)*(1+Tbill_YTM)^(1/52)</f>
        <v/>
      </c>
      <c r="Q211" s="61">
        <f>SUM(N211:P211)</f>
        <v/>
      </c>
      <c r="R211" s="61">
        <f>R210*EXP($C$20/52) - IF(YEAR(M212)&lt;&gt;YEAR(M211), Initial_Assets * $C$19, 0)</f>
        <v/>
      </c>
      <c r="S211" s="62">
        <f>Q211/-R211</f>
        <v/>
      </c>
      <c r="T211" s="59" t="n"/>
      <c r="U211" s="59" t="n"/>
      <c r="V211" s="59" t="n"/>
    </row>
    <row r="212">
      <c r="G212" s="59" t="n"/>
      <c r="H212" s="104" t="n">
        <v>38075</v>
      </c>
      <c r="I212" s="105" t="n">
        <v>1490.30004882812</v>
      </c>
      <c r="J212" s="70" t="n">
        <v>1.867089159283462</v>
      </c>
      <c r="K212" s="106">
        <f>K211*(1+Tbill_YTM)^(1/52)</f>
        <v/>
      </c>
      <c r="L212" s="59" t="n"/>
      <c r="M212" s="104" t="n">
        <v>38075</v>
      </c>
      <c r="N212" s="107">
        <f>IF(YEAR(M212)&lt;&gt;YEAR(M211), Q211*$C$5, N211)*(I212/I211)</f>
        <v/>
      </c>
      <c r="O212" s="107">
        <f>IF(YEAR(M212)&lt;&gt;YEAR(M211), Q211*$C$6, O211)*(J212/J211)</f>
        <v/>
      </c>
      <c r="P212" s="107">
        <f>IF(YEAR(M212)&lt;&gt;YEAR(M211), Q211*$C$7, P211)*(1+Tbill_YTM)^(1/52)</f>
        <v/>
      </c>
      <c r="Q212" s="61">
        <f>SUM(N212:P212)</f>
        <v/>
      </c>
      <c r="R212" s="61">
        <f>R211*EXP($C$20/52) - IF(YEAR(M213)&lt;&gt;YEAR(M212), Initial_Assets * $C$19, 0)</f>
        <v/>
      </c>
      <c r="S212" s="62">
        <f>Q212/-R212</f>
        <v/>
      </c>
      <c r="T212" s="59" t="n"/>
      <c r="U212" s="59" t="n"/>
      <c r="V212" s="59" t="n"/>
    </row>
    <row r="213">
      <c r="G213" s="59" t="n"/>
      <c r="H213" s="104" t="n">
        <v>38082</v>
      </c>
      <c r="I213" s="105" t="n">
        <v>1485.51000976562</v>
      </c>
      <c r="J213" s="70" t="n">
        <v>1.855086972189433</v>
      </c>
      <c r="K213" s="106">
        <f>K212*(1+Tbill_YTM)^(1/52)</f>
        <v/>
      </c>
      <c r="L213" s="59" t="n"/>
      <c r="M213" s="104" t="n">
        <v>38082</v>
      </c>
      <c r="N213" s="107">
        <f>IF(YEAR(M213)&lt;&gt;YEAR(M212), Q212*$C$5, N212)*(I213/I212)</f>
        <v/>
      </c>
      <c r="O213" s="107">
        <f>IF(YEAR(M213)&lt;&gt;YEAR(M212), Q212*$C$6, O212)*(J213/J212)</f>
        <v/>
      </c>
      <c r="P213" s="107">
        <f>IF(YEAR(M213)&lt;&gt;YEAR(M212), Q212*$C$7, P212)*(1+Tbill_YTM)^(1/52)</f>
        <v/>
      </c>
      <c r="Q213" s="61">
        <f>SUM(N213:P213)</f>
        <v/>
      </c>
      <c r="R213" s="61">
        <f>R212*EXP($C$20/52) - IF(YEAR(M214)&lt;&gt;YEAR(M213), Initial_Assets * $C$19, 0)</f>
        <v/>
      </c>
      <c r="S213" s="62">
        <f>Q213/-R213</f>
        <v/>
      </c>
      <c r="T213" s="59" t="n"/>
      <c r="U213" s="59" t="n"/>
      <c r="V213" s="59" t="n"/>
    </row>
    <row r="214">
      <c r="G214" s="59" t="n"/>
      <c r="H214" s="104" t="n">
        <v>38089</v>
      </c>
      <c r="I214" s="105" t="n">
        <v>1449.06005859375</v>
      </c>
      <c r="J214" s="70" t="n">
        <v>1.764050453941339</v>
      </c>
      <c r="K214" s="106">
        <f>K213*(1+Tbill_YTM)^(1/52)</f>
        <v/>
      </c>
      <c r="L214" s="59" t="n"/>
      <c r="M214" s="104" t="n">
        <v>38089</v>
      </c>
      <c r="N214" s="107">
        <f>IF(YEAR(M214)&lt;&gt;YEAR(M213), Q213*$C$5, N213)*(I214/I213)</f>
        <v/>
      </c>
      <c r="O214" s="107">
        <f>IF(YEAR(M214)&lt;&gt;YEAR(M213), Q213*$C$6, O213)*(J214/J213)</f>
        <v/>
      </c>
      <c r="P214" s="107">
        <f>IF(YEAR(M214)&lt;&gt;YEAR(M213), Q213*$C$7, P213)*(1+Tbill_YTM)^(1/52)</f>
        <v/>
      </c>
      <c r="Q214" s="61">
        <f>SUM(N214:P214)</f>
        <v/>
      </c>
      <c r="R214" s="61">
        <f>R213*EXP($C$20/52) - IF(YEAR(M215)&lt;&gt;YEAR(M214), Initial_Assets * $C$19, 0)</f>
        <v/>
      </c>
      <c r="S214" s="62">
        <f>Q214/-R214</f>
        <v/>
      </c>
      <c r="T214" s="59" t="n"/>
      <c r="U214" s="59" t="n"/>
      <c r="V214" s="59" t="n"/>
    </row>
    <row r="215">
      <c r="G215" s="59" t="n"/>
      <c r="H215" s="104" t="n">
        <v>38096</v>
      </c>
      <c r="I215" s="105" t="n">
        <v>1497.01000976562</v>
      </c>
      <c r="J215" s="70" t="n">
        <v>1.880796661428818</v>
      </c>
      <c r="K215" s="106">
        <f>K214*(1+Tbill_YTM)^(1/52)</f>
        <v/>
      </c>
      <c r="L215" s="59" t="n"/>
      <c r="M215" s="104" t="n">
        <v>38096</v>
      </c>
      <c r="N215" s="107">
        <f>IF(YEAR(M215)&lt;&gt;YEAR(M214), Q214*$C$5, N214)*(I215/I214)</f>
        <v/>
      </c>
      <c r="O215" s="107">
        <f>IF(YEAR(M215)&lt;&gt;YEAR(M214), Q214*$C$6, O214)*(J215/J214)</f>
        <v/>
      </c>
      <c r="P215" s="107">
        <f>IF(YEAR(M215)&lt;&gt;YEAR(M214), Q214*$C$7, P214)*(1+Tbill_YTM)^(1/52)</f>
        <v/>
      </c>
      <c r="Q215" s="61">
        <f>SUM(N215:P215)</f>
        <v/>
      </c>
      <c r="R215" s="61">
        <f>R214*EXP($C$20/52) - IF(YEAR(M216)&lt;&gt;YEAR(M215), Initial_Assets * $C$19, 0)</f>
        <v/>
      </c>
      <c r="S215" s="62">
        <f>Q215/-R215</f>
        <v/>
      </c>
      <c r="T215" s="59" t="n"/>
      <c r="U215" s="59" t="n"/>
      <c r="V215" s="59" t="n"/>
    </row>
    <row r="216">
      <c r="G216" s="59" t="n"/>
      <c r="H216" s="104" t="n">
        <v>38103</v>
      </c>
      <c r="I216" s="105" t="n">
        <v>1401.35998535156</v>
      </c>
      <c r="J216" s="70" t="n">
        <v>1.640453249681404</v>
      </c>
      <c r="K216" s="106">
        <f>K215*(1+Tbill_YTM)^(1/52)</f>
        <v/>
      </c>
      <c r="L216" s="59" t="n"/>
      <c r="M216" s="104" t="n">
        <v>38103</v>
      </c>
      <c r="N216" s="107">
        <f>IF(YEAR(M216)&lt;&gt;YEAR(M215), Q215*$C$5, N215)*(I216/I215)</f>
        <v/>
      </c>
      <c r="O216" s="107">
        <f>IF(YEAR(M216)&lt;&gt;YEAR(M215), Q215*$C$6, O215)*(J216/J215)</f>
        <v/>
      </c>
      <c r="P216" s="107">
        <f>IF(YEAR(M216)&lt;&gt;YEAR(M215), Q215*$C$7, P215)*(1+Tbill_YTM)^(1/52)</f>
        <v/>
      </c>
      <c r="Q216" s="61">
        <f>SUM(N216:P216)</f>
        <v/>
      </c>
      <c r="R216" s="61">
        <f>R215*EXP($C$20/52) - IF(YEAR(M217)&lt;&gt;YEAR(M216), Initial_Assets * $C$19, 0)</f>
        <v/>
      </c>
      <c r="S216" s="62">
        <f>Q216/-R216</f>
        <v/>
      </c>
      <c r="T216" s="59" t="n"/>
      <c r="U216" s="59" t="n"/>
      <c r="V216" s="59" t="n"/>
    </row>
    <row r="217">
      <c r="G217" s="59" t="n"/>
      <c r="H217" s="104" t="n">
        <v>38110</v>
      </c>
      <c r="I217" s="105" t="n">
        <v>1406.18994140625</v>
      </c>
      <c r="J217" s="70" t="n">
        <v>1.65176128928373</v>
      </c>
      <c r="K217" s="106">
        <f>K216*(1+Tbill_YTM)^(1/52)</f>
        <v/>
      </c>
      <c r="L217" s="59" t="n"/>
      <c r="M217" s="104" t="n">
        <v>38110</v>
      </c>
      <c r="N217" s="107">
        <f>IF(YEAR(M217)&lt;&gt;YEAR(M216), Q216*$C$5, N216)*(I217/I216)</f>
        <v/>
      </c>
      <c r="O217" s="107">
        <f>IF(YEAR(M217)&lt;&gt;YEAR(M216), Q216*$C$6, O216)*(J217/J216)</f>
        <v/>
      </c>
      <c r="P217" s="107">
        <f>IF(YEAR(M217)&lt;&gt;YEAR(M216), Q216*$C$7, P216)*(1+Tbill_YTM)^(1/52)</f>
        <v/>
      </c>
      <c r="Q217" s="61">
        <f>SUM(N217:P217)</f>
        <v/>
      </c>
      <c r="R217" s="61">
        <f>R216*EXP($C$20/52) - IF(YEAR(M218)&lt;&gt;YEAR(M217), Initial_Assets * $C$19, 0)</f>
        <v/>
      </c>
      <c r="S217" s="62">
        <f>Q217/-R217</f>
        <v/>
      </c>
      <c r="T217" s="59" t="n"/>
      <c r="U217" s="59" t="n"/>
      <c r="V217" s="59" t="n"/>
    </row>
    <row r="218">
      <c r="G218" s="59" t="n"/>
      <c r="H218" s="104" t="n">
        <v>38117</v>
      </c>
      <c r="I218" s="105" t="n">
        <v>1399.84997558593</v>
      </c>
      <c r="J218" s="70" t="n">
        <v>1.636866985450331</v>
      </c>
      <c r="K218" s="106">
        <f>K217*(1+Tbill_YTM)^(1/52)</f>
        <v/>
      </c>
      <c r="L218" s="59" t="n"/>
      <c r="M218" s="104" t="n">
        <v>38117</v>
      </c>
      <c r="N218" s="107">
        <f>IF(YEAR(M218)&lt;&gt;YEAR(M217), Q217*$C$5, N217)*(I218/I217)</f>
        <v/>
      </c>
      <c r="O218" s="107">
        <f>IF(YEAR(M218)&lt;&gt;YEAR(M217), Q217*$C$6, O217)*(J218/J217)</f>
        <v/>
      </c>
      <c r="P218" s="107">
        <f>IF(YEAR(M218)&lt;&gt;YEAR(M217), Q217*$C$7, P217)*(1+Tbill_YTM)^(1/52)</f>
        <v/>
      </c>
      <c r="Q218" s="61">
        <f>SUM(N218:P218)</f>
        <v/>
      </c>
      <c r="R218" s="61">
        <f>R217*EXP($C$20/52) - IF(YEAR(M219)&lt;&gt;YEAR(M218), Initial_Assets * $C$19, 0)</f>
        <v/>
      </c>
      <c r="S218" s="62">
        <f>Q218/-R218</f>
        <v/>
      </c>
      <c r="T218" s="59" t="n"/>
      <c r="U218" s="59" t="n"/>
      <c r="V218" s="59" t="n"/>
    </row>
    <row r="219">
      <c r="G219" s="59" t="n"/>
      <c r="H219" s="104" t="n">
        <v>38124</v>
      </c>
      <c r="I219" s="105" t="n">
        <v>1408.17004394531</v>
      </c>
      <c r="J219" s="70" t="n">
        <v>1.656324563693255</v>
      </c>
      <c r="K219" s="106">
        <f>K218*(1+Tbill_YTM)^(1/52)</f>
        <v/>
      </c>
      <c r="L219" s="59" t="n"/>
      <c r="M219" s="104" t="n">
        <v>38124</v>
      </c>
      <c r="N219" s="107">
        <f>IF(YEAR(M219)&lt;&gt;YEAR(M218), Q218*$C$5, N218)*(I219/I218)</f>
        <v/>
      </c>
      <c r="O219" s="107">
        <f>IF(YEAR(M219)&lt;&gt;YEAR(M218), Q218*$C$6, O218)*(J219/J218)</f>
        <v/>
      </c>
      <c r="P219" s="107">
        <f>IF(YEAR(M219)&lt;&gt;YEAR(M218), Q218*$C$7, P218)*(1+Tbill_YTM)^(1/52)</f>
        <v/>
      </c>
      <c r="Q219" s="61">
        <f>SUM(N219:P219)</f>
        <v/>
      </c>
      <c r="R219" s="61">
        <f>R218*EXP($C$20/52) - IF(YEAR(M220)&lt;&gt;YEAR(M219), Initial_Assets * $C$19, 0)</f>
        <v/>
      </c>
      <c r="S219" s="62">
        <f>Q219/-R219</f>
        <v/>
      </c>
      <c r="T219" s="59" t="n"/>
      <c r="U219" s="59" t="n"/>
      <c r="V219" s="59" t="n"/>
    </row>
    <row r="220">
      <c r="G220" s="59" t="n"/>
      <c r="H220" s="104" t="n">
        <v>38131</v>
      </c>
      <c r="I220" s="105" t="n">
        <v>1466.21997070312</v>
      </c>
      <c r="J220" s="70" t="n">
        <v>1.792884093592315</v>
      </c>
      <c r="K220" s="106">
        <f>K219*(1+Tbill_YTM)^(1/52)</f>
        <v/>
      </c>
      <c r="L220" s="59" t="n"/>
      <c r="M220" s="104" t="n">
        <v>38131</v>
      </c>
      <c r="N220" s="107">
        <f>IF(YEAR(M220)&lt;&gt;YEAR(M219), Q219*$C$5, N219)*(I220/I219)</f>
        <v/>
      </c>
      <c r="O220" s="107">
        <f>IF(YEAR(M220)&lt;&gt;YEAR(M219), Q219*$C$6, O219)*(J220/J219)</f>
        <v/>
      </c>
      <c r="P220" s="107">
        <f>IF(YEAR(M220)&lt;&gt;YEAR(M219), Q219*$C$7, P219)*(1+Tbill_YTM)^(1/52)</f>
        <v/>
      </c>
      <c r="Q220" s="61">
        <f>SUM(N220:P220)</f>
        <v/>
      </c>
      <c r="R220" s="61">
        <f>R219*EXP($C$20/52) - IF(YEAR(M221)&lt;&gt;YEAR(M220), Initial_Assets * $C$19, 0)</f>
        <v/>
      </c>
      <c r="S220" s="62">
        <f>Q220/-R220</f>
        <v/>
      </c>
      <c r="T220" s="59" t="n"/>
      <c r="U220" s="59" t="n"/>
      <c r="V220" s="59" t="n"/>
    </row>
    <row r="221">
      <c r="G221" s="59" t="n"/>
      <c r="H221" s="104" t="n">
        <v>38138</v>
      </c>
      <c r="I221" s="105" t="n">
        <v>1455.0400390625</v>
      </c>
      <c r="J221" s="70" t="n">
        <v>1.76554260049247</v>
      </c>
      <c r="K221" s="106">
        <f>K220*(1+Tbill_YTM)^(1/52)</f>
        <v/>
      </c>
      <c r="L221" s="59" t="n"/>
      <c r="M221" s="104" t="n">
        <v>38138</v>
      </c>
      <c r="N221" s="107">
        <f>IF(YEAR(M221)&lt;&gt;YEAR(M220), Q220*$C$5, N220)*(I221/I220)</f>
        <v/>
      </c>
      <c r="O221" s="107">
        <f>IF(YEAR(M221)&lt;&gt;YEAR(M220), Q220*$C$6, O220)*(J221/J220)</f>
        <v/>
      </c>
      <c r="P221" s="107">
        <f>IF(YEAR(M221)&lt;&gt;YEAR(M220), Q220*$C$7, P220)*(1+Tbill_YTM)^(1/52)</f>
        <v/>
      </c>
      <c r="Q221" s="61">
        <f>SUM(N221:P221)</f>
        <v/>
      </c>
      <c r="R221" s="61">
        <f>R220*EXP($C$20/52) - IF(YEAR(M222)&lt;&gt;YEAR(M221), Initial_Assets * $C$19, 0)</f>
        <v/>
      </c>
      <c r="S221" s="62">
        <f>Q221/-R221</f>
        <v/>
      </c>
      <c r="T221" s="59" t="n"/>
      <c r="U221" s="59" t="n"/>
      <c r="V221" s="59" t="n"/>
    </row>
    <row r="222">
      <c r="G222" s="59" t="n"/>
      <c r="H222" s="104" t="n">
        <v>38145</v>
      </c>
      <c r="I222" s="105" t="n">
        <v>1481.27001953125</v>
      </c>
      <c r="J222" s="70" t="n">
        <v>1.829197409548449</v>
      </c>
      <c r="K222" s="106">
        <f>K221*(1+Tbill_YTM)^(1/52)</f>
        <v/>
      </c>
      <c r="L222" s="59" t="n"/>
      <c r="M222" s="104" t="n">
        <v>38145</v>
      </c>
      <c r="N222" s="107">
        <f>IF(YEAR(M222)&lt;&gt;YEAR(M221), Q221*$C$5, N221)*(I222/I221)</f>
        <v/>
      </c>
      <c r="O222" s="107">
        <f>IF(YEAR(M222)&lt;&gt;YEAR(M221), Q221*$C$6, O221)*(J222/J221)</f>
        <v/>
      </c>
      <c r="P222" s="107">
        <f>IF(YEAR(M222)&lt;&gt;YEAR(M221), Q221*$C$7, P221)*(1+Tbill_YTM)^(1/52)</f>
        <v/>
      </c>
      <c r="Q222" s="61">
        <f>SUM(N222:P222)</f>
        <v/>
      </c>
      <c r="R222" s="61">
        <f>R221*EXP($C$20/52) - IF(YEAR(M223)&lt;&gt;YEAR(M222), Initial_Assets * $C$19, 0)</f>
        <v/>
      </c>
      <c r="S222" s="62">
        <f>Q222/-R222</f>
        <v/>
      </c>
      <c r="T222" s="59" t="n"/>
      <c r="U222" s="59" t="n"/>
      <c r="V222" s="59" t="n"/>
    </row>
    <row r="223" ht="17.5" customHeight="1" s="15">
      <c r="A223" s="4" t="n"/>
      <c r="G223" s="59" t="n"/>
      <c r="H223" s="104" t="n">
        <v>38152</v>
      </c>
      <c r="I223" s="105" t="n">
        <v>1464.65002441406</v>
      </c>
      <c r="J223" s="70" t="n">
        <v>1.788149860331606</v>
      </c>
      <c r="K223" s="106">
        <f>K222*(1+Tbill_YTM)^(1/52)</f>
        <v/>
      </c>
      <c r="L223" s="106" t="n"/>
      <c r="M223" s="104" t="n">
        <v>38152</v>
      </c>
      <c r="N223" s="107">
        <f>IF(YEAR(M223)&lt;&gt;YEAR(M222), Q222*$C$5, N222)*(I223/I222)</f>
        <v/>
      </c>
      <c r="O223" s="107">
        <f>IF(YEAR(M223)&lt;&gt;YEAR(M222), Q222*$C$6, O222)*(J223/J222)</f>
        <v/>
      </c>
      <c r="P223" s="107">
        <f>IF(YEAR(M223)&lt;&gt;YEAR(M222), Q222*$C$7, P222)*(1+Tbill_YTM)^(1/52)</f>
        <v/>
      </c>
      <c r="Q223" s="61">
        <f>SUM(N223:P223)</f>
        <v/>
      </c>
      <c r="R223" s="61">
        <f>R222*EXP($C$20/52) - IF(YEAR(M224)&lt;&gt;YEAR(M223), Initial_Assets * $C$19, 0)</f>
        <v/>
      </c>
      <c r="S223" s="62">
        <f>Q223/-R223</f>
        <v/>
      </c>
      <c r="T223" s="59" t="n"/>
      <c r="U223" s="59" t="n"/>
      <c r="V223" s="59" t="n"/>
    </row>
    <row r="224" ht="17.5" customHeight="1" s="15">
      <c r="G224" s="59" t="n"/>
      <c r="H224" s="104" t="n">
        <v>38159</v>
      </c>
      <c r="I224" s="105" t="n">
        <v>1498.38000488281</v>
      </c>
      <c r="J224" s="70" t="n">
        <v>1.870509821904422</v>
      </c>
      <c r="K224" s="106">
        <f>K223*(1+Tbill_YTM)^(1/52)</f>
        <v/>
      </c>
      <c r="L224" s="59" t="n"/>
      <c r="M224" s="104" t="n">
        <v>38159</v>
      </c>
      <c r="N224" s="107">
        <f>IF(YEAR(M224)&lt;&gt;YEAR(M223), Q223*$C$5, N223)*(I224/I223)</f>
        <v/>
      </c>
      <c r="O224" s="107">
        <f>IF(YEAR(M224)&lt;&gt;YEAR(M223), Q223*$C$6, O223)*(J224/J223)</f>
        <v/>
      </c>
      <c r="P224" s="107">
        <f>IF(YEAR(M224)&lt;&gt;YEAR(M223), Q223*$C$7, P223)*(1+Tbill_YTM)^(1/52)</f>
        <v/>
      </c>
      <c r="Q224" s="61">
        <f>SUM(N224:P224)</f>
        <v/>
      </c>
      <c r="R224" s="61">
        <f>R223*EXP($C$20/52) - IF(YEAR(M225)&lt;&gt;YEAR(M224), Initial_Assets * $C$19, 0)</f>
        <v/>
      </c>
      <c r="S224" s="62">
        <f>Q224/-R224</f>
        <v/>
      </c>
      <c r="T224" s="59" t="n"/>
      <c r="U224" s="59" t="n"/>
      <c r="V224" s="59" t="n"/>
    </row>
    <row r="225">
      <c r="G225" s="59" t="n"/>
      <c r="H225" s="104" t="n">
        <v>38166</v>
      </c>
      <c r="I225" s="105" t="n">
        <v>1481.18994140625</v>
      </c>
      <c r="J225" s="70" t="n">
        <v>1.827591226531707</v>
      </c>
      <c r="K225" s="106">
        <f>K224*(1+Tbill_YTM)^(1/52)</f>
        <v/>
      </c>
      <c r="L225" s="59" t="n"/>
      <c r="M225" s="104" t="n">
        <v>38166</v>
      </c>
      <c r="N225" s="107">
        <f>IF(YEAR(M225)&lt;&gt;YEAR(M224), Q224*$C$5, N224)*(I225/I224)</f>
        <v/>
      </c>
      <c r="O225" s="107">
        <f>IF(YEAR(M225)&lt;&gt;YEAR(M224), Q224*$C$6, O224)*(J225/J224)</f>
        <v/>
      </c>
      <c r="P225" s="107">
        <f>IF(YEAR(M225)&lt;&gt;YEAR(M224), Q224*$C$7, P224)*(1+Tbill_YTM)^(1/52)</f>
        <v/>
      </c>
      <c r="Q225" s="61">
        <f>SUM(N225:P225)</f>
        <v/>
      </c>
      <c r="R225" s="61">
        <f>R224*EXP($C$20/52) - IF(YEAR(M226)&lt;&gt;YEAR(M225), Initial_Assets * $C$19, 0)</f>
        <v/>
      </c>
      <c r="S225" s="62">
        <f>Q225/-R225</f>
        <v/>
      </c>
      <c r="T225" s="59" t="n"/>
      <c r="U225" s="59" t="n"/>
      <c r="V225" s="59" t="n"/>
    </row>
    <row r="226">
      <c r="G226" s="59" t="n"/>
      <c r="H226" s="104" t="n">
        <v>38173</v>
      </c>
      <c r="I226" s="105" t="n">
        <v>1440</v>
      </c>
      <c r="J226" s="70" t="n">
        <v>1.725945416725643</v>
      </c>
      <c r="K226" s="106">
        <f>K225*(1+Tbill_YTM)^(1/52)</f>
        <v/>
      </c>
      <c r="L226" s="59" t="n"/>
      <c r="M226" s="104" t="n">
        <v>38173</v>
      </c>
      <c r="N226" s="107">
        <f>IF(YEAR(M226)&lt;&gt;YEAR(M225), Q225*$C$5, N225)*(I226/I225)</f>
        <v/>
      </c>
      <c r="O226" s="107">
        <f>IF(YEAR(M226)&lt;&gt;YEAR(M225), Q225*$C$6, O225)*(J226/J225)</f>
        <v/>
      </c>
      <c r="P226" s="107">
        <f>IF(YEAR(M226)&lt;&gt;YEAR(M225), Q225*$C$7, P225)*(1+Tbill_YTM)^(1/52)</f>
        <v/>
      </c>
      <c r="Q226" s="61">
        <f>SUM(N226:P226)</f>
        <v/>
      </c>
      <c r="R226" s="61">
        <f>R225*EXP($C$20/52) - IF(YEAR(M227)&lt;&gt;YEAR(M226), Initial_Assets * $C$19, 0)</f>
        <v/>
      </c>
      <c r="S226" s="62">
        <f>Q226/-R226</f>
        <v/>
      </c>
      <c r="T226" s="59" t="n"/>
      <c r="U226" s="59" t="n"/>
      <c r="V226" s="59" t="n"/>
    </row>
    <row r="227">
      <c r="G227" s="59" t="n"/>
      <c r="H227" s="104" t="n">
        <v>38180</v>
      </c>
      <c r="I227" s="105" t="n">
        <v>1392.17004394531</v>
      </c>
      <c r="J227" s="70" t="n">
        <v>1.611290009177335</v>
      </c>
      <c r="K227" s="106">
        <f>K226*(1+Tbill_YTM)^(1/52)</f>
        <v/>
      </c>
      <c r="L227" s="59" t="n"/>
      <c r="M227" s="104" t="n">
        <v>38180</v>
      </c>
      <c r="N227" s="107">
        <f>IF(YEAR(M227)&lt;&gt;YEAR(M226), Q226*$C$5, N226)*(I227/I226)</f>
        <v/>
      </c>
      <c r="O227" s="107">
        <f>IF(YEAR(M227)&lt;&gt;YEAR(M226), Q226*$C$6, O226)*(J227/J226)</f>
        <v/>
      </c>
      <c r="P227" s="107">
        <f>IF(YEAR(M227)&lt;&gt;YEAR(M226), Q226*$C$7, P226)*(1+Tbill_YTM)^(1/52)</f>
        <v/>
      </c>
      <c r="Q227" s="61">
        <f>SUM(N227:P227)</f>
        <v/>
      </c>
      <c r="R227" s="61">
        <f>R226*EXP($C$20/52) - IF(YEAR(M228)&lt;&gt;YEAR(M227), Initial_Assets * $C$19, 0)</f>
        <v/>
      </c>
      <c r="S227" s="62">
        <f>Q227/-R227</f>
        <v/>
      </c>
      <c r="T227" s="59" t="n"/>
      <c r="U227" s="59" t="n"/>
      <c r="V227" s="59" t="n"/>
    </row>
    <row r="228">
      <c r="G228" s="59" t="n"/>
      <c r="H228" s="104" t="n">
        <v>38187</v>
      </c>
      <c r="I228" s="105" t="n">
        <v>1375.47998046875</v>
      </c>
      <c r="J228" s="70" t="n">
        <v>1.5726560324598</v>
      </c>
      <c r="K228" s="106">
        <f>K227*(1+Tbill_YTM)^(1/52)</f>
        <v/>
      </c>
      <c r="L228" s="59" t="n"/>
      <c r="M228" s="104" t="n">
        <v>38187</v>
      </c>
      <c r="N228" s="107">
        <f>IF(YEAR(M228)&lt;&gt;YEAR(M227), Q227*$C$5, N227)*(I228/I227)</f>
        <v/>
      </c>
      <c r="O228" s="107">
        <f>IF(YEAR(M228)&lt;&gt;YEAR(M227), Q227*$C$6, O227)*(J228/J227)</f>
        <v/>
      </c>
      <c r="P228" s="107">
        <f>IF(YEAR(M228)&lt;&gt;YEAR(M227), Q227*$C$7, P227)*(1+Tbill_YTM)^(1/52)</f>
        <v/>
      </c>
      <c r="Q228" s="61">
        <f>SUM(N228:P228)</f>
        <v/>
      </c>
      <c r="R228" s="61">
        <f>R227*EXP($C$20/52) - IF(YEAR(M229)&lt;&gt;YEAR(M228), Initial_Assets * $C$19, 0)</f>
        <v/>
      </c>
      <c r="S228" s="62">
        <f>Q228/-R228</f>
        <v/>
      </c>
      <c r="T228" s="59" t="n"/>
      <c r="U228" s="59" t="n"/>
      <c r="V228" s="59" t="n"/>
    </row>
    <row r="229">
      <c r="G229" s="59" t="n"/>
      <c r="H229" s="104" t="n">
        <v>38194</v>
      </c>
      <c r="I229" s="105" t="n">
        <v>1400.39001464843</v>
      </c>
      <c r="J229" s="70" t="n">
        <v>1.629617843722371</v>
      </c>
      <c r="K229" s="106">
        <f>K228*(1+Tbill_YTM)^(1/52)</f>
        <v/>
      </c>
      <c r="L229" s="59" t="n"/>
      <c r="M229" s="104" t="n">
        <v>38194</v>
      </c>
      <c r="N229" s="107">
        <f>IF(YEAR(M229)&lt;&gt;YEAR(M228), Q228*$C$5, N228)*(I229/I228)</f>
        <v/>
      </c>
      <c r="O229" s="107">
        <f>IF(YEAR(M229)&lt;&gt;YEAR(M228), Q228*$C$6, O228)*(J229/J228)</f>
        <v/>
      </c>
      <c r="P229" s="107">
        <f>IF(YEAR(M229)&lt;&gt;YEAR(M228), Q228*$C$7, P228)*(1+Tbill_YTM)^(1/52)</f>
        <v/>
      </c>
      <c r="Q229" s="61">
        <f>SUM(N229:P229)</f>
        <v/>
      </c>
      <c r="R229" s="61">
        <f>R228*EXP($C$20/52) - IF(YEAR(M230)&lt;&gt;YEAR(M229), Initial_Assets * $C$19, 0)</f>
        <v/>
      </c>
      <c r="S229" s="62">
        <f>Q229/-R229</f>
        <v/>
      </c>
      <c r="T229" s="59" t="n"/>
      <c r="U229" s="59" t="n"/>
      <c r="V229" s="59" t="n"/>
    </row>
    <row r="230">
      <c r="E230" s="4" t="n"/>
      <c r="F230" s="4" t="n"/>
      <c r="G230" s="59" t="n"/>
      <c r="H230" s="104" t="n">
        <v>38201</v>
      </c>
      <c r="I230" s="105" t="n">
        <v>1315.30004882812</v>
      </c>
      <c r="J230" s="70" t="n">
        <v>1.431581403627766</v>
      </c>
      <c r="K230" s="106">
        <f>K229*(1+Tbill_YTM)^(1/52)</f>
        <v/>
      </c>
      <c r="L230" s="59" t="n"/>
      <c r="M230" s="104" t="n">
        <v>38201</v>
      </c>
      <c r="N230" s="107">
        <f>IF(YEAR(M230)&lt;&gt;YEAR(M229), Q229*$C$5, N229)*(I230/I229)</f>
        <v/>
      </c>
      <c r="O230" s="107">
        <f>IF(YEAR(M230)&lt;&gt;YEAR(M229), Q229*$C$6, O229)*(J230/J229)</f>
        <v/>
      </c>
      <c r="P230" s="107">
        <f>IF(YEAR(M230)&lt;&gt;YEAR(M229), Q229*$C$7, P229)*(1+Tbill_YTM)^(1/52)</f>
        <v/>
      </c>
      <c r="Q230" s="61">
        <f>SUM(N230:P230)</f>
        <v/>
      </c>
      <c r="R230" s="61">
        <f>R229*EXP($C$20/52) - IF(YEAR(M231)&lt;&gt;YEAR(M230), Initial_Assets * $C$19, 0)</f>
        <v/>
      </c>
      <c r="S230" s="62">
        <f>Q230/-R230</f>
        <v/>
      </c>
      <c r="T230" s="59" t="n"/>
      <c r="U230" s="59" t="n"/>
      <c r="V230" s="59" t="n"/>
    </row>
    <row r="231">
      <c r="B231" s="27" t="n"/>
      <c r="C231" s="4" t="n"/>
      <c r="D231" s="4" t="n"/>
      <c r="G231" s="59" t="n"/>
      <c r="H231" s="104" t="n">
        <v>38208</v>
      </c>
      <c r="I231" s="105" t="n">
        <v>1307.81994628906</v>
      </c>
      <c r="J231" s="70" t="n">
        <v>1.415298615982942</v>
      </c>
      <c r="K231" s="106">
        <f>K230*(1+Tbill_YTM)^(1/52)</f>
        <v/>
      </c>
      <c r="L231" s="59" t="n"/>
      <c r="M231" s="104" t="n">
        <v>38208</v>
      </c>
      <c r="N231" s="107">
        <f>IF(YEAR(M231)&lt;&gt;YEAR(M230), Q230*$C$5, N230)*(I231/I230)</f>
        <v/>
      </c>
      <c r="O231" s="107">
        <f>IF(YEAR(M231)&lt;&gt;YEAR(M230), Q230*$C$6, O230)*(J231/J230)</f>
        <v/>
      </c>
      <c r="P231" s="107">
        <f>IF(YEAR(M231)&lt;&gt;YEAR(M230), Q230*$C$7, P230)*(1+Tbill_YTM)^(1/52)</f>
        <v/>
      </c>
      <c r="Q231" s="61">
        <f>SUM(N231:P231)</f>
        <v/>
      </c>
      <c r="R231" s="61">
        <f>R230*EXP($C$20/52) - IF(YEAR(M232)&lt;&gt;YEAR(M231), Initial_Assets * $C$19, 0)</f>
        <v/>
      </c>
      <c r="S231" s="62">
        <f>Q231/-R231</f>
        <v/>
      </c>
      <c r="T231" s="59" t="n"/>
      <c r="U231" s="59" t="n"/>
      <c r="V231" s="59" t="n"/>
    </row>
    <row r="232">
      <c r="G232" s="59" t="n"/>
      <c r="H232" s="104" t="n">
        <v>38215</v>
      </c>
      <c r="I232" s="105" t="n">
        <v>1366.72998046875</v>
      </c>
      <c r="J232" s="70" t="n">
        <v>1.542801320125971</v>
      </c>
      <c r="K232" s="106">
        <f>K231*(1+Tbill_YTM)^(1/52)</f>
        <v/>
      </c>
      <c r="L232" s="59" t="n"/>
      <c r="M232" s="104" t="n">
        <v>38215</v>
      </c>
      <c r="N232" s="107">
        <f>IF(YEAR(M232)&lt;&gt;YEAR(M231), Q231*$C$5, N231)*(I232/I231)</f>
        <v/>
      </c>
      <c r="O232" s="107">
        <f>IF(YEAR(M232)&lt;&gt;YEAR(M231), Q231*$C$6, O231)*(J232/J231)</f>
        <v/>
      </c>
      <c r="P232" s="107">
        <f>IF(YEAR(M232)&lt;&gt;YEAR(M231), Q231*$C$7, P231)*(1+Tbill_YTM)^(1/52)</f>
        <v/>
      </c>
      <c r="Q232" s="61">
        <f>SUM(N232:P232)</f>
        <v/>
      </c>
      <c r="R232" s="61">
        <f>R231*EXP($C$20/52) - IF(YEAR(M233)&lt;&gt;YEAR(M232), Initial_Assets * $C$19, 0)</f>
        <v/>
      </c>
      <c r="S232" s="62">
        <f>Q232/-R232</f>
        <v/>
      </c>
      <c r="T232" s="59" t="n"/>
      <c r="U232" s="59" t="n"/>
      <c r="V232" s="59" t="n"/>
    </row>
    <row r="233">
      <c r="G233" s="59" t="n"/>
      <c r="H233" s="104" t="n">
        <v>38222</v>
      </c>
      <c r="I233" s="105" t="n">
        <v>1388.56005859375</v>
      </c>
      <c r="J233" s="70" t="n">
        <v>1.592086071073122</v>
      </c>
      <c r="K233" s="106">
        <f>K232*(1+Tbill_YTM)^(1/52)</f>
        <v/>
      </c>
      <c r="L233" s="59" t="n"/>
      <c r="M233" s="104" t="n">
        <v>38222</v>
      </c>
      <c r="N233" s="107">
        <f>IF(YEAR(M233)&lt;&gt;YEAR(M232), Q232*$C$5, N232)*(I233/I232)</f>
        <v/>
      </c>
      <c r="O233" s="107">
        <f>IF(YEAR(M233)&lt;&gt;YEAR(M232), Q232*$C$6, O232)*(J233/J232)</f>
        <v/>
      </c>
      <c r="P233" s="107">
        <f>IF(YEAR(M233)&lt;&gt;YEAR(M232), Q232*$C$7, P232)*(1+Tbill_YTM)^(1/52)</f>
        <v/>
      </c>
      <c r="Q233" s="61">
        <f>SUM(N233:P233)</f>
        <v/>
      </c>
      <c r="R233" s="61">
        <f>R232*EXP($C$20/52) - IF(YEAR(M234)&lt;&gt;YEAR(M233), Initial_Assets * $C$19, 0)</f>
        <v/>
      </c>
      <c r="S233" s="62">
        <f>Q233/-R233</f>
        <v/>
      </c>
      <c r="T233" s="59" t="n"/>
      <c r="U233" s="59" t="n"/>
      <c r="V233" s="59" t="n"/>
    </row>
    <row r="234">
      <c r="G234" s="59" t="n"/>
      <c r="H234" s="104" t="n">
        <v>38229</v>
      </c>
      <c r="I234" s="105" t="n">
        <v>1371.81994628906</v>
      </c>
      <c r="J234" s="70" t="n">
        <v>1.553698535059033</v>
      </c>
      <c r="K234" s="106">
        <f>K233*(1+Tbill_YTM)^(1/52)</f>
        <v/>
      </c>
      <c r="L234" s="59" t="n"/>
      <c r="M234" s="104" t="n">
        <v>38229</v>
      </c>
      <c r="N234" s="107">
        <f>IF(YEAR(M234)&lt;&gt;YEAR(M233), Q233*$C$5, N233)*(I234/I233)</f>
        <v/>
      </c>
      <c r="O234" s="107">
        <f>IF(YEAR(M234)&lt;&gt;YEAR(M233), Q233*$C$6, O233)*(J234/J233)</f>
        <v/>
      </c>
      <c r="P234" s="107">
        <f>IF(YEAR(M234)&lt;&gt;YEAR(M233), Q233*$C$7, P233)*(1+Tbill_YTM)^(1/52)</f>
        <v/>
      </c>
      <c r="Q234" s="61">
        <f>SUM(N234:P234)</f>
        <v/>
      </c>
      <c r="R234" s="61">
        <f>R233*EXP($C$20/52) - IF(YEAR(M235)&lt;&gt;YEAR(M234), Initial_Assets * $C$19, 0)</f>
        <v/>
      </c>
      <c r="S234" s="62">
        <f>Q234/-R234</f>
        <v/>
      </c>
      <c r="T234" s="59" t="n"/>
      <c r="U234" s="59" t="n"/>
      <c r="V234" s="59" t="n"/>
    </row>
    <row r="235">
      <c r="G235" s="59" t="n"/>
      <c r="H235" s="104" t="n">
        <v>38236</v>
      </c>
      <c r="I235" s="105" t="n">
        <v>1413</v>
      </c>
      <c r="J235" s="70" t="n">
        <v>1.646978107640576</v>
      </c>
      <c r="K235" s="106">
        <f>K234*(1+Tbill_YTM)^(1/52)</f>
        <v/>
      </c>
      <c r="L235" s="59" t="n"/>
      <c r="M235" s="104" t="n">
        <v>38236</v>
      </c>
      <c r="N235" s="107">
        <f>IF(YEAR(M235)&lt;&gt;YEAR(M234), Q234*$C$5, N234)*(I235/I234)</f>
        <v/>
      </c>
      <c r="O235" s="107">
        <f>IF(YEAR(M235)&lt;&gt;YEAR(M234), Q234*$C$6, O234)*(J235/J234)</f>
        <v/>
      </c>
      <c r="P235" s="107">
        <f>IF(YEAR(M235)&lt;&gt;YEAR(M234), Q234*$C$7, P234)*(1+Tbill_YTM)^(1/52)</f>
        <v/>
      </c>
      <c r="Q235" s="61">
        <f>SUM(N235:P235)</f>
        <v/>
      </c>
      <c r="R235" s="61">
        <f>R234*EXP($C$20/52) - IF(YEAR(M236)&lt;&gt;YEAR(M235), Initial_Assets * $C$19, 0)</f>
        <v/>
      </c>
      <c r="S235" s="62">
        <f>Q235/-R235</f>
        <v/>
      </c>
      <c r="T235" s="59" t="n"/>
      <c r="U235" s="59" t="n"/>
      <c r="V235" s="59" t="n"/>
    </row>
    <row r="236">
      <c r="G236" s="59" t="n"/>
      <c r="H236" s="104" t="n">
        <v>38243</v>
      </c>
      <c r="I236" s="105" t="n">
        <v>1426.30004882812</v>
      </c>
      <c r="J236" s="70" t="n">
        <v>1.677982904881149</v>
      </c>
      <c r="K236" s="106">
        <f>K235*(1+Tbill_YTM)^(1/52)</f>
        <v/>
      </c>
      <c r="L236" s="59" t="n"/>
      <c r="M236" s="104" t="n">
        <v>38243</v>
      </c>
      <c r="N236" s="107">
        <f>IF(YEAR(M236)&lt;&gt;YEAR(M235), Q235*$C$5, N235)*(I236/I235)</f>
        <v/>
      </c>
      <c r="O236" s="107">
        <f>IF(YEAR(M236)&lt;&gt;YEAR(M235), Q235*$C$6, O235)*(J236/J235)</f>
        <v/>
      </c>
      <c r="P236" s="107">
        <f>IF(YEAR(M236)&lt;&gt;YEAR(M235), Q235*$C$7, P235)*(1+Tbill_YTM)^(1/52)</f>
        <v/>
      </c>
      <c r="Q236" s="61">
        <f>SUM(N236:P236)</f>
        <v/>
      </c>
      <c r="R236" s="61">
        <f>R235*EXP($C$20/52) - IF(YEAR(M237)&lt;&gt;YEAR(M236), Initial_Assets * $C$19, 0)</f>
        <v/>
      </c>
      <c r="S236" s="62">
        <f>Q236/-R236</f>
        <v/>
      </c>
      <c r="T236" s="59" t="n"/>
      <c r="U236" s="59" t="n"/>
      <c r="V236" s="59" t="n"/>
    </row>
    <row r="237">
      <c r="G237" s="59" t="n"/>
      <c r="H237" s="104" t="n">
        <v>38250</v>
      </c>
      <c r="I237" s="105" t="n">
        <v>1399.05004882812</v>
      </c>
      <c r="J237" s="70" t="n">
        <v>1.613865913234714</v>
      </c>
      <c r="K237" s="106">
        <f>K236*(1+Tbill_YTM)^(1/52)</f>
        <v/>
      </c>
      <c r="L237" s="59" t="n"/>
      <c r="M237" s="104" t="n">
        <v>38250</v>
      </c>
      <c r="N237" s="107">
        <f>IF(YEAR(M237)&lt;&gt;YEAR(M236), Q236*$C$5, N236)*(I237/I236)</f>
        <v/>
      </c>
      <c r="O237" s="107">
        <f>IF(YEAR(M237)&lt;&gt;YEAR(M236), Q236*$C$6, O236)*(J237/J236)</f>
        <v/>
      </c>
      <c r="P237" s="107">
        <f>IF(YEAR(M237)&lt;&gt;YEAR(M236), Q236*$C$7, P236)*(1+Tbill_YTM)^(1/52)</f>
        <v/>
      </c>
      <c r="Q237" s="61">
        <f>SUM(N237:P237)</f>
        <v/>
      </c>
      <c r="R237" s="61">
        <f>R236*EXP($C$20/52) - IF(YEAR(M238)&lt;&gt;YEAR(M237), Initial_Assets * $C$19, 0)</f>
        <v/>
      </c>
      <c r="S237" s="62">
        <f>Q237/-R237</f>
        <v/>
      </c>
      <c r="T237" s="59" t="n"/>
      <c r="U237" s="59" t="n"/>
      <c r="V237" s="59" t="n"/>
    </row>
    <row r="238">
      <c r="G238" s="59" t="n"/>
      <c r="H238" s="104" t="n">
        <v>38257</v>
      </c>
      <c r="I238" s="105" t="n">
        <v>1452.93994140625</v>
      </c>
      <c r="J238" s="70" t="n">
        <v>1.738194647253305</v>
      </c>
      <c r="K238" s="106">
        <f>K237*(1+Tbill_YTM)^(1/52)</f>
        <v/>
      </c>
      <c r="L238" s="59" t="n"/>
      <c r="M238" s="104" t="n">
        <v>38257</v>
      </c>
      <c r="N238" s="107">
        <f>IF(YEAR(M238)&lt;&gt;YEAR(M237), Q237*$C$5, N237)*(I238/I237)</f>
        <v/>
      </c>
      <c r="O238" s="107">
        <f>IF(YEAR(M238)&lt;&gt;YEAR(M237), Q237*$C$6, O237)*(J238/J237)</f>
        <v/>
      </c>
      <c r="P238" s="107">
        <f>IF(YEAR(M238)&lt;&gt;YEAR(M237), Q237*$C$7, P237)*(1+Tbill_YTM)^(1/52)</f>
        <v/>
      </c>
      <c r="Q238" s="61">
        <f>SUM(N238:P238)</f>
        <v/>
      </c>
      <c r="R238" s="61">
        <f>R237*EXP($C$20/52) - IF(YEAR(M239)&lt;&gt;YEAR(M238), Initial_Assets * $C$19, 0)</f>
        <v/>
      </c>
      <c r="S238" s="62">
        <f>Q238/-R238</f>
        <v/>
      </c>
      <c r="T238" s="59" t="n"/>
      <c r="U238" s="59" t="n"/>
      <c r="V238" s="59" t="n"/>
    </row>
    <row r="239">
      <c r="G239" s="59" t="n"/>
      <c r="H239" s="104" t="n">
        <v>38264</v>
      </c>
      <c r="I239" s="105" t="n">
        <v>1430.9599609375</v>
      </c>
      <c r="J239" s="70" t="n">
        <v>1.685604057224462</v>
      </c>
      <c r="K239" s="106">
        <f>K238*(1+Tbill_YTM)^(1/52)</f>
        <v/>
      </c>
      <c r="L239" s="59" t="n"/>
      <c r="M239" s="104" t="n">
        <v>38264</v>
      </c>
      <c r="N239" s="107">
        <f>IF(YEAR(M239)&lt;&gt;YEAR(M238), Q238*$C$5, N238)*(I239/I238)</f>
        <v/>
      </c>
      <c r="O239" s="107">
        <f>IF(YEAR(M239)&lt;&gt;YEAR(M238), Q238*$C$6, O238)*(J239/J238)</f>
        <v/>
      </c>
      <c r="P239" s="107">
        <f>IF(YEAR(M239)&lt;&gt;YEAR(M238), Q238*$C$7, P238)*(1+Tbill_YTM)^(1/52)</f>
        <v/>
      </c>
      <c r="Q239" s="61">
        <f>SUM(N239:P239)</f>
        <v/>
      </c>
      <c r="R239" s="61">
        <f>R238*EXP($C$20/52) - IF(YEAR(M240)&lt;&gt;YEAR(M239), Initial_Assets * $C$19, 0)</f>
        <v/>
      </c>
      <c r="S239" s="62">
        <f>Q239/-R239</f>
        <v/>
      </c>
      <c r="T239" s="59" t="n"/>
      <c r="U239" s="59" t="n"/>
      <c r="V239" s="59" t="n"/>
    </row>
    <row r="240">
      <c r="G240" s="59" t="n"/>
      <c r="H240" s="104" t="n">
        <v>38271</v>
      </c>
      <c r="I240" s="105" t="n">
        <v>1430.97998046875</v>
      </c>
      <c r="J240" s="70" t="n">
        <v>1.685651221371636</v>
      </c>
      <c r="K240" s="106">
        <f>K239*(1+Tbill_YTM)^(1/52)</f>
        <v/>
      </c>
      <c r="L240" s="59" t="n"/>
      <c r="M240" s="104" t="n">
        <v>38271</v>
      </c>
      <c r="N240" s="107">
        <f>IF(YEAR(M240)&lt;&gt;YEAR(M239), Q239*$C$5, N239)*(I240/I239)</f>
        <v/>
      </c>
      <c r="O240" s="107">
        <f>IF(YEAR(M240)&lt;&gt;YEAR(M239), Q239*$C$6, O239)*(J240/J239)</f>
        <v/>
      </c>
      <c r="P240" s="107">
        <f>IF(YEAR(M240)&lt;&gt;YEAR(M239), Q239*$C$7, P239)*(1+Tbill_YTM)^(1/52)</f>
        <v/>
      </c>
      <c r="Q240" s="61">
        <f>SUM(N240:P240)</f>
        <v/>
      </c>
      <c r="R240" s="61">
        <f>R239*EXP($C$20/52) - IF(YEAR(M241)&lt;&gt;YEAR(M240), Initial_Assets * $C$19, 0)</f>
        <v/>
      </c>
      <c r="S240" s="62">
        <f>Q240/-R240</f>
        <v/>
      </c>
      <c r="T240" s="59" t="n"/>
      <c r="U240" s="59" t="n"/>
      <c r="V240" s="59" t="n"/>
    </row>
    <row r="241">
      <c r="G241" s="59" t="n"/>
      <c r="H241" s="104" t="n">
        <v>38278</v>
      </c>
      <c r="I241" s="105" t="n">
        <v>1438.25</v>
      </c>
      <c r="J241" s="70" t="n">
        <v>1.702778948481043</v>
      </c>
      <c r="K241" s="106">
        <f>K240*(1+Tbill_YTM)^(1/52)</f>
        <v/>
      </c>
      <c r="L241" s="59" t="n"/>
      <c r="M241" s="104" t="n">
        <v>38278</v>
      </c>
      <c r="N241" s="107">
        <f>IF(YEAR(M241)&lt;&gt;YEAR(M240), Q240*$C$5, N240)*(I241/I240)</f>
        <v/>
      </c>
      <c r="O241" s="107">
        <f>IF(YEAR(M241)&lt;&gt;YEAR(M240), Q240*$C$6, O240)*(J241/J240)</f>
        <v/>
      </c>
      <c r="P241" s="107">
        <f>IF(YEAR(M241)&lt;&gt;YEAR(M240), Q240*$C$7, P240)*(1+Tbill_YTM)^(1/52)</f>
        <v/>
      </c>
      <c r="Q241" s="61">
        <f>SUM(N241:P241)</f>
        <v/>
      </c>
      <c r="R241" s="61">
        <f>R240*EXP($C$20/52) - IF(YEAR(M242)&lt;&gt;YEAR(M241), Initial_Assets * $C$19, 0)</f>
        <v/>
      </c>
      <c r="S241" s="62">
        <f>Q241/-R241</f>
        <v/>
      </c>
      <c r="T241" s="59" t="n"/>
      <c r="U241" s="59" t="n"/>
      <c r="V241" s="59" t="n"/>
    </row>
    <row r="242">
      <c r="G242" s="59" t="n"/>
      <c r="H242" s="104" t="n">
        <v>38285</v>
      </c>
      <c r="I242" s="105" t="n">
        <v>1486.71997070312</v>
      </c>
      <c r="J242" s="70" t="n">
        <v>1.817548488890243</v>
      </c>
      <c r="K242" s="106">
        <f>K241*(1+Tbill_YTM)^(1/52)</f>
        <v/>
      </c>
      <c r="L242" s="59" t="n"/>
      <c r="M242" s="104" t="n">
        <v>38285</v>
      </c>
      <c r="N242" s="107">
        <f>IF(YEAR(M242)&lt;&gt;YEAR(M241), Q241*$C$5, N241)*(I242/I241)</f>
        <v/>
      </c>
      <c r="O242" s="107">
        <f>IF(YEAR(M242)&lt;&gt;YEAR(M241), Q241*$C$6, O241)*(J242/J241)</f>
        <v/>
      </c>
      <c r="P242" s="107">
        <f>IF(YEAR(M242)&lt;&gt;YEAR(M241), Q241*$C$7, P241)*(1+Tbill_YTM)^(1/52)</f>
        <v/>
      </c>
      <c r="Q242" s="61">
        <f>SUM(N242:P242)</f>
        <v/>
      </c>
      <c r="R242" s="61">
        <f>R241*EXP($C$20/52) - IF(YEAR(M243)&lt;&gt;YEAR(M242), Initial_Assets * $C$19, 0)</f>
        <v/>
      </c>
      <c r="S242" s="62">
        <f>Q242/-R242</f>
        <v/>
      </c>
      <c r="T242" s="59" t="n"/>
      <c r="U242" s="59" t="n"/>
      <c r="V242" s="59" t="n"/>
    </row>
    <row r="243">
      <c r="G243" s="59" t="n"/>
      <c r="H243" s="104" t="n">
        <v>38292</v>
      </c>
      <c r="I243" s="105" t="n">
        <v>1525.23999023437</v>
      </c>
      <c r="J243" s="70" t="n">
        <v>1.911731663490279</v>
      </c>
      <c r="K243" s="106">
        <f>K242*(1+Tbill_YTM)^(1/52)</f>
        <v/>
      </c>
      <c r="L243" s="59" t="n"/>
      <c r="M243" s="104" t="n">
        <v>38292</v>
      </c>
      <c r="N243" s="107">
        <f>IF(YEAR(M243)&lt;&gt;YEAR(M242), Q242*$C$5, N242)*(I243/I242)</f>
        <v/>
      </c>
      <c r="O243" s="107">
        <f>IF(YEAR(M243)&lt;&gt;YEAR(M242), Q242*$C$6, O242)*(J243/J242)</f>
        <v/>
      </c>
      <c r="P243" s="107">
        <f>IF(YEAR(M243)&lt;&gt;YEAR(M242), Q242*$C$7, P242)*(1+Tbill_YTM)^(1/52)</f>
        <v/>
      </c>
      <c r="Q243" s="61">
        <f>SUM(N243:P243)</f>
        <v/>
      </c>
      <c r="R243" s="61">
        <f>R242*EXP($C$20/52) - IF(YEAR(M244)&lt;&gt;YEAR(M243), Initial_Assets * $C$19, 0)</f>
        <v/>
      </c>
      <c r="S243" s="62">
        <f>Q243/-R243</f>
        <v/>
      </c>
      <c r="T243" s="59" t="n"/>
      <c r="U243" s="59" t="n"/>
      <c r="V243" s="59" t="n"/>
    </row>
    <row r="244">
      <c r="G244" s="59" t="n"/>
      <c r="H244" s="104" t="n">
        <v>38299</v>
      </c>
      <c r="I244" s="105" t="n">
        <v>1558.41003417968</v>
      </c>
      <c r="J244" s="70" t="n">
        <v>1.994882149571973</v>
      </c>
      <c r="K244" s="106">
        <f>K243*(1+Tbill_YTM)^(1/52)</f>
        <v/>
      </c>
      <c r="L244" s="59" t="n"/>
      <c r="M244" s="104" t="n">
        <v>38299</v>
      </c>
      <c r="N244" s="107">
        <f>IF(YEAR(M244)&lt;&gt;YEAR(M243), Q243*$C$5, N243)*(I244/I243)</f>
        <v/>
      </c>
      <c r="O244" s="107">
        <f>IF(YEAR(M244)&lt;&gt;YEAR(M243), Q243*$C$6, O243)*(J244/J243)</f>
        <v/>
      </c>
      <c r="P244" s="107">
        <f>IF(YEAR(M244)&lt;&gt;YEAR(M243), Q243*$C$7, P243)*(1+Tbill_YTM)^(1/52)</f>
        <v/>
      </c>
      <c r="Q244" s="61">
        <f>SUM(N244:P244)</f>
        <v/>
      </c>
      <c r="R244" s="61">
        <f>R243*EXP($C$20/52) - IF(YEAR(M245)&lt;&gt;YEAR(M244), Initial_Assets * $C$19, 0)</f>
        <v/>
      </c>
      <c r="S244" s="62">
        <f>Q244/-R244</f>
        <v/>
      </c>
      <c r="T244" s="59" t="n"/>
      <c r="U244" s="59" t="n"/>
      <c r="V244" s="59" t="n"/>
    </row>
    <row r="245">
      <c r="G245" s="59" t="n"/>
      <c r="H245" s="104" t="n">
        <v>38306</v>
      </c>
      <c r="I245" s="105" t="n">
        <v>1552.10998535156</v>
      </c>
      <c r="J245" s="70" t="n">
        <v>1.978753076127879</v>
      </c>
      <c r="K245" s="106">
        <f>K244*(1+Tbill_YTM)^(1/52)</f>
        <v/>
      </c>
      <c r="L245" s="59" t="n"/>
      <c r="M245" s="104" t="n">
        <v>38306</v>
      </c>
      <c r="N245" s="107">
        <f>IF(YEAR(M245)&lt;&gt;YEAR(M244), Q244*$C$5, N244)*(I245/I244)</f>
        <v/>
      </c>
      <c r="O245" s="107">
        <f>IF(YEAR(M245)&lt;&gt;YEAR(M244), Q244*$C$6, O244)*(J245/J244)</f>
        <v/>
      </c>
      <c r="P245" s="107">
        <f>IF(YEAR(M245)&lt;&gt;YEAR(M244), Q244*$C$7, P244)*(1+Tbill_YTM)^(1/52)</f>
        <v/>
      </c>
      <c r="Q245" s="61">
        <f>SUM(N245:P245)</f>
        <v/>
      </c>
      <c r="R245" s="61">
        <f>R244*EXP($C$20/52) - IF(YEAR(M246)&lt;&gt;YEAR(M245), Initial_Assets * $C$19, 0)</f>
        <v/>
      </c>
      <c r="S245" s="62">
        <f>Q245/-R245</f>
        <v/>
      </c>
      <c r="T245" s="59" t="n"/>
      <c r="U245" s="59" t="n"/>
      <c r="V245" s="59" t="n"/>
    </row>
    <row r="246">
      <c r="G246" s="59" t="n"/>
      <c r="H246" s="104" t="n">
        <v>38313</v>
      </c>
      <c r="I246" s="105" t="n">
        <v>1578.26000976562</v>
      </c>
      <c r="J246" s="70" t="n">
        <v>2.04542933198409</v>
      </c>
      <c r="K246" s="106">
        <f>K245*(1+Tbill_YTM)^(1/52)</f>
        <v/>
      </c>
      <c r="L246" s="59" t="n"/>
      <c r="M246" s="104" t="n">
        <v>38313</v>
      </c>
      <c r="N246" s="107">
        <f>IF(YEAR(M246)&lt;&gt;YEAR(M245), Q245*$C$5, N245)*(I246/I245)</f>
        <v/>
      </c>
      <c r="O246" s="107">
        <f>IF(YEAR(M246)&lt;&gt;YEAR(M245), Q245*$C$6, O245)*(J246/J245)</f>
        <v/>
      </c>
      <c r="P246" s="107">
        <f>IF(YEAR(M246)&lt;&gt;YEAR(M245), Q245*$C$7, P245)*(1+Tbill_YTM)^(1/52)</f>
        <v/>
      </c>
      <c r="Q246" s="61">
        <f>SUM(N246:P246)</f>
        <v/>
      </c>
      <c r="R246" s="61">
        <f>R245*EXP($C$20/52) - IF(YEAR(M247)&lt;&gt;YEAR(M246), Initial_Assets * $C$19, 0)</f>
        <v/>
      </c>
      <c r="S246" s="62">
        <f>Q246/-R246</f>
        <v/>
      </c>
      <c r="T246" s="59" t="n"/>
      <c r="U246" s="59" t="n"/>
      <c r="V246" s="59" t="n"/>
    </row>
    <row r="247">
      <c r="G247" s="59" t="n"/>
      <c r="H247" s="104" t="n">
        <v>38320</v>
      </c>
      <c r="I247" s="105" t="n">
        <v>1614.40002441406</v>
      </c>
      <c r="J247" s="70" t="n">
        <v>2.139104449598243</v>
      </c>
      <c r="K247" s="106">
        <f>K246*(1+Tbill_YTM)^(1/52)</f>
        <v/>
      </c>
      <c r="L247" s="59" t="n"/>
      <c r="M247" s="104" t="n">
        <v>38320</v>
      </c>
      <c r="N247" s="107">
        <f>IF(YEAR(M247)&lt;&gt;YEAR(M246), Q246*$C$5, N246)*(I247/I246)</f>
        <v/>
      </c>
      <c r="O247" s="107">
        <f>IF(YEAR(M247)&lt;&gt;YEAR(M246), Q246*$C$6, O246)*(J247/J246)</f>
        <v/>
      </c>
      <c r="P247" s="107">
        <f>IF(YEAR(M247)&lt;&gt;YEAR(M246), Q246*$C$7, P246)*(1+Tbill_YTM)^(1/52)</f>
        <v/>
      </c>
      <c r="Q247" s="61">
        <f>SUM(N247:P247)</f>
        <v/>
      </c>
      <c r="R247" s="61">
        <f>R246*EXP($C$20/52) - IF(YEAR(M248)&lt;&gt;YEAR(M247), Initial_Assets * $C$19, 0)</f>
        <v/>
      </c>
      <c r="S247" s="62">
        <f>Q247/-R247</f>
        <v/>
      </c>
      <c r="T247" s="59" t="n"/>
      <c r="U247" s="59" t="n"/>
      <c r="V247" s="59" t="n"/>
    </row>
    <row r="248">
      <c r="G248" s="59" t="n"/>
      <c r="H248" s="104" t="n">
        <v>38327</v>
      </c>
      <c r="I248" s="105" t="n">
        <v>1605.16003417968</v>
      </c>
      <c r="J248" s="70" t="n">
        <v>2.114618195973736</v>
      </c>
      <c r="K248" s="106">
        <f>K247*(1+Tbill_YTM)^(1/52)</f>
        <v/>
      </c>
      <c r="L248" s="59" t="n"/>
      <c r="M248" s="104" t="n">
        <v>38327</v>
      </c>
      <c r="N248" s="107">
        <f>IF(YEAR(M248)&lt;&gt;YEAR(M247), Q247*$C$5, N247)*(I248/I247)</f>
        <v/>
      </c>
      <c r="O248" s="107">
        <f>IF(YEAR(M248)&lt;&gt;YEAR(M247), Q247*$C$6, O247)*(J248/J247)</f>
        <v/>
      </c>
      <c r="P248" s="107">
        <f>IF(YEAR(M248)&lt;&gt;YEAR(M247), Q247*$C$7, P247)*(1+Tbill_YTM)^(1/52)</f>
        <v/>
      </c>
      <c r="Q248" s="61">
        <f>SUM(N248:P248)</f>
        <v/>
      </c>
      <c r="R248" s="61">
        <f>R247*EXP($C$20/52) - IF(YEAR(M249)&lt;&gt;YEAR(M248), Initial_Assets * $C$19, 0)</f>
        <v/>
      </c>
      <c r="S248" s="62">
        <f>Q248/-R248</f>
        <v/>
      </c>
      <c r="T248" s="59" t="n"/>
      <c r="U248" s="59" t="n"/>
      <c r="V248" s="59" t="n"/>
    </row>
    <row r="249">
      <c r="G249" s="59" t="n"/>
      <c r="H249" s="104" t="n">
        <v>38334</v>
      </c>
      <c r="I249" s="105" t="n">
        <v>1596.60998535156</v>
      </c>
      <c r="J249" s="70" t="n">
        <v>2.092090736476345</v>
      </c>
      <c r="K249" s="106">
        <f>K248*(1+Tbill_YTM)^(1/52)</f>
        <v/>
      </c>
      <c r="L249" s="59" t="n"/>
      <c r="M249" s="104" t="n">
        <v>38334</v>
      </c>
      <c r="N249" s="107">
        <f>IF(YEAR(M249)&lt;&gt;YEAR(M248), Q248*$C$5, N248)*(I249/I248)</f>
        <v/>
      </c>
      <c r="O249" s="107">
        <f>IF(YEAR(M249)&lt;&gt;YEAR(M248), Q248*$C$6, O248)*(J249/J248)</f>
        <v/>
      </c>
      <c r="P249" s="107">
        <f>IF(YEAR(M249)&lt;&gt;YEAR(M248), Q248*$C$7, P248)*(1+Tbill_YTM)^(1/52)</f>
        <v/>
      </c>
      <c r="Q249" s="61">
        <f>SUM(N249:P249)</f>
        <v/>
      </c>
      <c r="R249" s="61">
        <f>R248*EXP($C$20/52) - IF(YEAR(M250)&lt;&gt;YEAR(M249), Initial_Assets * $C$19, 0)</f>
        <v/>
      </c>
      <c r="S249" s="62">
        <f>Q249/-R249</f>
        <v/>
      </c>
      <c r="T249" s="59" t="n"/>
      <c r="U249" s="59" t="n"/>
      <c r="V249" s="59" t="n"/>
    </row>
    <row r="250">
      <c r="G250" s="59" t="n"/>
      <c r="H250" s="104" t="n">
        <v>38341</v>
      </c>
      <c r="I250" s="105" t="n">
        <v>1613.77001953125</v>
      </c>
      <c r="J250" s="70" t="n">
        <v>2.137061454277589</v>
      </c>
      <c r="K250" s="106">
        <f>K249*(1+Tbill_YTM)^(1/52)</f>
        <v/>
      </c>
      <c r="L250" s="59" t="n"/>
      <c r="M250" s="104" t="n">
        <v>38341</v>
      </c>
      <c r="N250" s="107">
        <f>IF(YEAR(M250)&lt;&gt;YEAR(M249), Q249*$C$5, N249)*(I250/I249)</f>
        <v/>
      </c>
      <c r="O250" s="107">
        <f>IF(YEAR(M250)&lt;&gt;YEAR(M249), Q249*$C$6, O249)*(J250/J249)</f>
        <v/>
      </c>
      <c r="P250" s="107">
        <f>IF(YEAR(M250)&lt;&gt;YEAR(M249), Q249*$C$7, P249)*(1+Tbill_YTM)^(1/52)</f>
        <v/>
      </c>
      <c r="Q250" s="61">
        <f>SUM(N250:P250)</f>
        <v/>
      </c>
      <c r="R250" s="61">
        <f>R249*EXP($C$20/52) - IF(YEAR(M251)&lt;&gt;YEAR(M250), Initial_Assets * $C$19, 0)</f>
        <v/>
      </c>
      <c r="S250" s="62">
        <f>Q250/-R250</f>
        <v/>
      </c>
      <c r="T250" s="59" t="n"/>
      <c r="U250" s="59" t="n"/>
      <c r="V250" s="59" t="n"/>
    </row>
    <row r="251" ht="17.5" customHeight="1" s="15" thickBot="1">
      <c r="G251" s="86" t="inlineStr">
        <is>
          <t>year-end</t>
        </is>
      </c>
      <c r="H251" s="111" t="n">
        <v>38348</v>
      </c>
      <c r="I251" s="112" t="n">
        <v>1621.11999511718</v>
      </c>
      <c r="J251" s="84" t="n">
        <v>2.156528106061261</v>
      </c>
      <c r="K251" s="113">
        <f>K250*(1+Tbill_YTM)^(1/52)</f>
        <v/>
      </c>
      <c r="L251" s="86" t="n"/>
      <c r="M251" s="111" t="n">
        <v>38348</v>
      </c>
      <c r="N251" s="107">
        <f>IF(YEAR(M251)&lt;&gt;YEAR(M250), Q250*$C$5, N250)*(I251/I250)</f>
        <v/>
      </c>
      <c r="O251" s="107">
        <f>IF(YEAR(M251)&lt;&gt;YEAR(M250), Q250*$C$6, O250)*(J251/J250)</f>
        <v/>
      </c>
      <c r="P251" s="107">
        <f>IF(YEAR(M251)&lt;&gt;YEAR(M250), Q250*$C$7, P250)*(1+Tbill_YTM)^(1/52)</f>
        <v/>
      </c>
      <c r="Q251" s="87">
        <f>SUM(N251:P251)</f>
        <v/>
      </c>
      <c r="R251" s="61">
        <f>R250*EXP($C$20/52) - IF(YEAR(M252)&lt;&gt;YEAR(M251), Initial_Assets * $C$19, 0)</f>
        <v/>
      </c>
      <c r="S251" s="88">
        <f>Q251/-R251</f>
        <v/>
      </c>
      <c r="T251" s="86" t="n"/>
      <c r="U251" s="86" t="n"/>
      <c r="V251" s="86" t="n"/>
    </row>
    <row r="252" ht="17.5" customHeight="1" s="15" thickTop="1">
      <c r="G252" s="59" t="n"/>
      <c r="H252" s="104" t="n">
        <v>38355</v>
      </c>
      <c r="I252" s="105" t="n">
        <v>1564.81005859375</v>
      </c>
      <c r="J252" s="70" t="n">
        <v>2.006713211261293</v>
      </c>
      <c r="K252" s="106">
        <f>K251*(1+Tbill_YTM)^(1/52)</f>
        <v/>
      </c>
      <c r="L252" s="59" t="n"/>
      <c r="M252" s="104" t="n">
        <v>38355</v>
      </c>
      <c r="N252" s="107">
        <f>IF(YEAR(M252)&lt;&gt;YEAR(M251), Q251*$C$5, N251)*(I252/I251)</f>
        <v/>
      </c>
      <c r="O252" s="107">
        <f>IF(YEAR(M252)&lt;&gt;YEAR(M251), Q251*$C$6, O251)*(J252/J251)</f>
        <v/>
      </c>
      <c r="P252" s="107">
        <f>IF(YEAR(M252)&lt;&gt;YEAR(M251), Q251*$C$7, P251)*(1+Tbill_YTM)^(1/52)</f>
        <v/>
      </c>
      <c r="Q252" s="61">
        <f>SUM(N252:P252)</f>
        <v/>
      </c>
      <c r="R252" s="61">
        <f>R251*EXP($C$20/52) - IF(YEAR(M253)&lt;&gt;YEAR(M252), Initial_Assets * $C$19, 0)</f>
        <v/>
      </c>
      <c r="S252" s="62">
        <f>Q252/-R252</f>
        <v/>
      </c>
      <c r="T252" s="59" t="n"/>
      <c r="U252" s="59" t="n"/>
      <c r="V252" s="59" t="n"/>
    </row>
    <row r="253">
      <c r="G253" s="64" t="n"/>
      <c r="H253" s="104" t="n">
        <v>38362</v>
      </c>
      <c r="I253" s="105" t="n">
        <v>1561.10998535156</v>
      </c>
      <c r="J253" s="70" t="n">
        <v>1.997223259663705</v>
      </c>
      <c r="K253" s="106">
        <f>K252*(1+Tbill_YTM)^(1/52)</f>
        <v/>
      </c>
      <c r="L253" s="59" t="n"/>
      <c r="M253" s="104" t="n">
        <v>38362</v>
      </c>
      <c r="N253" s="107">
        <f>IF(YEAR(M253)&lt;&gt;YEAR(M252), Q252*$C$5, N252)*(I253/I252)</f>
        <v/>
      </c>
      <c r="O253" s="107">
        <f>IF(YEAR(M253)&lt;&gt;YEAR(M252), Q252*$C$6, O252)*(J253/J252)</f>
        <v/>
      </c>
      <c r="P253" s="107">
        <f>IF(YEAR(M253)&lt;&gt;YEAR(M252), Q252*$C$7, P252)*(1+Tbill_YTM)^(1/52)</f>
        <v/>
      </c>
      <c r="Q253" s="61">
        <f>SUM(N253:P253)</f>
        <v/>
      </c>
      <c r="R253" s="61">
        <f>R252*EXP($C$20/52) - IF(YEAR(M254)&lt;&gt;YEAR(M253), Initial_Assets * $C$19, 0)</f>
        <v/>
      </c>
      <c r="S253" s="62">
        <f>Q253/-R253</f>
        <v/>
      </c>
      <c r="T253" s="59" t="n"/>
      <c r="U253" s="59" t="n"/>
      <c r="V253" s="59" t="n"/>
    </row>
    <row r="254">
      <c r="G254" s="64" t="n"/>
      <c r="H254" s="104" t="n">
        <v>38369</v>
      </c>
      <c r="I254" s="105" t="n">
        <v>1503.64001464843</v>
      </c>
      <c r="J254" s="70" t="n">
        <v>1.850173579247197</v>
      </c>
      <c r="K254" s="106">
        <f>K253*(1+Tbill_YTM)^(1/52)</f>
        <v/>
      </c>
      <c r="L254" s="59" t="n"/>
      <c r="M254" s="104" t="n">
        <v>38369</v>
      </c>
      <c r="N254" s="107">
        <f>IF(YEAR(M254)&lt;&gt;YEAR(M253), Q253*$C$5, N253)*(I254/I253)</f>
        <v/>
      </c>
      <c r="O254" s="107">
        <f>IF(YEAR(M254)&lt;&gt;YEAR(M253), Q253*$C$6, O253)*(J254/J253)</f>
        <v/>
      </c>
      <c r="P254" s="107">
        <f>IF(YEAR(M254)&lt;&gt;YEAR(M253), Q253*$C$7, P253)*(1+Tbill_YTM)^(1/52)</f>
        <v/>
      </c>
      <c r="Q254" s="61">
        <f>SUM(N254:P254)</f>
        <v/>
      </c>
      <c r="R254" s="61">
        <f>R253*EXP($C$20/52) - IF(YEAR(M255)&lt;&gt;YEAR(M254), Initial_Assets * $C$19, 0)</f>
        <v/>
      </c>
      <c r="S254" s="62">
        <f>Q254/-R254</f>
        <v/>
      </c>
      <c r="T254" s="59" t="n"/>
      <c r="U254" s="59" t="n"/>
      <c r="V254" s="59" t="n"/>
    </row>
    <row r="255" ht="17.5" customHeight="1" s="15">
      <c r="G255" s="64" t="n"/>
      <c r="H255" s="104" t="n">
        <v>38376</v>
      </c>
      <c r="I255" s="105" t="n">
        <v>1499.4599609375</v>
      </c>
      <c r="J255" s="70" t="n">
        <v>1.839886775410568</v>
      </c>
      <c r="K255" s="106">
        <f>K254*(1+Tbill_YTM)^(1/52)</f>
        <v/>
      </c>
      <c r="L255" s="59" t="n"/>
      <c r="M255" s="104" t="n">
        <v>38376</v>
      </c>
      <c r="N255" s="107">
        <f>IF(YEAR(M255)&lt;&gt;YEAR(M254), Q254*$C$5, N254)*(I255/I254)</f>
        <v/>
      </c>
      <c r="O255" s="107">
        <f>IF(YEAR(M255)&lt;&gt;YEAR(M254), Q254*$C$6, O254)*(J255/J254)</f>
        <v/>
      </c>
      <c r="P255" s="107">
        <f>IF(YEAR(M255)&lt;&gt;YEAR(M254), Q254*$C$7, P254)*(1+Tbill_YTM)^(1/52)</f>
        <v/>
      </c>
      <c r="Q255" s="61">
        <f>SUM(N255:P255)</f>
        <v/>
      </c>
      <c r="R255" s="61">
        <f>R254*EXP($C$20/52) - IF(YEAR(M256)&lt;&gt;YEAR(M255), Initial_Assets * $C$19, 0)</f>
        <v/>
      </c>
      <c r="S255" s="62">
        <f>Q255/-R255</f>
        <v/>
      </c>
      <c r="T255" s="59" t="n"/>
      <c r="U255" s="59" t="n"/>
      <c r="V255" s="59" t="n"/>
    </row>
    <row r="256">
      <c r="G256" s="64" t="n"/>
      <c r="H256" s="104" t="n">
        <v>38383</v>
      </c>
      <c r="I256" s="105" t="n">
        <v>1534.48999023437</v>
      </c>
      <c r="J256" s="70" t="n">
        <v>1.92585277560341</v>
      </c>
      <c r="K256" s="106">
        <f>K255*(1+Tbill_YTM)^(1/52)</f>
        <v/>
      </c>
      <c r="L256" s="59" t="n"/>
      <c r="M256" s="104" t="n">
        <v>38383</v>
      </c>
      <c r="N256" s="107">
        <f>IF(YEAR(M256)&lt;&gt;YEAR(M255), Q255*$C$5, N255)*(I256/I255)</f>
        <v/>
      </c>
      <c r="O256" s="107">
        <f>IF(YEAR(M256)&lt;&gt;YEAR(M255), Q255*$C$6, O255)*(J256/J255)</f>
        <v/>
      </c>
      <c r="P256" s="107">
        <f>IF(YEAR(M256)&lt;&gt;YEAR(M255), Q255*$C$7, P255)*(1+Tbill_YTM)^(1/52)</f>
        <v/>
      </c>
      <c r="Q256" s="61">
        <f>SUM(N256:P256)</f>
        <v/>
      </c>
      <c r="R256" s="61">
        <f>R255*EXP($C$20/52) - IF(YEAR(M257)&lt;&gt;YEAR(M256), Initial_Assets * $C$19, 0)</f>
        <v/>
      </c>
      <c r="S256" s="62">
        <f>Q256/-R256</f>
        <v/>
      </c>
      <c r="T256" s="59" t="n"/>
      <c r="U256" s="59" t="n"/>
      <c r="V256" s="59" t="n"/>
    </row>
    <row r="257">
      <c r="G257" s="64" t="n"/>
      <c r="H257" s="104" t="n">
        <v>38390</v>
      </c>
      <c r="I257" s="105" t="n">
        <v>1530.51000976562</v>
      </c>
      <c r="J257" s="70" t="n">
        <v>1.915862672727054</v>
      </c>
      <c r="K257" s="106">
        <f>K256*(1+Tbill_YTM)^(1/52)</f>
        <v/>
      </c>
      <c r="L257" s="59" t="n"/>
      <c r="M257" s="104" t="n">
        <v>38390</v>
      </c>
      <c r="N257" s="107">
        <f>IF(YEAR(M257)&lt;&gt;YEAR(M256), Q256*$C$5, N256)*(I257/I256)</f>
        <v/>
      </c>
      <c r="O257" s="107">
        <f>IF(YEAR(M257)&lt;&gt;YEAR(M256), Q256*$C$6, O256)*(J257/J256)</f>
        <v/>
      </c>
      <c r="P257" s="107">
        <f>IF(YEAR(M257)&lt;&gt;YEAR(M256), Q256*$C$7, P256)*(1+Tbill_YTM)^(1/52)</f>
        <v/>
      </c>
      <c r="Q257" s="61">
        <f>SUM(N257:P257)</f>
        <v/>
      </c>
      <c r="R257" s="61">
        <f>R256*EXP($C$20/52) - IF(YEAR(M258)&lt;&gt;YEAR(M257), Initial_Assets * $C$19, 0)</f>
        <v/>
      </c>
      <c r="S257" s="62">
        <f>Q257/-R257</f>
        <v/>
      </c>
      <c r="T257" s="59" t="n"/>
      <c r="U257" s="59" t="n"/>
      <c r="V257" s="59" t="n"/>
    </row>
    <row r="258">
      <c r="G258" s="64" t="n"/>
      <c r="H258" s="104" t="n">
        <v>38397</v>
      </c>
      <c r="I258" s="105" t="n">
        <v>1515.40002441406</v>
      </c>
      <c r="J258" s="70" t="n">
        <v>1.878033900963661</v>
      </c>
      <c r="K258" s="106">
        <f>K257*(1+Tbill_YTM)^(1/52)</f>
        <v/>
      </c>
      <c r="L258" s="59" t="n"/>
      <c r="M258" s="104" t="n">
        <v>38397</v>
      </c>
      <c r="N258" s="107">
        <f>IF(YEAR(M258)&lt;&gt;YEAR(M257), Q257*$C$5, N257)*(I258/I257)</f>
        <v/>
      </c>
      <c r="O258" s="107">
        <f>IF(YEAR(M258)&lt;&gt;YEAR(M257), Q257*$C$6, O257)*(J258/J257)</f>
        <v/>
      </c>
      <c r="P258" s="107">
        <f>IF(YEAR(M258)&lt;&gt;YEAR(M257), Q257*$C$7, P257)*(1+Tbill_YTM)^(1/52)</f>
        <v/>
      </c>
      <c r="Q258" s="61">
        <f>SUM(N258:P258)</f>
        <v/>
      </c>
      <c r="R258" s="61">
        <f>R257*EXP($C$20/52) - IF(YEAR(M259)&lt;&gt;YEAR(M258), Initial_Assets * $C$19, 0)</f>
        <v/>
      </c>
      <c r="S258" s="62">
        <f>Q258/-R258</f>
        <v/>
      </c>
      <c r="T258" s="59" t="n"/>
      <c r="U258" s="59" t="n"/>
      <c r="V258" s="59" t="n"/>
    </row>
    <row r="259">
      <c r="G259" s="64" t="n"/>
      <c r="H259" s="104" t="n">
        <v>38404</v>
      </c>
      <c r="I259" s="105" t="n">
        <v>1526.90002441406</v>
      </c>
      <c r="J259" s="70" t="n">
        <v>1.906537780484757</v>
      </c>
      <c r="K259" s="106">
        <f>K258*(1+Tbill_YTM)^(1/52)</f>
        <v/>
      </c>
      <c r="L259" s="59" t="n"/>
      <c r="M259" s="104" t="n">
        <v>38404</v>
      </c>
      <c r="N259" s="107">
        <f>IF(YEAR(M259)&lt;&gt;YEAR(M258), Q258*$C$5, N258)*(I259/I258)</f>
        <v/>
      </c>
      <c r="O259" s="107">
        <f>IF(YEAR(M259)&lt;&gt;YEAR(M258), Q258*$C$6, O258)*(J259/J258)</f>
        <v/>
      </c>
      <c r="P259" s="107">
        <f>IF(YEAR(M259)&lt;&gt;YEAR(M258), Q258*$C$7, P258)*(1+Tbill_YTM)^(1/52)</f>
        <v/>
      </c>
      <c r="Q259" s="61">
        <f>SUM(N259:P259)</f>
        <v/>
      </c>
      <c r="R259" s="61">
        <f>R258*EXP($C$20/52) - IF(YEAR(M260)&lt;&gt;YEAR(M259), Initial_Assets * $C$19, 0)</f>
        <v/>
      </c>
      <c r="S259" s="62">
        <f>Q259/-R259</f>
        <v/>
      </c>
      <c r="T259" s="59" t="n"/>
      <c r="U259" s="59" t="n"/>
      <c r="V259" s="59" t="n"/>
    </row>
    <row r="260">
      <c r="G260" s="64" t="n"/>
      <c r="H260" s="104" t="n">
        <v>38411</v>
      </c>
      <c r="I260" s="105" t="n">
        <v>1520.57995605468</v>
      </c>
      <c r="J260" s="70" t="n">
        <v>1.89075488846859</v>
      </c>
      <c r="K260" s="106">
        <f>K259*(1+Tbill_YTM)^(1/52)</f>
        <v/>
      </c>
      <c r="L260" s="59" t="n"/>
      <c r="M260" s="104" t="n">
        <v>38411</v>
      </c>
      <c r="N260" s="107">
        <f>IF(YEAR(M260)&lt;&gt;YEAR(M259), Q259*$C$5, N259)*(I260/I259)</f>
        <v/>
      </c>
      <c r="O260" s="107">
        <f>IF(YEAR(M260)&lt;&gt;YEAR(M259), Q259*$C$6, O259)*(J260/J259)</f>
        <v/>
      </c>
      <c r="P260" s="107">
        <f>IF(YEAR(M260)&lt;&gt;YEAR(M259), Q259*$C$7, P259)*(1+Tbill_YTM)^(1/52)</f>
        <v/>
      </c>
      <c r="Q260" s="61">
        <f>SUM(N260:P260)</f>
        <v/>
      </c>
      <c r="R260" s="61">
        <f>R259*EXP($C$20/52) - IF(YEAR(M261)&lt;&gt;YEAR(M260), Initial_Assets * $C$19, 0)</f>
        <v/>
      </c>
      <c r="S260" s="62">
        <f>Q260/-R260</f>
        <v/>
      </c>
      <c r="T260" s="59" t="n"/>
      <c r="U260" s="59" t="n"/>
      <c r="V260" s="59" t="n"/>
    </row>
    <row r="261">
      <c r="G261" s="64" t="n"/>
      <c r="H261" s="104" t="n">
        <v>38418</v>
      </c>
      <c r="I261" s="105" t="n">
        <v>1505.64001464843</v>
      </c>
      <c r="J261" s="70" t="n">
        <v>1.853600949756162</v>
      </c>
      <c r="K261" s="106">
        <f>K260*(1+Tbill_YTM)^(1/52)</f>
        <v/>
      </c>
      <c r="L261" s="59" t="n"/>
      <c r="M261" s="104" t="n">
        <v>38418</v>
      </c>
      <c r="N261" s="107">
        <f>IF(YEAR(M261)&lt;&gt;YEAR(M260), Q260*$C$5, N260)*(I261/I260)</f>
        <v/>
      </c>
      <c r="O261" s="107">
        <f>IF(YEAR(M261)&lt;&gt;YEAR(M260), Q260*$C$6, O260)*(J261/J260)</f>
        <v/>
      </c>
      <c r="P261" s="107">
        <f>IF(YEAR(M261)&lt;&gt;YEAR(M260), Q260*$C$7, P260)*(1+Tbill_YTM)^(1/52)</f>
        <v/>
      </c>
      <c r="Q261" s="61">
        <f>SUM(N261:P261)</f>
        <v/>
      </c>
      <c r="R261" s="61">
        <f>R260*EXP($C$20/52) - IF(YEAR(M262)&lt;&gt;YEAR(M261), Initial_Assets * $C$19, 0)</f>
        <v/>
      </c>
      <c r="S261" s="62">
        <f>Q261/-R261</f>
        <v/>
      </c>
      <c r="T261" s="59" t="n"/>
      <c r="U261" s="59" t="n"/>
      <c r="V261" s="59" t="n"/>
    </row>
    <row r="262">
      <c r="G262" s="64" t="n"/>
      <c r="H262" s="104" t="n">
        <v>38425</v>
      </c>
      <c r="I262" s="105" t="n">
        <v>1484.40002441406</v>
      </c>
      <c r="J262" s="70" t="n">
        <v>1.801303633414668</v>
      </c>
      <c r="K262" s="106">
        <f>K261*(1+Tbill_YTM)^(1/52)</f>
        <v/>
      </c>
      <c r="L262" s="59" t="n"/>
      <c r="M262" s="104" t="n">
        <v>38425</v>
      </c>
      <c r="N262" s="107">
        <f>IF(YEAR(M262)&lt;&gt;YEAR(M261), Q261*$C$5, N261)*(I262/I261)</f>
        <v/>
      </c>
      <c r="O262" s="107">
        <f>IF(YEAR(M262)&lt;&gt;YEAR(M261), Q261*$C$6, O261)*(J262/J261)</f>
        <v/>
      </c>
      <c r="P262" s="107">
        <f>IF(YEAR(M262)&lt;&gt;YEAR(M261), Q261*$C$7, P261)*(1+Tbill_YTM)^(1/52)</f>
        <v/>
      </c>
      <c r="Q262" s="61">
        <f>SUM(N262:P262)</f>
        <v/>
      </c>
      <c r="R262" s="61">
        <f>R261*EXP($C$20/52) - IF(YEAR(M263)&lt;&gt;YEAR(M262), Initial_Assets * $C$19, 0)</f>
        <v/>
      </c>
      <c r="S262" s="62">
        <f>Q262/-R262</f>
        <v/>
      </c>
      <c r="T262" s="59" t="n"/>
      <c r="U262" s="59" t="n"/>
      <c r="V262" s="59" t="n"/>
    </row>
    <row r="263">
      <c r="G263" s="64" t="n"/>
      <c r="H263" s="104" t="n">
        <v>38432</v>
      </c>
      <c r="I263" s="105" t="n">
        <v>1469.93994140625</v>
      </c>
      <c r="J263" s="70" t="n">
        <v>1.766209319708055</v>
      </c>
      <c r="K263" s="106">
        <f>K262*(1+Tbill_YTM)^(1/52)</f>
        <v/>
      </c>
      <c r="L263" s="59" t="n"/>
      <c r="M263" s="104" t="n">
        <v>38432</v>
      </c>
      <c r="N263" s="107">
        <f>IF(YEAR(M263)&lt;&gt;YEAR(M262), Q262*$C$5, N262)*(I263/I262)</f>
        <v/>
      </c>
      <c r="O263" s="107">
        <f>IF(YEAR(M263)&lt;&gt;YEAR(M262), Q262*$C$6, O262)*(J263/J262)</f>
        <v/>
      </c>
      <c r="P263" s="107">
        <f>IF(YEAR(M263)&lt;&gt;YEAR(M262), Q262*$C$7, P262)*(1+Tbill_YTM)^(1/52)</f>
        <v/>
      </c>
      <c r="Q263" s="61">
        <f>SUM(N263:P263)</f>
        <v/>
      </c>
      <c r="R263" s="61">
        <f>R262*EXP($C$20/52) - IF(YEAR(M264)&lt;&gt;YEAR(M263), Initial_Assets * $C$19, 0)</f>
        <v/>
      </c>
      <c r="S263" s="62">
        <f>Q263/-R263</f>
        <v/>
      </c>
      <c r="T263" s="59" t="n"/>
      <c r="U263" s="59" t="n"/>
      <c r="V263" s="59" t="n"/>
    </row>
    <row r="264">
      <c r="G264" s="64" t="n"/>
      <c r="H264" s="104" t="n">
        <v>38439</v>
      </c>
      <c r="I264" s="105" t="n">
        <v>1469.34997558593</v>
      </c>
      <c r="J264" s="70" t="n">
        <v>1.764791570450678</v>
      </c>
      <c r="K264" s="106">
        <f>K263*(1+Tbill_YTM)^(1/52)</f>
        <v/>
      </c>
      <c r="L264" s="59" t="n"/>
      <c r="M264" s="104" t="n">
        <v>38439</v>
      </c>
      <c r="N264" s="107">
        <f>IF(YEAR(M264)&lt;&gt;YEAR(M263), Q263*$C$5, N263)*(I264/I263)</f>
        <v/>
      </c>
      <c r="O264" s="107">
        <f>IF(YEAR(M264)&lt;&gt;YEAR(M263), Q263*$C$6, O263)*(J264/J263)</f>
        <v/>
      </c>
      <c r="P264" s="107">
        <f>IF(YEAR(M264)&lt;&gt;YEAR(M263), Q263*$C$7, P263)*(1+Tbill_YTM)^(1/52)</f>
        <v/>
      </c>
      <c r="Q264" s="61">
        <f>SUM(N264:P264)</f>
        <v/>
      </c>
      <c r="R264" s="61">
        <f>R263*EXP($C$20/52) - IF(YEAR(M265)&lt;&gt;YEAR(M264), Initial_Assets * $C$19, 0)</f>
        <v/>
      </c>
      <c r="S264" s="62">
        <f>Q264/-R264</f>
        <v/>
      </c>
      <c r="T264" s="59" t="n"/>
      <c r="U264" s="59" t="n"/>
      <c r="V264" s="59" t="n"/>
    </row>
    <row r="265">
      <c r="G265" s="64" t="n"/>
      <c r="H265" s="104" t="n">
        <v>38446</v>
      </c>
      <c r="I265" s="105" t="n">
        <v>1485.59997558593</v>
      </c>
      <c r="J265" s="70" t="n">
        <v>1.803826332074964</v>
      </c>
      <c r="K265" s="106">
        <f>K264*(1+Tbill_YTM)^(1/52)</f>
        <v/>
      </c>
      <c r="L265" s="59" t="n"/>
      <c r="M265" s="104" t="n">
        <v>38446</v>
      </c>
      <c r="N265" s="107">
        <f>IF(YEAR(M265)&lt;&gt;YEAR(M264), Q264*$C$5, N264)*(I265/I264)</f>
        <v/>
      </c>
      <c r="O265" s="107">
        <f>IF(YEAR(M265)&lt;&gt;YEAR(M264), Q264*$C$6, O264)*(J265/J264)</f>
        <v/>
      </c>
      <c r="P265" s="107">
        <f>IF(YEAR(M265)&lt;&gt;YEAR(M264), Q264*$C$7, P264)*(1+Tbill_YTM)^(1/52)</f>
        <v/>
      </c>
      <c r="Q265" s="61">
        <f>SUM(N265:P265)</f>
        <v/>
      </c>
      <c r="R265" s="61">
        <f>R264*EXP($C$20/52) - IF(YEAR(M266)&lt;&gt;YEAR(M265), Initial_Assets * $C$19, 0)</f>
        <v/>
      </c>
      <c r="S265" s="62">
        <f>Q265/-R265</f>
        <v/>
      </c>
      <c r="T265" s="59" t="n"/>
      <c r="U265" s="59" t="n"/>
      <c r="V265" s="59" t="n"/>
    </row>
    <row r="266" ht="17.5" customHeight="1" s="15" thickBot="1">
      <c r="G266" s="65" t="inlineStr">
        <is>
          <t>below 100WMA</t>
        </is>
      </c>
      <c r="H266" s="109" t="n">
        <v>38453</v>
      </c>
      <c r="I266" s="110" t="n">
        <v>1408.58996582031</v>
      </c>
      <c r="J266" s="70" t="n">
        <v>1.616814100341738</v>
      </c>
      <c r="K266" s="106">
        <f>K265*(1+Tbill_YTM)^(1/52)</f>
        <v/>
      </c>
      <c r="L266" s="59" t="n"/>
      <c r="M266" s="109" t="n">
        <v>38453</v>
      </c>
      <c r="N266" s="107">
        <f>IF(YEAR(M266)&lt;&gt;YEAR(M265), Q265*$C$5, N265)*(I266/I265)</f>
        <v/>
      </c>
      <c r="O266" s="107">
        <f>IF(YEAR(M266)&lt;&gt;YEAR(M265), Q265*$C$6, O265)*(J266/J265)</f>
        <v/>
      </c>
      <c r="P266" s="107">
        <f>IF(YEAR(M266)&lt;&gt;YEAR(M265), Q265*$C$7, P265)*(1+Tbill_YTM)^(1/52)</f>
        <v/>
      </c>
      <c r="Q266" s="61">
        <f>SUM(N266:P266)</f>
        <v/>
      </c>
      <c r="R266" s="61">
        <f>R265*EXP($C$20/52) - IF(YEAR(M267)&lt;&gt;YEAR(M266), Initial_Assets * $C$19, 0)</f>
        <v/>
      </c>
      <c r="S266" s="62">
        <f>Q266/-R266</f>
        <v/>
      </c>
      <c r="T266" s="59" t="n"/>
      <c r="U266" s="59" t="n"/>
      <c r="V266" s="59" t="n"/>
    </row>
    <row r="267">
      <c r="G267" s="64" t="n"/>
      <c r="H267" s="104" t="n">
        <v>38460</v>
      </c>
      <c r="I267" s="105" t="n">
        <v>1421.2099609375</v>
      </c>
      <c r="J267" s="70" t="n">
        <v>1.645785179998456</v>
      </c>
      <c r="K267" s="106">
        <f>K266*(1+Tbill_YTM)^(1/52)</f>
        <v/>
      </c>
      <c r="L267" s="59" t="n"/>
      <c r="M267" s="104" t="n">
        <v>38460</v>
      </c>
      <c r="N267" s="107">
        <f>IF(YEAR(M267)&lt;&gt;YEAR(M266), Q266*$C$5, N266)*(I267/I266)</f>
        <v/>
      </c>
      <c r="O267" s="107">
        <f>IF(YEAR(M267)&lt;&gt;YEAR(M266), Q266*$C$6, O266)*(J267/J266)</f>
        <v/>
      </c>
      <c r="P267" s="107">
        <f>IF(YEAR(M267)&lt;&gt;YEAR(M266), Q266*$C$7, P266)*(1+Tbill_YTM)^(1/52)</f>
        <v/>
      </c>
      <c r="Q267" s="61">
        <f>SUM(N267:P267)</f>
        <v/>
      </c>
      <c r="R267" s="61">
        <f>R266*EXP($C$20/52) - IF(YEAR(M268)&lt;&gt;YEAR(M267), Initial_Assets * $C$19, 0)</f>
        <v/>
      </c>
      <c r="S267" s="62">
        <f>Q267/-R267</f>
        <v/>
      </c>
      <c r="T267" s="59" t="n"/>
      <c r="U267" s="59" t="n"/>
      <c r="V267" s="59" t="n"/>
    </row>
    <row r="268">
      <c r="G268" s="64" t="n"/>
      <c r="H268" s="104" t="n">
        <v>38467</v>
      </c>
      <c r="I268" s="105" t="n">
        <v>1420.7900390625</v>
      </c>
      <c r="J268" s="70" t="n">
        <v>1.644812626726769</v>
      </c>
      <c r="K268" s="106">
        <f>K267*(1+Tbill_YTM)^(1/52)</f>
        <v/>
      </c>
      <c r="L268" s="59" t="n"/>
      <c r="M268" s="104" t="n">
        <v>38467</v>
      </c>
      <c r="N268" s="107">
        <f>IF(YEAR(M268)&lt;&gt;YEAR(M267), Q267*$C$5, N267)*(I268/I267)</f>
        <v/>
      </c>
      <c r="O268" s="107">
        <f>IF(YEAR(M268)&lt;&gt;YEAR(M267), Q267*$C$6, O267)*(J268/J267)</f>
        <v/>
      </c>
      <c r="P268" s="107">
        <f>IF(YEAR(M268)&lt;&gt;YEAR(M267), Q267*$C$7, P267)*(1+Tbill_YTM)^(1/52)</f>
        <v/>
      </c>
      <c r="Q268" s="61">
        <f>SUM(N268:P268)</f>
        <v/>
      </c>
      <c r="R268" s="61">
        <f>R267*EXP($C$20/52) - IF(YEAR(M269)&lt;&gt;YEAR(M268), Initial_Assets * $C$19, 0)</f>
        <v/>
      </c>
      <c r="S268" s="62">
        <f>Q268/-R268</f>
        <v/>
      </c>
      <c r="T268" s="59" t="n"/>
      <c r="U268" s="59" t="n"/>
      <c r="V268" s="59" t="n"/>
    </row>
    <row r="269" ht="17.5" customHeight="1" s="15" thickBot="1">
      <c r="G269" s="66" t="inlineStr">
        <is>
          <t>reclaimed 100WMA</t>
        </is>
      </c>
      <c r="H269" s="114" t="n">
        <v>38474</v>
      </c>
      <c r="I269" s="115" t="n">
        <v>1456</v>
      </c>
      <c r="J269" s="70" t="n">
        <v>1.726335985906244</v>
      </c>
      <c r="K269" s="106">
        <f>K268*(1+Tbill_YTM)^(1/52)</f>
        <v/>
      </c>
      <c r="L269" s="59" t="n"/>
      <c r="M269" s="114" t="n">
        <v>38474</v>
      </c>
      <c r="N269" s="107">
        <f>IF(YEAR(M269)&lt;&gt;YEAR(M268), Q268*$C$5, N268)*(I269/I268)</f>
        <v/>
      </c>
      <c r="O269" s="107">
        <f>IF(YEAR(M269)&lt;&gt;YEAR(M268), Q268*$C$6, O268)*(J269/J268)</f>
        <v/>
      </c>
      <c r="P269" s="107">
        <f>IF(YEAR(M269)&lt;&gt;YEAR(M268), Q268*$C$7, P268)*(1+Tbill_YTM)^(1/52)</f>
        <v/>
      </c>
      <c r="Q269" s="61">
        <f>SUM(N269:P269)</f>
        <v/>
      </c>
      <c r="R269" s="61">
        <f>R268*EXP($C$20/52) - IF(YEAR(M270)&lt;&gt;YEAR(M269), Initial_Assets * $C$19, 0)</f>
        <v/>
      </c>
      <c r="S269" s="62">
        <f>Q269/-R269</f>
        <v/>
      </c>
      <c r="T269" s="59" t="n"/>
      <c r="U269" s="59" t="n"/>
      <c r="V269" s="59" t="n"/>
    </row>
    <row r="270">
      <c r="G270" s="64" t="n"/>
      <c r="H270" s="104" t="n">
        <v>38481</v>
      </c>
      <c r="I270" s="105" t="n">
        <v>1470.63000488281</v>
      </c>
      <c r="J270" s="70" t="n">
        <v>1.761028711047973</v>
      </c>
      <c r="K270" s="106">
        <f>K269*(1+Tbill_YTM)^(1/52)</f>
        <v/>
      </c>
      <c r="L270" s="59" t="n"/>
      <c r="M270" s="104" t="n">
        <v>38481</v>
      </c>
      <c r="N270" s="107">
        <f>IF(YEAR(M270)&lt;&gt;YEAR(M269), Q269*$C$5, N269)*(I270/I269)</f>
        <v/>
      </c>
      <c r="O270" s="107">
        <f>IF(YEAR(M270)&lt;&gt;YEAR(M269), Q269*$C$6, O269)*(J270/J269)</f>
        <v/>
      </c>
      <c r="P270" s="107">
        <f>IF(YEAR(M270)&lt;&gt;YEAR(M269), Q269*$C$7, P269)*(1+Tbill_YTM)^(1/52)</f>
        <v/>
      </c>
      <c r="Q270" s="61">
        <f>SUM(N270:P270)</f>
        <v/>
      </c>
      <c r="R270" s="61">
        <f>R269*EXP($C$20/52) - IF(YEAR(M271)&lt;&gt;YEAR(M270), Initial_Assets * $C$19, 0)</f>
        <v/>
      </c>
      <c r="S270" s="62">
        <f>Q270/-R270</f>
        <v/>
      </c>
      <c r="T270" s="59" t="n"/>
      <c r="U270" s="59" t="n"/>
      <c r="V270" s="59" t="n"/>
    </row>
    <row r="271">
      <c r="G271" s="64" t="n"/>
      <c r="H271" s="104" t="n">
        <v>38488</v>
      </c>
      <c r="I271" s="105" t="n">
        <v>1528.06005859375</v>
      </c>
      <c r="J271" s="70" t="n">
        <v>1.898569728334713</v>
      </c>
      <c r="K271" s="106">
        <f>K270*(1+Tbill_YTM)^(1/52)</f>
        <v/>
      </c>
      <c r="L271" s="59" t="n"/>
      <c r="M271" s="104" t="n">
        <v>38488</v>
      </c>
      <c r="N271" s="107">
        <f>IF(YEAR(M271)&lt;&gt;YEAR(M270), Q270*$C$5, N270)*(I271/I270)</f>
        <v/>
      </c>
      <c r="O271" s="107">
        <f>IF(YEAR(M271)&lt;&gt;YEAR(M270), Q270*$C$6, O270)*(J271/J270)</f>
        <v/>
      </c>
      <c r="P271" s="107">
        <f>IF(YEAR(M271)&lt;&gt;YEAR(M270), Q270*$C$7, P270)*(1+Tbill_YTM)^(1/52)</f>
        <v/>
      </c>
      <c r="Q271" s="61">
        <f>SUM(N271:P271)</f>
        <v/>
      </c>
      <c r="R271" s="61">
        <f>R270*EXP($C$20/52) - IF(YEAR(M272)&lt;&gt;YEAR(M271), Initial_Assets * $C$19, 0)</f>
        <v/>
      </c>
      <c r="S271" s="62">
        <f>Q271/-R271</f>
        <v/>
      </c>
      <c r="T271" s="59" t="n"/>
      <c r="U271" s="59" t="n"/>
      <c r="V271" s="59" t="n"/>
    </row>
    <row r="272">
      <c r="G272" s="64" t="n"/>
      <c r="H272" s="104" t="n">
        <v>38495</v>
      </c>
      <c r="I272" s="105" t="n">
        <v>1549.80004882812</v>
      </c>
      <c r="J272" s="70" t="n">
        <v>1.95259232662349</v>
      </c>
      <c r="K272" s="106">
        <f>K271*(1+Tbill_YTM)^(1/52)</f>
        <v/>
      </c>
      <c r="L272" s="59" t="n"/>
      <c r="M272" s="104" t="n">
        <v>38495</v>
      </c>
      <c r="N272" s="107">
        <f>IF(YEAR(M272)&lt;&gt;YEAR(M271), Q271*$C$5, N271)*(I272/I271)</f>
        <v/>
      </c>
      <c r="O272" s="107">
        <f>IF(YEAR(M272)&lt;&gt;YEAR(M271), Q271*$C$6, O271)*(J272/J271)</f>
        <v/>
      </c>
      <c r="P272" s="107">
        <f>IF(YEAR(M272)&lt;&gt;YEAR(M271), Q271*$C$7, P271)*(1+Tbill_YTM)^(1/52)</f>
        <v/>
      </c>
      <c r="Q272" s="61">
        <f>SUM(N272:P272)</f>
        <v/>
      </c>
      <c r="R272" s="61">
        <f>R271*EXP($C$20/52) - IF(YEAR(M273)&lt;&gt;YEAR(M272), Initial_Assets * $C$19, 0)</f>
        <v/>
      </c>
      <c r="S272" s="62">
        <f>Q272/-R272</f>
        <v/>
      </c>
      <c r="T272" s="59" t="n"/>
      <c r="U272" s="59" t="n"/>
      <c r="V272" s="59" t="n"/>
    </row>
    <row r="273">
      <c r="G273" s="64" t="n"/>
      <c r="H273" s="104" t="n">
        <v>38502</v>
      </c>
      <c r="I273" s="105" t="n">
        <v>1544.47998046875</v>
      </c>
      <c r="J273" s="70" t="n">
        <v>1.939186823554274</v>
      </c>
      <c r="K273" s="106">
        <f>K272*(1+Tbill_YTM)^(1/52)</f>
        <v/>
      </c>
      <c r="L273" s="59" t="n"/>
      <c r="M273" s="104" t="n">
        <v>38502</v>
      </c>
      <c r="N273" s="107">
        <f>IF(YEAR(M273)&lt;&gt;YEAR(M272), Q272*$C$5, N272)*(I273/I272)</f>
        <v/>
      </c>
      <c r="O273" s="107">
        <f>IF(YEAR(M273)&lt;&gt;YEAR(M272), Q272*$C$6, O272)*(J273/J272)</f>
        <v/>
      </c>
      <c r="P273" s="107">
        <f>IF(YEAR(M273)&lt;&gt;YEAR(M272), Q272*$C$7, P272)*(1+Tbill_YTM)^(1/52)</f>
        <v/>
      </c>
      <c r="Q273" s="61">
        <f>SUM(N273:P273)</f>
        <v/>
      </c>
      <c r="R273" s="61">
        <f>R272*EXP($C$20/52) - IF(YEAR(M274)&lt;&gt;YEAR(M273), Initial_Assets * $C$19, 0)</f>
        <v/>
      </c>
      <c r="S273" s="62">
        <f>Q273/-R273</f>
        <v/>
      </c>
      <c r="T273" s="59" t="n"/>
      <c r="U273" s="59" t="n"/>
      <c r="V273" s="59" t="n"/>
    </row>
    <row r="274">
      <c r="G274" s="64" t="n"/>
      <c r="H274" s="104" t="n">
        <v>38509</v>
      </c>
      <c r="I274" s="105" t="n">
        <v>1521.02001953125</v>
      </c>
      <c r="J274" s="70" t="n">
        <v>1.880276060441254</v>
      </c>
      <c r="K274" s="106">
        <f>K273*(1+Tbill_YTM)^(1/52)</f>
        <v/>
      </c>
      <c r="L274" s="59" t="n"/>
      <c r="M274" s="104" t="n">
        <v>38509</v>
      </c>
      <c r="N274" s="107">
        <f>IF(YEAR(M274)&lt;&gt;YEAR(M273), Q273*$C$5, N273)*(I274/I273)</f>
        <v/>
      </c>
      <c r="O274" s="107">
        <f>IF(YEAR(M274)&lt;&gt;YEAR(M273), Q273*$C$6, O273)*(J274/J273)</f>
        <v/>
      </c>
      <c r="P274" s="107">
        <f>IF(YEAR(M274)&lt;&gt;YEAR(M273), Q273*$C$7, P273)*(1+Tbill_YTM)^(1/52)</f>
        <v/>
      </c>
      <c r="Q274" s="61">
        <f>SUM(N274:P274)</f>
        <v/>
      </c>
      <c r="R274" s="61">
        <f>R273*EXP($C$20/52) - IF(YEAR(M275)&lt;&gt;YEAR(M274), Initial_Assets * $C$19, 0)</f>
        <v/>
      </c>
      <c r="S274" s="62">
        <f>Q274/-R274</f>
        <v/>
      </c>
      <c r="T274" s="59" t="n"/>
      <c r="U274" s="59" t="n"/>
      <c r="V274" s="59" t="n"/>
    </row>
    <row r="275">
      <c r="G275" s="64" t="n"/>
      <c r="H275" s="104" t="n">
        <v>38516</v>
      </c>
      <c r="I275" s="105" t="n">
        <v>1538.13000488281</v>
      </c>
      <c r="J275" s="70" t="n">
        <v>1.922578588268539</v>
      </c>
      <c r="K275" s="106">
        <f>K274*(1+Tbill_YTM)^(1/52)</f>
        <v/>
      </c>
      <c r="L275" s="59" t="n"/>
      <c r="M275" s="104" t="n">
        <v>38516</v>
      </c>
      <c r="N275" s="107">
        <f>IF(YEAR(M275)&lt;&gt;YEAR(M274), Q274*$C$5, N274)*(I275/I274)</f>
        <v/>
      </c>
      <c r="O275" s="107">
        <f>IF(YEAR(M275)&lt;&gt;YEAR(M274), Q274*$C$6, O274)*(J275/J274)</f>
        <v/>
      </c>
      <c r="P275" s="107">
        <f>IF(YEAR(M275)&lt;&gt;YEAR(M274), Q274*$C$7, P274)*(1+Tbill_YTM)^(1/52)</f>
        <v/>
      </c>
      <c r="Q275" s="61">
        <f>SUM(N275:P275)</f>
        <v/>
      </c>
      <c r="R275" s="61">
        <f>R274*EXP($C$20/52) - IF(YEAR(M276)&lt;&gt;YEAR(M275), Initial_Assets * $C$19, 0)</f>
        <v/>
      </c>
      <c r="S275" s="62">
        <f>Q275/-R275</f>
        <v/>
      </c>
      <c r="T275" s="59" t="n"/>
      <c r="U275" s="59" t="n"/>
      <c r="V275" s="59" t="n"/>
    </row>
    <row r="276" ht="17.5" customHeight="1" s="15">
      <c r="A276" s="4" t="n"/>
      <c r="G276" s="64" t="n"/>
      <c r="H276" s="104" t="n">
        <v>38523</v>
      </c>
      <c r="I276" s="105" t="n">
        <v>1500.18005371093</v>
      </c>
      <c r="J276" s="70" t="n">
        <v>1.827707851312267</v>
      </c>
      <c r="K276" s="106">
        <f>K275*(1+Tbill_YTM)^(1/52)</f>
        <v/>
      </c>
      <c r="L276" s="106" t="n"/>
      <c r="M276" s="104" t="n">
        <v>38523</v>
      </c>
      <c r="N276" s="107">
        <f>IF(YEAR(M276)&lt;&gt;YEAR(M275), Q275*$C$5, N275)*(I276/I275)</f>
        <v/>
      </c>
      <c r="O276" s="107">
        <f>IF(YEAR(M276)&lt;&gt;YEAR(M275), Q275*$C$6, O275)*(J276/J275)</f>
        <v/>
      </c>
      <c r="P276" s="107">
        <f>IF(YEAR(M276)&lt;&gt;YEAR(M275), Q275*$C$7, P275)*(1+Tbill_YTM)^(1/52)</f>
        <v/>
      </c>
      <c r="Q276" s="61">
        <f>SUM(N276:P276)</f>
        <v/>
      </c>
      <c r="R276" s="61">
        <f>R275*EXP($C$20/52) - IF(YEAR(M277)&lt;&gt;YEAR(M276), Initial_Assets * $C$19, 0)</f>
        <v/>
      </c>
      <c r="S276" s="62">
        <f>Q276/-R276</f>
        <v/>
      </c>
      <c r="T276" s="59" t="n"/>
      <c r="U276" s="59" t="n"/>
      <c r="V276" s="59" t="n"/>
    </row>
    <row r="277" ht="17.5" customHeight="1" s="15">
      <c r="G277" s="64" t="n"/>
      <c r="H277" s="104" t="n">
        <v>38530</v>
      </c>
      <c r="I277" s="105" t="n">
        <v>1490.53002929687</v>
      </c>
      <c r="J277" s="70" t="n">
        <v>1.804194106621017</v>
      </c>
      <c r="K277" s="106">
        <f>K276*(1+Tbill_YTM)^(1/52)</f>
        <v/>
      </c>
      <c r="L277" s="59" t="n"/>
      <c r="M277" s="104" t="n">
        <v>38530</v>
      </c>
      <c r="N277" s="107">
        <f>IF(YEAR(M277)&lt;&gt;YEAR(M276), Q276*$C$5, N276)*(I277/I276)</f>
        <v/>
      </c>
      <c r="O277" s="107">
        <f>IF(YEAR(M277)&lt;&gt;YEAR(M276), Q276*$C$6, O276)*(J277/J276)</f>
        <v/>
      </c>
      <c r="P277" s="107">
        <f>IF(YEAR(M277)&lt;&gt;YEAR(M276), Q276*$C$7, P276)*(1+Tbill_YTM)^(1/52)</f>
        <v/>
      </c>
      <c r="Q277" s="61">
        <f>SUM(N277:P277)</f>
        <v/>
      </c>
      <c r="R277" s="61">
        <f>R276*EXP($C$20/52) - IF(YEAR(M278)&lt;&gt;YEAR(M277), Initial_Assets * $C$19, 0)</f>
        <v/>
      </c>
      <c r="S277" s="62">
        <f>Q277/-R277</f>
        <v/>
      </c>
      <c r="T277" s="59" t="n"/>
      <c r="U277" s="59" t="n"/>
      <c r="V277" s="59" t="n"/>
    </row>
    <row r="278" ht="17.5" customHeight="1" s="15">
      <c r="G278" s="64" t="n"/>
      <c r="H278" s="104" t="n">
        <v>38537</v>
      </c>
      <c r="I278" s="105" t="n">
        <v>1533.27001953125</v>
      </c>
      <c r="J278" s="70" t="n">
        <v>1.907662318575504</v>
      </c>
      <c r="K278" s="106">
        <f>K277*(1+Tbill_YTM)^(1/52)</f>
        <v/>
      </c>
      <c r="L278" s="59" t="n"/>
      <c r="M278" s="104" t="n">
        <v>38537</v>
      </c>
      <c r="N278" s="107">
        <f>IF(YEAR(M278)&lt;&gt;YEAR(M277), Q277*$C$5, N277)*(I278/I277)</f>
        <v/>
      </c>
      <c r="O278" s="107">
        <f>IF(YEAR(M278)&lt;&gt;YEAR(M277), Q277*$C$6, O277)*(J278/J277)</f>
        <v/>
      </c>
      <c r="P278" s="107">
        <f>IF(YEAR(M278)&lt;&gt;YEAR(M277), Q277*$C$7, P277)*(1+Tbill_YTM)^(1/52)</f>
        <v/>
      </c>
      <c r="Q278" s="61">
        <f>SUM(N278:P278)</f>
        <v/>
      </c>
      <c r="R278" s="61">
        <f>R277*EXP($C$20/52) - IF(YEAR(M279)&lt;&gt;YEAR(M278), Initial_Assets * $C$19, 0)</f>
        <v/>
      </c>
      <c r="S278" s="62">
        <f>Q278/-R278</f>
        <v/>
      </c>
      <c r="T278" s="59" t="n"/>
      <c r="U278" s="59" t="n"/>
      <c r="V278" s="59" t="n"/>
    </row>
    <row r="279">
      <c r="G279" s="64" t="n"/>
      <c r="H279" s="104" t="n">
        <v>38544</v>
      </c>
      <c r="I279" s="105" t="n">
        <v>1577.81994628906</v>
      </c>
      <c r="J279" s="70" t="n">
        <v>2.018518482836974</v>
      </c>
      <c r="K279" s="106">
        <f>K278*(1+Tbill_YTM)^(1/52)</f>
        <v/>
      </c>
      <c r="L279" s="59" t="n"/>
      <c r="M279" s="104" t="n">
        <v>38544</v>
      </c>
      <c r="N279" s="107">
        <f>IF(YEAR(M279)&lt;&gt;YEAR(M278), Q278*$C$5, N278)*(I279/I278)</f>
        <v/>
      </c>
      <c r="O279" s="107">
        <f>IF(YEAR(M279)&lt;&gt;YEAR(M278), Q278*$C$6, O278)*(J279/J278)</f>
        <v/>
      </c>
      <c r="P279" s="107">
        <f>IF(YEAR(M279)&lt;&gt;YEAR(M278), Q278*$C$7, P278)*(1+Tbill_YTM)^(1/52)</f>
        <v/>
      </c>
      <c r="Q279" s="61">
        <f>SUM(N279:P279)</f>
        <v/>
      </c>
      <c r="R279" s="61">
        <f>R278*EXP($C$20/52) - IF(YEAR(M280)&lt;&gt;YEAR(M279), Initial_Assets * $C$19, 0)</f>
        <v/>
      </c>
      <c r="S279" s="62">
        <f>Q279/-R279</f>
        <v/>
      </c>
      <c r="T279" s="59" t="n"/>
      <c r="U279" s="59" t="n"/>
      <c r="V279" s="59" t="n"/>
    </row>
    <row r="280">
      <c r="G280" s="64" t="n"/>
      <c r="H280" s="104" t="n">
        <v>38551</v>
      </c>
      <c r="I280" s="105" t="n">
        <v>1600.76000976562</v>
      </c>
      <c r="J280" s="70" t="n">
        <v>2.077213319638596</v>
      </c>
      <c r="K280" s="106">
        <f>K279*(1+Tbill_YTM)^(1/52)</f>
        <v/>
      </c>
      <c r="L280" s="59" t="n"/>
      <c r="M280" s="104" t="n">
        <v>38551</v>
      </c>
      <c r="N280" s="107">
        <f>IF(YEAR(M280)&lt;&gt;YEAR(M279), Q279*$C$5, N279)*(I280/I279)</f>
        <v/>
      </c>
      <c r="O280" s="107">
        <f>IF(YEAR(M280)&lt;&gt;YEAR(M279), Q279*$C$6, O279)*(J280/J279)</f>
        <v/>
      </c>
      <c r="P280" s="107">
        <f>IF(YEAR(M280)&lt;&gt;YEAR(M279), Q279*$C$7, P279)*(1+Tbill_YTM)^(1/52)</f>
        <v/>
      </c>
      <c r="Q280" s="61">
        <f>SUM(N280:P280)</f>
        <v/>
      </c>
      <c r="R280" s="61">
        <f>R279*EXP($C$20/52) - IF(YEAR(M281)&lt;&gt;YEAR(M280), Initial_Assets * $C$19, 0)</f>
        <v/>
      </c>
      <c r="S280" s="62">
        <f>Q280/-R280</f>
        <v/>
      </c>
      <c r="T280" s="59" t="n"/>
      <c r="U280" s="59" t="n"/>
      <c r="V280" s="59" t="n"/>
    </row>
    <row r="281">
      <c r="G281" s="64" t="n"/>
      <c r="H281" s="104" t="n">
        <v>38558</v>
      </c>
      <c r="I281" s="105" t="n">
        <v>1605.14001464843</v>
      </c>
      <c r="J281" s="70" t="n">
        <v>2.088580675678415</v>
      </c>
      <c r="K281" s="106">
        <f>K280*(1+Tbill_YTM)^(1/52)</f>
        <v/>
      </c>
      <c r="L281" s="59" t="n"/>
      <c r="M281" s="104" t="n">
        <v>38558</v>
      </c>
      <c r="N281" s="107">
        <f>IF(YEAR(M281)&lt;&gt;YEAR(M280), Q280*$C$5, N280)*(I281/I280)</f>
        <v/>
      </c>
      <c r="O281" s="107">
        <f>IF(YEAR(M281)&lt;&gt;YEAR(M280), Q280*$C$6, O280)*(J281/J280)</f>
        <v/>
      </c>
      <c r="P281" s="107">
        <f>IF(YEAR(M281)&lt;&gt;YEAR(M280), Q280*$C$7, P280)*(1+Tbill_YTM)^(1/52)</f>
        <v/>
      </c>
      <c r="Q281" s="61">
        <f>SUM(N281:P281)</f>
        <v/>
      </c>
      <c r="R281" s="61">
        <f>R280*EXP($C$20/52) - IF(YEAR(M282)&lt;&gt;YEAR(M281), Initial_Assets * $C$19, 0)</f>
        <v/>
      </c>
      <c r="S281" s="62">
        <f>Q281/-R281</f>
        <v/>
      </c>
      <c r="T281" s="59" t="n"/>
      <c r="U281" s="59" t="n"/>
      <c r="V281" s="59" t="n"/>
    </row>
    <row r="282" ht="17.5" customHeight="1" s="15">
      <c r="G282" s="64" t="n"/>
      <c r="H282" s="104" t="n">
        <v>38565</v>
      </c>
      <c r="I282" s="105" t="n">
        <v>1601.58996582031</v>
      </c>
      <c r="J282" s="70" t="n">
        <v>2.079342150300615</v>
      </c>
      <c r="K282" s="106">
        <f>K281*(1+Tbill_YTM)^(1/52)</f>
        <v/>
      </c>
      <c r="L282" s="59" t="n"/>
      <c r="M282" s="104" t="n">
        <v>38565</v>
      </c>
      <c r="N282" s="107">
        <f>IF(YEAR(M282)&lt;&gt;YEAR(M281), Q281*$C$5, N281)*(I282/I281)</f>
        <v/>
      </c>
      <c r="O282" s="107">
        <f>IF(YEAR(M282)&lt;&gt;YEAR(M281), Q281*$C$6, O281)*(J282/J281)</f>
        <v/>
      </c>
      <c r="P282" s="107">
        <f>IF(YEAR(M282)&lt;&gt;YEAR(M281), Q281*$C$7, P281)*(1+Tbill_YTM)^(1/52)</f>
        <v/>
      </c>
      <c r="Q282" s="61">
        <f>SUM(N282:P282)</f>
        <v/>
      </c>
      <c r="R282" s="61">
        <f>R281*EXP($C$20/52) - IF(YEAR(M283)&lt;&gt;YEAR(M282), Initial_Assets * $C$19, 0)</f>
        <v/>
      </c>
      <c r="S282" s="62">
        <f>Q282/-R282</f>
        <v/>
      </c>
      <c r="T282" s="59" t="n"/>
      <c r="U282" s="59" t="n"/>
      <c r="V282" s="59" t="n"/>
    </row>
    <row r="283">
      <c r="E283" s="4" t="n"/>
      <c r="F283" s="4" t="n"/>
      <c r="G283" s="64" t="n"/>
      <c r="H283" s="104" t="n">
        <v>38572</v>
      </c>
      <c r="I283" s="105" t="n">
        <v>1591.75</v>
      </c>
      <c r="J283" s="70" t="n">
        <v>2.053791720884421</v>
      </c>
      <c r="K283" s="106">
        <f>K282*(1+Tbill_YTM)^(1/52)</f>
        <v/>
      </c>
      <c r="L283" s="59" t="n"/>
      <c r="M283" s="104" t="n">
        <v>38572</v>
      </c>
      <c r="N283" s="107">
        <f>IF(YEAR(M283)&lt;&gt;YEAR(M282), Q282*$C$5, N282)*(I283/I282)</f>
        <v/>
      </c>
      <c r="O283" s="107">
        <f>IF(YEAR(M283)&lt;&gt;YEAR(M282), Q282*$C$6, O282)*(J283/J282)</f>
        <v/>
      </c>
      <c r="P283" s="107">
        <f>IF(YEAR(M283)&lt;&gt;YEAR(M282), Q282*$C$7, P282)*(1+Tbill_YTM)^(1/52)</f>
        <v/>
      </c>
      <c r="Q283" s="61">
        <f>SUM(N283:P283)</f>
        <v/>
      </c>
      <c r="R283" s="61">
        <f>R282*EXP($C$20/52) - IF(YEAR(M284)&lt;&gt;YEAR(M283), Initial_Assets * $C$19, 0)</f>
        <v/>
      </c>
      <c r="S283" s="62">
        <f>Q283/-R283</f>
        <v/>
      </c>
      <c r="T283" s="59" t="n"/>
      <c r="U283" s="59" t="n"/>
      <c r="V283" s="59" t="n"/>
    </row>
    <row r="284">
      <c r="B284" s="27" t="n"/>
      <c r="C284" s="4" t="n"/>
      <c r="D284" s="4" t="n"/>
      <c r="G284" s="64" t="n"/>
      <c r="H284" s="104" t="n">
        <v>38579</v>
      </c>
      <c r="I284" s="105" t="n">
        <v>1573.71997070312</v>
      </c>
      <c r="J284" s="70" t="n">
        <v>2.007264408307402</v>
      </c>
      <c r="K284" s="106">
        <f>K283*(1+Tbill_YTM)^(1/52)</f>
        <v/>
      </c>
      <c r="L284" s="59" t="n"/>
      <c r="M284" s="104" t="n">
        <v>38579</v>
      </c>
      <c r="N284" s="107">
        <f>IF(YEAR(M284)&lt;&gt;YEAR(M283), Q283*$C$5, N283)*(I284/I283)</f>
        <v/>
      </c>
      <c r="O284" s="107">
        <f>IF(YEAR(M284)&lt;&gt;YEAR(M283), Q283*$C$6, O283)*(J284/J283)</f>
        <v/>
      </c>
      <c r="P284" s="107">
        <f>IF(YEAR(M284)&lt;&gt;YEAR(M283), Q283*$C$7, P283)*(1+Tbill_YTM)^(1/52)</f>
        <v/>
      </c>
      <c r="Q284" s="61">
        <f>SUM(N284:P284)</f>
        <v/>
      </c>
      <c r="R284" s="61">
        <f>R283*EXP($C$20/52) - IF(YEAR(M285)&lt;&gt;YEAR(M284), Initial_Assets * $C$19, 0)</f>
        <v/>
      </c>
      <c r="S284" s="62">
        <f>Q284/-R284</f>
        <v/>
      </c>
      <c r="T284" s="59" t="n"/>
      <c r="U284" s="59" t="n"/>
      <c r="V284" s="59" t="n"/>
    </row>
    <row r="285">
      <c r="G285" s="59" t="n"/>
      <c r="H285" s="104" t="n">
        <v>38586</v>
      </c>
      <c r="I285" s="105" t="n">
        <v>1558.83996582031</v>
      </c>
      <c r="J285" s="70" t="n">
        <v>1.969305807345682</v>
      </c>
      <c r="K285" s="106">
        <f>K284*(1+Tbill_YTM)^(1/52)</f>
        <v/>
      </c>
      <c r="L285" s="59" t="n"/>
      <c r="M285" s="104" t="n">
        <v>38586</v>
      </c>
      <c r="N285" s="107">
        <f>IF(YEAR(M285)&lt;&gt;YEAR(M284), Q284*$C$5, N284)*(I285/I284)</f>
        <v/>
      </c>
      <c r="O285" s="107">
        <f>IF(YEAR(M285)&lt;&gt;YEAR(M284), Q284*$C$6, O284)*(J285/J284)</f>
        <v/>
      </c>
      <c r="P285" s="107">
        <f>IF(YEAR(M285)&lt;&gt;YEAR(M284), Q284*$C$7, P284)*(1+Tbill_YTM)^(1/52)</f>
        <v/>
      </c>
      <c r="Q285" s="61">
        <f>SUM(N285:P285)</f>
        <v/>
      </c>
      <c r="R285" s="61">
        <f>R284*EXP($C$20/52) - IF(YEAR(M286)&lt;&gt;YEAR(M285), Initial_Assets * $C$19, 0)</f>
        <v/>
      </c>
      <c r="S285" s="62">
        <f>Q285/-R285</f>
        <v/>
      </c>
      <c r="T285" s="59" t="n"/>
      <c r="U285" s="59" t="n"/>
      <c r="V285" s="59" t="n"/>
    </row>
    <row r="286">
      <c r="G286" s="59" t="n"/>
      <c r="H286" s="104" t="n">
        <v>38593</v>
      </c>
      <c r="I286" s="105" t="n">
        <v>1573.11999511718</v>
      </c>
      <c r="J286" s="70" t="n">
        <v>2.005386155861245</v>
      </c>
      <c r="K286" s="106">
        <f>K285*(1+Tbill_YTM)^(1/52)</f>
        <v/>
      </c>
      <c r="L286" s="59" t="n"/>
      <c r="M286" s="104" t="n">
        <v>38593</v>
      </c>
      <c r="N286" s="107">
        <f>IF(YEAR(M286)&lt;&gt;YEAR(M285), Q285*$C$5, N285)*(I286/I285)</f>
        <v/>
      </c>
      <c r="O286" s="107">
        <f>IF(YEAR(M286)&lt;&gt;YEAR(M285), Q285*$C$6, O285)*(J286/J285)</f>
        <v/>
      </c>
      <c r="P286" s="107">
        <f>IF(YEAR(M286)&lt;&gt;YEAR(M285), Q285*$C$7, P285)*(1+Tbill_YTM)^(1/52)</f>
        <v/>
      </c>
      <c r="Q286" s="61">
        <f>SUM(N286:P286)</f>
        <v/>
      </c>
      <c r="R286" s="61">
        <f>R285*EXP($C$20/52) - IF(YEAR(M287)&lt;&gt;YEAR(M286), Initial_Assets * $C$19, 0)</f>
        <v/>
      </c>
      <c r="S286" s="62">
        <f>Q286/-R286</f>
        <v/>
      </c>
      <c r="T286" s="59" t="n"/>
      <c r="U286" s="59" t="n"/>
      <c r="V286" s="59" t="n"/>
    </row>
    <row r="287">
      <c r="G287" s="59" t="n"/>
      <c r="H287" s="104" t="n">
        <v>38600</v>
      </c>
      <c r="I287" s="105" t="n">
        <v>1607.82995605468</v>
      </c>
      <c r="J287" s="70" t="n">
        <v>2.093881471349702</v>
      </c>
      <c r="K287" s="106">
        <f>K286*(1+Tbill_YTM)^(1/52)</f>
        <v/>
      </c>
      <c r="L287" s="59" t="n"/>
      <c r="M287" s="104" t="n">
        <v>38600</v>
      </c>
      <c r="N287" s="107">
        <f>IF(YEAR(M287)&lt;&gt;YEAR(M286), Q286*$C$5, N286)*(I287/I286)</f>
        <v/>
      </c>
      <c r="O287" s="107">
        <f>IF(YEAR(M287)&lt;&gt;YEAR(M286), Q286*$C$6, O286)*(J287/J286)</f>
        <v/>
      </c>
      <c r="P287" s="107">
        <f>IF(YEAR(M287)&lt;&gt;YEAR(M286), Q286*$C$7, P286)*(1+Tbill_YTM)^(1/52)</f>
        <v/>
      </c>
      <c r="Q287" s="61">
        <f>SUM(N287:P287)</f>
        <v/>
      </c>
      <c r="R287" s="61">
        <f>R286*EXP($C$20/52) - IF(YEAR(M288)&lt;&gt;YEAR(M287), Initial_Assets * $C$19, 0)</f>
        <v/>
      </c>
      <c r="S287" s="62">
        <f>Q287/-R287</f>
        <v/>
      </c>
      <c r="T287" s="59" t="n"/>
      <c r="U287" s="59" t="n"/>
      <c r="V287" s="59" t="n"/>
    </row>
    <row r="288">
      <c r="G288" s="59" t="n"/>
      <c r="H288" s="104" t="n">
        <v>38607</v>
      </c>
      <c r="I288" s="105" t="n">
        <v>1599.43994140625</v>
      </c>
      <c r="J288" s="70" t="n">
        <v>2.072028792028056</v>
      </c>
      <c r="K288" s="106">
        <f>K287*(1+Tbill_YTM)^(1/52)</f>
        <v/>
      </c>
      <c r="L288" s="59" t="n"/>
      <c r="M288" s="104" t="n">
        <v>38607</v>
      </c>
      <c r="N288" s="107">
        <f>IF(YEAR(M288)&lt;&gt;YEAR(M287), Q287*$C$5, N287)*(I288/I287)</f>
        <v/>
      </c>
      <c r="O288" s="107">
        <f>IF(YEAR(M288)&lt;&gt;YEAR(M287), Q287*$C$6, O287)*(J288/J287)</f>
        <v/>
      </c>
      <c r="P288" s="107">
        <f>IF(YEAR(M288)&lt;&gt;YEAR(M287), Q287*$C$7, P287)*(1+Tbill_YTM)^(1/52)</f>
        <v/>
      </c>
      <c r="Q288" s="61">
        <f>SUM(N288:P288)</f>
        <v/>
      </c>
      <c r="R288" s="61">
        <f>R287*EXP($C$20/52) - IF(YEAR(M289)&lt;&gt;YEAR(M288), Initial_Assets * $C$19, 0)</f>
        <v/>
      </c>
      <c r="S288" s="62">
        <f>Q288/-R288</f>
        <v/>
      </c>
      <c r="T288" s="59" t="n"/>
      <c r="U288" s="59" t="n"/>
      <c r="V288" s="59" t="n"/>
    </row>
    <row r="289">
      <c r="G289" s="59" t="n"/>
      <c r="H289" s="104" t="n">
        <v>38614</v>
      </c>
      <c r="I289" s="105" t="n">
        <v>1571.75</v>
      </c>
      <c r="J289" s="70" t="n">
        <v>2.000285734526471</v>
      </c>
      <c r="K289" s="106">
        <f>K288*(1+Tbill_YTM)^(1/52)</f>
        <v/>
      </c>
      <c r="L289" s="59" t="n"/>
      <c r="M289" s="104" t="n">
        <v>38614</v>
      </c>
      <c r="N289" s="107">
        <f>IF(YEAR(M289)&lt;&gt;YEAR(M288), Q288*$C$5, N288)*(I289/I288)</f>
        <v/>
      </c>
      <c r="O289" s="107">
        <f>IF(YEAR(M289)&lt;&gt;YEAR(M288), Q288*$C$6, O288)*(J289/J288)</f>
        <v/>
      </c>
      <c r="P289" s="107">
        <f>IF(YEAR(M289)&lt;&gt;YEAR(M288), Q288*$C$7, P288)*(1+Tbill_YTM)^(1/52)</f>
        <v/>
      </c>
      <c r="Q289" s="61">
        <f>SUM(N289:P289)</f>
        <v/>
      </c>
      <c r="R289" s="61">
        <f>R288*EXP($C$20/52) - IF(YEAR(M290)&lt;&gt;YEAR(M289), Initial_Assets * $C$19, 0)</f>
        <v/>
      </c>
      <c r="S289" s="62">
        <f>Q289/-R289</f>
        <v/>
      </c>
      <c r="T289" s="59" t="n"/>
      <c r="U289" s="59" t="n"/>
      <c r="V289" s="59" t="n"/>
    </row>
    <row r="290">
      <c r="G290" s="59" t="n"/>
      <c r="H290" s="104" t="n">
        <v>38621</v>
      </c>
      <c r="I290" s="105" t="n">
        <v>1601.66003417968</v>
      </c>
      <c r="J290" s="70" t="n">
        <v>2.076415672097729</v>
      </c>
      <c r="K290" s="106">
        <f>K289*(1+Tbill_YTM)^(1/52)</f>
        <v/>
      </c>
      <c r="L290" s="59" t="n"/>
      <c r="M290" s="104" t="n">
        <v>38621</v>
      </c>
      <c r="N290" s="107">
        <f>IF(YEAR(M290)&lt;&gt;YEAR(M289), Q289*$C$5, N289)*(I290/I289)</f>
        <v/>
      </c>
      <c r="O290" s="107">
        <f>IF(YEAR(M290)&lt;&gt;YEAR(M289), Q289*$C$6, O289)*(J290/J289)</f>
        <v/>
      </c>
      <c r="P290" s="107">
        <f>IF(YEAR(M290)&lt;&gt;YEAR(M289), Q289*$C$7, P289)*(1+Tbill_YTM)^(1/52)</f>
        <v/>
      </c>
      <c r="Q290" s="61">
        <f>SUM(N290:P290)</f>
        <v/>
      </c>
      <c r="R290" s="61">
        <f>R289*EXP($C$20/52) - IF(YEAR(M291)&lt;&gt;YEAR(M290), Initial_Assets * $C$19, 0)</f>
        <v/>
      </c>
      <c r="S290" s="62">
        <f>Q290/-R290</f>
        <v/>
      </c>
      <c r="T290" s="59" t="n"/>
      <c r="U290" s="59" t="n"/>
      <c r="V290" s="59" t="n"/>
    </row>
    <row r="291">
      <c r="G291" s="59" t="n"/>
      <c r="H291" s="104" t="n">
        <v>38628</v>
      </c>
      <c r="I291" s="105" t="n">
        <v>1555.92004394531</v>
      </c>
      <c r="J291" s="70" t="n">
        <v>1.957819677270542</v>
      </c>
      <c r="K291" s="106">
        <f>K290*(1+Tbill_YTM)^(1/52)</f>
        <v/>
      </c>
      <c r="L291" s="59" t="n"/>
      <c r="M291" s="104" t="n">
        <v>38628</v>
      </c>
      <c r="N291" s="107">
        <f>IF(YEAR(M291)&lt;&gt;YEAR(M290), Q290*$C$5, N290)*(I291/I290)</f>
        <v/>
      </c>
      <c r="O291" s="107">
        <f>IF(YEAR(M291)&lt;&gt;YEAR(M290), Q290*$C$6, O290)*(J291/J290)</f>
        <v/>
      </c>
      <c r="P291" s="107">
        <f>IF(YEAR(M291)&lt;&gt;YEAR(M290), Q290*$C$7, P290)*(1+Tbill_YTM)^(1/52)</f>
        <v/>
      </c>
      <c r="Q291" s="61">
        <f>SUM(N291:P291)</f>
        <v/>
      </c>
      <c r="R291" s="61">
        <f>R290*EXP($C$20/52) - IF(YEAR(M292)&lt;&gt;YEAR(M291), Initial_Assets * $C$19, 0)</f>
        <v/>
      </c>
      <c r="S291" s="62">
        <f>Q291/-R291</f>
        <v/>
      </c>
      <c r="T291" s="59" t="n"/>
      <c r="U291" s="59" t="n"/>
      <c r="V291" s="59" t="n"/>
    </row>
    <row r="292">
      <c r="G292" s="59" t="n"/>
      <c r="H292" s="104" t="n">
        <v>38635</v>
      </c>
      <c r="I292" s="105" t="n">
        <v>1544.2900390625</v>
      </c>
      <c r="J292" s="70" t="n">
        <v>1.928551524970656</v>
      </c>
      <c r="K292" s="106">
        <f>K291*(1+Tbill_YTM)^(1/52)</f>
        <v/>
      </c>
      <c r="L292" s="59" t="n"/>
      <c r="M292" s="104" t="n">
        <v>38635</v>
      </c>
      <c r="N292" s="107">
        <f>IF(YEAR(M292)&lt;&gt;YEAR(M291), Q291*$C$5, N291)*(I292/I291)</f>
        <v/>
      </c>
      <c r="O292" s="107">
        <f>IF(YEAR(M292)&lt;&gt;YEAR(M291), Q291*$C$6, O291)*(J292/J291)</f>
        <v/>
      </c>
      <c r="P292" s="107">
        <f>IF(YEAR(M292)&lt;&gt;YEAR(M291), Q291*$C$7, P291)*(1+Tbill_YTM)^(1/52)</f>
        <v/>
      </c>
      <c r="Q292" s="61">
        <f>SUM(N292:P292)</f>
        <v/>
      </c>
      <c r="R292" s="61">
        <f>R291*EXP($C$20/52) - IF(YEAR(M293)&lt;&gt;YEAR(M292), Initial_Assets * $C$19, 0)</f>
        <v/>
      </c>
      <c r="S292" s="62">
        <f>Q292/-R292</f>
        <v/>
      </c>
      <c r="T292" s="59" t="n"/>
      <c r="U292" s="59" t="n"/>
      <c r="V292" s="59" t="n"/>
    </row>
    <row r="293">
      <c r="G293" s="59" t="n"/>
      <c r="H293" s="104" t="n">
        <v>38642</v>
      </c>
      <c r="I293" s="105" t="n">
        <v>1565.11999511718</v>
      </c>
      <c r="J293" s="70" t="n">
        <v>1.980577559586165</v>
      </c>
      <c r="K293" s="106">
        <f>K292*(1+Tbill_YTM)^(1/52)</f>
        <v/>
      </c>
      <c r="L293" s="59" t="n"/>
      <c r="M293" s="104" t="n">
        <v>38642</v>
      </c>
      <c r="N293" s="107">
        <f>IF(YEAR(M293)&lt;&gt;YEAR(M292), Q292*$C$5, N292)*(I293/I292)</f>
        <v/>
      </c>
      <c r="O293" s="107">
        <f>IF(YEAR(M293)&lt;&gt;YEAR(M292), Q292*$C$6, O292)*(J293/J292)</f>
        <v/>
      </c>
      <c r="P293" s="107">
        <f>IF(YEAR(M293)&lt;&gt;YEAR(M292), Q292*$C$7, P292)*(1+Tbill_YTM)^(1/52)</f>
        <v/>
      </c>
      <c r="Q293" s="61">
        <f>SUM(N293:P293)</f>
        <v/>
      </c>
      <c r="R293" s="61">
        <f>R292*EXP($C$20/52) - IF(YEAR(M294)&lt;&gt;YEAR(M293), Initial_Assets * $C$19, 0)</f>
        <v/>
      </c>
      <c r="S293" s="62">
        <f>Q293/-R293</f>
        <v/>
      </c>
      <c r="T293" s="59" t="n"/>
      <c r="U293" s="59" t="n"/>
      <c r="V293" s="59" t="n"/>
    </row>
    <row r="294">
      <c r="G294" s="59" t="n"/>
      <c r="H294" s="104" t="n">
        <v>38649</v>
      </c>
      <c r="I294" s="105" t="n">
        <v>1557.10998535156</v>
      </c>
      <c r="J294" s="70" t="n">
        <v>1.960305062086489</v>
      </c>
      <c r="K294" s="106">
        <f>K293*(1+Tbill_YTM)^(1/52)</f>
        <v/>
      </c>
      <c r="L294" s="59" t="n"/>
      <c r="M294" s="104" t="n">
        <v>38649</v>
      </c>
      <c r="N294" s="107">
        <f>IF(YEAR(M294)&lt;&gt;YEAR(M293), Q293*$C$5, N293)*(I294/I293)</f>
        <v/>
      </c>
      <c r="O294" s="107">
        <f>IF(YEAR(M294)&lt;&gt;YEAR(M293), Q293*$C$6, O293)*(J294/J293)</f>
        <v/>
      </c>
      <c r="P294" s="107">
        <f>IF(YEAR(M294)&lt;&gt;YEAR(M293), Q293*$C$7, P293)*(1+Tbill_YTM)^(1/52)</f>
        <v/>
      </c>
      <c r="Q294" s="61">
        <f>SUM(N294:P294)</f>
        <v/>
      </c>
      <c r="R294" s="61">
        <f>R293*EXP($C$20/52) - IF(YEAR(M295)&lt;&gt;YEAR(M294), Initial_Assets * $C$19, 0)</f>
        <v/>
      </c>
      <c r="S294" s="62">
        <f>Q294/-R294</f>
        <v/>
      </c>
      <c r="T294" s="59" t="n"/>
      <c r="U294" s="59" t="n"/>
      <c r="V294" s="59" t="n"/>
    </row>
    <row r="295">
      <c r="G295" s="59" t="n"/>
      <c r="H295" s="104" t="n">
        <v>38656</v>
      </c>
      <c r="I295" s="105" t="n">
        <v>1628.03002929687</v>
      </c>
      <c r="J295" s="70" t="n">
        <v>2.138872950620065</v>
      </c>
      <c r="K295" s="106">
        <f>K294*(1+Tbill_YTM)^(1/52)</f>
        <v/>
      </c>
      <c r="L295" s="59" t="n"/>
      <c r="M295" s="104" t="n">
        <v>38656</v>
      </c>
      <c r="N295" s="107">
        <f>IF(YEAR(M295)&lt;&gt;YEAR(M294), Q294*$C$5, N294)*(I295/I294)</f>
        <v/>
      </c>
      <c r="O295" s="107">
        <f>IF(YEAR(M295)&lt;&gt;YEAR(M294), Q294*$C$6, O294)*(J295/J294)</f>
        <v/>
      </c>
      <c r="P295" s="107">
        <f>IF(YEAR(M295)&lt;&gt;YEAR(M294), Q294*$C$7, P294)*(1+Tbill_YTM)^(1/52)</f>
        <v/>
      </c>
      <c r="Q295" s="61">
        <f>SUM(N295:P295)</f>
        <v/>
      </c>
      <c r="R295" s="61">
        <f>R294*EXP($C$20/52) - IF(YEAR(M296)&lt;&gt;YEAR(M295), Initial_Assets * $C$19, 0)</f>
        <v/>
      </c>
      <c r="S295" s="62">
        <f>Q295/-R295</f>
        <v/>
      </c>
      <c r="T295" s="59" t="n"/>
      <c r="U295" s="59" t="n"/>
      <c r="V295" s="59" t="n"/>
    </row>
    <row r="296">
      <c r="G296" s="59" t="n"/>
      <c r="H296" s="104" t="n">
        <v>38663</v>
      </c>
      <c r="I296" s="105" t="n">
        <v>1653.35998535156</v>
      </c>
      <c r="J296" s="70" t="n">
        <v>2.205428919331735</v>
      </c>
      <c r="K296" s="106">
        <f>K295*(1+Tbill_YTM)^(1/52)</f>
        <v/>
      </c>
      <c r="L296" s="59" t="n"/>
      <c r="M296" s="104" t="n">
        <v>38663</v>
      </c>
      <c r="N296" s="107">
        <f>IF(YEAR(M296)&lt;&gt;YEAR(M295), Q295*$C$5, N295)*(I296/I295)</f>
        <v/>
      </c>
      <c r="O296" s="107">
        <f>IF(YEAR(M296)&lt;&gt;YEAR(M295), Q295*$C$6, O295)*(J296/J295)</f>
        <v/>
      </c>
      <c r="P296" s="107">
        <f>IF(YEAR(M296)&lt;&gt;YEAR(M295), Q295*$C$7, P295)*(1+Tbill_YTM)^(1/52)</f>
        <v/>
      </c>
      <c r="Q296" s="61">
        <f>SUM(N296:P296)</f>
        <v/>
      </c>
      <c r="R296" s="61">
        <f>R295*EXP($C$20/52) - IF(YEAR(M297)&lt;&gt;YEAR(M296), Initial_Assets * $C$19, 0)</f>
        <v/>
      </c>
      <c r="S296" s="62">
        <f>Q296/-R296</f>
        <v/>
      </c>
      <c r="T296" s="59" t="n"/>
      <c r="U296" s="59" t="n"/>
      <c r="V296" s="59" t="n"/>
    </row>
    <row r="297">
      <c r="G297" s="59" t="n"/>
      <c r="H297" s="104" t="n">
        <v>38670</v>
      </c>
      <c r="I297" s="105" t="n">
        <v>1679.84997558593</v>
      </c>
      <c r="J297" s="70" t="n">
        <v>2.276099300922315</v>
      </c>
      <c r="K297" s="106">
        <f>K296*(1+Tbill_YTM)^(1/52)</f>
        <v/>
      </c>
      <c r="L297" s="59" t="n"/>
      <c r="M297" s="104" t="n">
        <v>38670</v>
      </c>
      <c r="N297" s="107">
        <f>IF(YEAR(M297)&lt;&gt;YEAR(M296), Q296*$C$5, N296)*(I297/I296)</f>
        <v/>
      </c>
      <c r="O297" s="107">
        <f>IF(YEAR(M297)&lt;&gt;YEAR(M296), Q296*$C$6, O296)*(J297/J296)</f>
        <v/>
      </c>
      <c r="P297" s="107">
        <f>IF(YEAR(M297)&lt;&gt;YEAR(M296), Q296*$C$7, P296)*(1+Tbill_YTM)^(1/52)</f>
        <v/>
      </c>
      <c r="Q297" s="61">
        <f>SUM(N297:P297)</f>
        <v/>
      </c>
      <c r="R297" s="61">
        <f>R296*EXP($C$20/52) - IF(YEAR(M298)&lt;&gt;YEAR(M297), Initial_Assets * $C$19, 0)</f>
        <v/>
      </c>
      <c r="S297" s="62">
        <f>Q297/-R297</f>
        <v/>
      </c>
      <c r="T297" s="59" t="n"/>
      <c r="U297" s="59" t="n"/>
      <c r="V297" s="59" t="n"/>
    </row>
    <row r="298">
      <c r="G298" s="59" t="n"/>
      <c r="H298" s="104" t="n">
        <v>38677</v>
      </c>
      <c r="I298" s="105" t="n">
        <v>1701.05004882812</v>
      </c>
      <c r="J298" s="70" t="n">
        <v>2.333549040586382</v>
      </c>
      <c r="K298" s="106">
        <f>K297*(1+Tbill_YTM)^(1/52)</f>
        <v/>
      </c>
      <c r="L298" s="59" t="n"/>
      <c r="M298" s="104" t="n">
        <v>38677</v>
      </c>
      <c r="N298" s="107">
        <f>IF(YEAR(M298)&lt;&gt;YEAR(M297), Q297*$C$5, N297)*(I298/I297)</f>
        <v/>
      </c>
      <c r="O298" s="107">
        <f>IF(YEAR(M298)&lt;&gt;YEAR(M297), Q297*$C$6, O297)*(J298/J297)</f>
        <v/>
      </c>
      <c r="P298" s="107">
        <f>IF(YEAR(M298)&lt;&gt;YEAR(M297), Q297*$C$7, P297)*(1+Tbill_YTM)^(1/52)</f>
        <v/>
      </c>
      <c r="Q298" s="61">
        <f>SUM(N298:P298)</f>
        <v/>
      </c>
      <c r="R298" s="61">
        <f>R297*EXP($C$20/52) - IF(YEAR(M299)&lt;&gt;YEAR(M298), Initial_Assets * $C$19, 0)</f>
        <v/>
      </c>
      <c r="S298" s="62">
        <f>Q298/-R298</f>
        <v/>
      </c>
      <c r="T298" s="59" t="n"/>
      <c r="U298" s="59" t="n"/>
      <c r="V298" s="59" t="n"/>
    </row>
    <row r="299">
      <c r="G299" s="59" t="n"/>
      <c r="H299" s="104" t="n">
        <v>38684</v>
      </c>
      <c r="I299" s="105" t="n">
        <v>1709.09997558593</v>
      </c>
      <c r="J299" s="70" t="n">
        <v>2.355635279466208</v>
      </c>
      <c r="K299" s="106">
        <f>K298*(1+Tbill_YTM)^(1/52)</f>
        <v/>
      </c>
      <c r="L299" s="59" t="n"/>
      <c r="M299" s="104" t="n">
        <v>38684</v>
      </c>
      <c r="N299" s="107">
        <f>IF(YEAR(M299)&lt;&gt;YEAR(M298), Q298*$C$5, N298)*(I299/I298)</f>
        <v/>
      </c>
      <c r="O299" s="107">
        <f>IF(YEAR(M299)&lt;&gt;YEAR(M298), Q298*$C$6, O298)*(J299/J298)</f>
        <v/>
      </c>
      <c r="P299" s="107">
        <f>IF(YEAR(M299)&lt;&gt;YEAR(M298), Q298*$C$7, P298)*(1+Tbill_YTM)^(1/52)</f>
        <v/>
      </c>
      <c r="Q299" s="61">
        <f>SUM(N299:P299)</f>
        <v/>
      </c>
      <c r="R299" s="61">
        <f>R298*EXP($C$20/52) - IF(YEAR(M300)&lt;&gt;YEAR(M299), Initial_Assets * $C$19, 0)</f>
        <v/>
      </c>
      <c r="S299" s="62">
        <f>Q299/-R299</f>
        <v/>
      </c>
      <c r="T299" s="59" t="n"/>
      <c r="U299" s="59" t="n"/>
      <c r="V299" s="59" t="n"/>
    </row>
    <row r="300">
      <c r="G300" s="59" t="n"/>
      <c r="H300" s="104" t="n">
        <v>38691</v>
      </c>
      <c r="I300" s="105" t="n">
        <v>1692.61999511718</v>
      </c>
      <c r="J300" s="70" t="n">
        <v>2.310206897333334</v>
      </c>
      <c r="K300" s="106">
        <f>K299*(1+Tbill_YTM)^(1/52)</f>
        <v/>
      </c>
      <c r="L300" s="59" t="n"/>
      <c r="M300" s="104" t="n">
        <v>38691</v>
      </c>
      <c r="N300" s="107">
        <f>IF(YEAR(M300)&lt;&gt;YEAR(M299), Q299*$C$5, N299)*(I300/I299)</f>
        <v/>
      </c>
      <c r="O300" s="107">
        <f>IF(YEAR(M300)&lt;&gt;YEAR(M299), Q299*$C$6, O299)*(J300/J299)</f>
        <v/>
      </c>
      <c r="P300" s="107">
        <f>IF(YEAR(M300)&lt;&gt;YEAR(M299), Q299*$C$7, P299)*(1+Tbill_YTM)^(1/52)</f>
        <v/>
      </c>
      <c r="Q300" s="61">
        <f>SUM(N300:P300)</f>
        <v/>
      </c>
      <c r="R300" s="61">
        <f>R299*EXP($C$20/52) - IF(YEAR(M301)&lt;&gt;YEAR(M300), Initial_Assets * $C$19, 0)</f>
        <v/>
      </c>
      <c r="S300" s="62">
        <f>Q300/-R300</f>
        <v/>
      </c>
      <c r="T300" s="59" t="n"/>
      <c r="U300" s="59" t="n"/>
      <c r="V300" s="59" t="n"/>
    </row>
    <row r="301">
      <c r="G301" s="59" t="n"/>
      <c r="H301" s="104" t="n">
        <v>38698</v>
      </c>
      <c r="I301" s="105" t="n">
        <v>1688.68005371093</v>
      </c>
      <c r="J301" s="70" t="n">
        <v>2.299451878678154</v>
      </c>
      <c r="K301" s="106">
        <f>K300*(1+Tbill_YTM)^(1/52)</f>
        <v/>
      </c>
      <c r="L301" s="59" t="n"/>
      <c r="M301" s="104" t="n">
        <v>38698</v>
      </c>
      <c r="N301" s="107">
        <f>IF(YEAR(M301)&lt;&gt;YEAR(M300), Q300*$C$5, N300)*(I301/I300)</f>
        <v/>
      </c>
      <c r="O301" s="107">
        <f>IF(YEAR(M301)&lt;&gt;YEAR(M300), Q300*$C$6, O300)*(J301/J300)</f>
        <v/>
      </c>
      <c r="P301" s="107">
        <f>IF(YEAR(M301)&lt;&gt;YEAR(M300), Q300*$C$7, P300)*(1+Tbill_YTM)^(1/52)</f>
        <v/>
      </c>
      <c r="Q301" s="61">
        <f>SUM(N301:P301)</f>
        <v/>
      </c>
      <c r="R301" s="61">
        <f>R300*EXP($C$20/52) - IF(YEAR(M302)&lt;&gt;YEAR(M301), Initial_Assets * $C$19, 0)</f>
        <v/>
      </c>
      <c r="S301" s="62">
        <f>Q301/-R301</f>
        <v/>
      </c>
      <c r="T301" s="59" t="n"/>
      <c r="U301" s="59" t="n"/>
      <c r="V301" s="59" t="n"/>
    </row>
    <row r="302">
      <c r="G302" s="59" t="n"/>
      <c r="H302" s="104" t="n">
        <v>38705</v>
      </c>
      <c r="I302" s="105" t="n">
        <v>1682.92004394531</v>
      </c>
      <c r="J302" s="70" t="n">
        <v>2.283765230105911</v>
      </c>
      <c r="K302" s="106">
        <f>K301*(1+Tbill_YTM)^(1/52)</f>
        <v/>
      </c>
      <c r="L302" s="59" t="n"/>
      <c r="M302" s="104" t="n">
        <v>38705</v>
      </c>
      <c r="N302" s="107">
        <f>IF(YEAR(M302)&lt;&gt;YEAR(M301), Q301*$C$5, N301)*(I302/I301)</f>
        <v/>
      </c>
      <c r="O302" s="107">
        <f>IF(YEAR(M302)&lt;&gt;YEAR(M301), Q301*$C$6, O301)*(J302/J301)</f>
        <v/>
      </c>
      <c r="P302" s="107">
        <f>IF(YEAR(M302)&lt;&gt;YEAR(M301), Q301*$C$7, P301)*(1+Tbill_YTM)^(1/52)</f>
        <v/>
      </c>
      <c r="Q302" s="61">
        <f>SUM(N302:P302)</f>
        <v/>
      </c>
      <c r="R302" s="61">
        <f>R301*EXP($C$20/52) - IF(YEAR(M303)&lt;&gt;YEAR(M302), Initial_Assets * $C$19, 0)</f>
        <v/>
      </c>
      <c r="S302" s="62">
        <f>Q302/-R302</f>
        <v/>
      </c>
      <c r="T302" s="59" t="n"/>
      <c r="U302" s="59" t="n"/>
      <c r="V302" s="59" t="n"/>
    </row>
    <row r="303" ht="17.5" customHeight="1" s="15" thickBot="1">
      <c r="G303" s="86" t="inlineStr">
        <is>
          <t>year-end</t>
        </is>
      </c>
      <c r="H303" s="111" t="n">
        <v>38712</v>
      </c>
      <c r="I303" s="112" t="n">
        <v>1645.19995117187</v>
      </c>
      <c r="J303" s="84" t="n">
        <v>2.18139098284173</v>
      </c>
      <c r="K303" s="113">
        <f>K302*(1+Tbill_YTM)^(1/52)</f>
        <v/>
      </c>
      <c r="L303" s="86" t="n"/>
      <c r="M303" s="111" t="n">
        <v>38712</v>
      </c>
      <c r="N303" s="107">
        <f>IF(YEAR(M303)&lt;&gt;YEAR(M302), Q302*$C$5, N302)*(I303/I302)</f>
        <v/>
      </c>
      <c r="O303" s="107">
        <f>IF(YEAR(M303)&lt;&gt;YEAR(M302), Q302*$C$6, O302)*(J303/J302)</f>
        <v/>
      </c>
      <c r="P303" s="107">
        <f>IF(YEAR(M303)&lt;&gt;YEAR(M302), Q302*$C$7, P302)*(1+Tbill_YTM)^(1/52)</f>
        <v/>
      </c>
      <c r="Q303" s="87">
        <f>SUM(N303:P303)</f>
        <v/>
      </c>
      <c r="R303" s="61">
        <f>R302*EXP($C$20/52) - IF(YEAR(M304)&lt;&gt;YEAR(M303), Initial_Assets * $C$19, 0)</f>
        <v/>
      </c>
      <c r="S303" s="88">
        <f>Q303/-R303</f>
        <v/>
      </c>
      <c r="T303" s="86" t="n"/>
      <c r="U303" s="86" t="n"/>
      <c r="V303" s="86" t="n"/>
    </row>
    <row r="304" ht="17.5" customHeight="1" s="15" thickTop="1">
      <c r="G304" s="59" t="n"/>
      <c r="H304" s="104" t="n">
        <v>38719</v>
      </c>
      <c r="I304" s="105" t="n">
        <v>1734.98999023437</v>
      </c>
      <c r="J304" s="70" t="n">
        <v>2.419498431629859</v>
      </c>
      <c r="K304" s="106">
        <f>K303*(1+Tbill_YTM)^(1/52)</f>
        <v/>
      </c>
      <c r="L304" s="59" t="n"/>
      <c r="M304" s="104" t="n">
        <v>38719</v>
      </c>
      <c r="N304" s="107">
        <f>IF(YEAR(M304)&lt;&gt;YEAR(M303), Q303*$C$5, N303)*(I304/I303)</f>
        <v/>
      </c>
      <c r="O304" s="107">
        <f>IF(YEAR(M304)&lt;&gt;YEAR(M303), Q303*$C$6, O303)*(J304/J303)</f>
        <v/>
      </c>
      <c r="P304" s="107">
        <f>IF(YEAR(M304)&lt;&gt;YEAR(M303), Q303*$C$7, P303)*(1+Tbill_YTM)^(1/52)</f>
        <v/>
      </c>
      <c r="Q304" s="61">
        <f>SUM(N304:P304)</f>
        <v/>
      </c>
      <c r="R304" s="61">
        <f>R303*EXP($C$20/52) - IF(YEAR(M305)&lt;&gt;YEAR(M304), Initial_Assets * $C$19, 0)</f>
        <v/>
      </c>
      <c r="S304" s="62">
        <f>Q304/-R304</f>
        <v/>
      </c>
      <c r="T304" s="59" t="n"/>
      <c r="U304" s="59" t="n"/>
      <c r="V304" s="59" t="n"/>
    </row>
    <row r="305">
      <c r="G305" s="59" t="n"/>
      <c r="H305" s="104" t="n">
        <v>38726</v>
      </c>
      <c r="I305" s="105" t="n">
        <v>1746.78002929687</v>
      </c>
      <c r="J305" s="70" t="n">
        <v>2.452381596583127</v>
      </c>
      <c r="K305" s="106">
        <f>K304*(1+Tbill_YTM)^(1/52)</f>
        <v/>
      </c>
      <c r="L305" s="59" t="n"/>
      <c r="M305" s="104" t="n">
        <v>38726</v>
      </c>
      <c r="N305" s="107">
        <f>IF(YEAR(M305)&lt;&gt;YEAR(M304), Q304*$C$5, N304)*(I305/I304)</f>
        <v/>
      </c>
      <c r="O305" s="107">
        <f>IF(YEAR(M305)&lt;&gt;YEAR(M304), Q304*$C$6, O304)*(J305/J304)</f>
        <v/>
      </c>
      <c r="P305" s="107">
        <f>IF(YEAR(M305)&lt;&gt;YEAR(M304), Q304*$C$7, P304)*(1+Tbill_YTM)^(1/52)</f>
        <v/>
      </c>
      <c r="Q305" s="61">
        <f>SUM(N305:P305)</f>
        <v/>
      </c>
      <c r="R305" s="61">
        <f>R304*EXP($C$20/52) - IF(YEAR(M306)&lt;&gt;YEAR(M305), Initial_Assets * $C$19, 0)</f>
        <v/>
      </c>
      <c r="S305" s="62">
        <f>Q305/-R305</f>
        <v/>
      </c>
      <c r="T305" s="59" t="n"/>
      <c r="U305" s="59" t="n"/>
      <c r="V305" s="59" t="n"/>
    </row>
    <row r="306">
      <c r="G306" s="59" t="n"/>
      <c r="H306" s="104" t="n">
        <v>38733</v>
      </c>
      <c r="I306" s="105" t="n">
        <v>1676.38000488281</v>
      </c>
      <c r="J306" s="70" t="n">
        <v>2.254706192266146</v>
      </c>
      <c r="K306" s="106">
        <f>K305*(1+Tbill_YTM)^(1/52)</f>
        <v/>
      </c>
      <c r="L306" s="59" t="n"/>
      <c r="M306" s="104" t="n">
        <v>38733</v>
      </c>
      <c r="N306" s="107">
        <f>IF(YEAR(M306)&lt;&gt;YEAR(M305), Q305*$C$5, N305)*(I306/I305)</f>
        <v/>
      </c>
      <c r="O306" s="107">
        <f>IF(YEAR(M306)&lt;&gt;YEAR(M305), Q305*$C$6, O305)*(J306/J305)</f>
        <v/>
      </c>
      <c r="P306" s="107">
        <f>IF(YEAR(M306)&lt;&gt;YEAR(M305), Q305*$C$7, P305)*(1+Tbill_YTM)^(1/52)</f>
        <v/>
      </c>
      <c r="Q306" s="61">
        <f>SUM(N306:P306)</f>
        <v/>
      </c>
      <c r="R306" s="61">
        <f>R305*EXP($C$20/52) - IF(YEAR(M307)&lt;&gt;YEAR(M306), Initial_Assets * $C$19, 0)</f>
        <v/>
      </c>
      <c r="S306" s="62">
        <f>Q306/-R306</f>
        <v/>
      </c>
      <c r="T306" s="59" t="n"/>
      <c r="U306" s="59" t="n"/>
      <c r="V306" s="59" t="n"/>
    </row>
    <row r="307">
      <c r="G307" s="59" t="n"/>
      <c r="H307" s="104" t="n">
        <v>38740</v>
      </c>
      <c r="I307" s="105" t="n">
        <v>1711.10998535156</v>
      </c>
      <c r="J307" s="70" t="n">
        <v>2.348128807415564</v>
      </c>
      <c r="K307" s="106">
        <f>K306*(1+Tbill_YTM)^(1/52)</f>
        <v/>
      </c>
      <c r="L307" s="59" t="n"/>
      <c r="M307" s="104" t="n">
        <v>38740</v>
      </c>
      <c r="N307" s="107">
        <f>IF(YEAR(M307)&lt;&gt;YEAR(M306), Q306*$C$5, N306)*(I307/I306)</f>
        <v/>
      </c>
      <c r="O307" s="107">
        <f>IF(YEAR(M307)&lt;&gt;YEAR(M306), Q306*$C$6, O306)*(J307/J306)</f>
        <v/>
      </c>
      <c r="P307" s="107">
        <f>IF(YEAR(M307)&lt;&gt;YEAR(M306), Q306*$C$7, P306)*(1+Tbill_YTM)^(1/52)</f>
        <v/>
      </c>
      <c r="Q307" s="61">
        <f>SUM(N307:P307)</f>
        <v/>
      </c>
      <c r="R307" s="61">
        <f>R306*EXP($C$20/52) - IF(YEAR(M308)&lt;&gt;YEAR(M307), Initial_Assets * $C$19, 0)</f>
        <v/>
      </c>
      <c r="S307" s="62">
        <f>Q307/-R307</f>
        <v/>
      </c>
      <c r="T307" s="59" t="n"/>
      <c r="U307" s="59" t="n"/>
      <c r="V307" s="59" t="n"/>
    </row>
    <row r="308">
      <c r="G308" s="59" t="n"/>
      <c r="H308" s="104" t="n">
        <v>38747</v>
      </c>
      <c r="I308" s="105" t="n">
        <v>1664.53002929687</v>
      </c>
      <c r="J308" s="70" t="n">
        <v>2.220286953184672</v>
      </c>
      <c r="K308" s="106">
        <f>K307*(1+Tbill_YTM)^(1/52)</f>
        <v/>
      </c>
      <c r="L308" s="59" t="n"/>
      <c r="M308" s="104" t="n">
        <v>38747</v>
      </c>
      <c r="N308" s="107">
        <f>IF(YEAR(M308)&lt;&gt;YEAR(M307), Q307*$C$5, N307)*(I308/I307)</f>
        <v/>
      </c>
      <c r="O308" s="107">
        <f>IF(YEAR(M308)&lt;&gt;YEAR(M307), Q307*$C$6, O307)*(J308/J307)</f>
        <v/>
      </c>
      <c r="P308" s="107">
        <f>IF(YEAR(M308)&lt;&gt;YEAR(M307), Q307*$C$7, P307)*(1+Tbill_YTM)^(1/52)</f>
        <v/>
      </c>
      <c r="Q308" s="61">
        <f>SUM(N308:P308)</f>
        <v/>
      </c>
      <c r="R308" s="61">
        <f>R307*EXP($C$20/52) - IF(YEAR(M309)&lt;&gt;YEAR(M308), Initial_Assets * $C$19, 0)</f>
        <v/>
      </c>
      <c r="S308" s="62">
        <f>Q308/-R308</f>
        <v/>
      </c>
      <c r="T308" s="59" t="n"/>
      <c r="U308" s="59" t="n"/>
      <c r="V308" s="59" t="n"/>
    </row>
    <row r="309">
      <c r="G309" s="59" t="n"/>
      <c r="H309" s="104" t="n">
        <v>38754</v>
      </c>
      <c r="I309" s="105" t="n">
        <v>1663.75</v>
      </c>
      <c r="J309" s="70" t="n">
        <v>2.218206018818262</v>
      </c>
      <c r="K309" s="106">
        <f>K308*(1+Tbill_YTM)^(1/52)</f>
        <v/>
      </c>
      <c r="L309" s="59" t="n"/>
      <c r="M309" s="104" t="n">
        <v>38754</v>
      </c>
      <c r="N309" s="107">
        <f>IF(YEAR(M309)&lt;&gt;YEAR(M308), Q308*$C$5, N308)*(I309/I308)</f>
        <v/>
      </c>
      <c r="O309" s="107">
        <f>IF(YEAR(M309)&lt;&gt;YEAR(M308), Q308*$C$6, O308)*(J309/J308)</f>
        <v/>
      </c>
      <c r="P309" s="107">
        <f>IF(YEAR(M309)&lt;&gt;YEAR(M308), Q308*$C$7, P308)*(1+Tbill_YTM)^(1/52)</f>
        <v/>
      </c>
      <c r="Q309" s="61">
        <f>SUM(N309:P309)</f>
        <v/>
      </c>
      <c r="R309" s="61">
        <f>R308*EXP($C$20/52) - IF(YEAR(M310)&lt;&gt;YEAR(M309), Initial_Assets * $C$19, 0)</f>
        <v/>
      </c>
      <c r="S309" s="62">
        <f>Q309/-R309</f>
        <v/>
      </c>
      <c r="T309" s="59" t="n"/>
      <c r="U309" s="59" t="n"/>
      <c r="V309" s="59" t="n"/>
    </row>
    <row r="310">
      <c r="G310" s="59" t="n"/>
      <c r="H310" s="104" t="n">
        <v>38761</v>
      </c>
      <c r="I310" s="105" t="n">
        <v>1675.2099609375</v>
      </c>
      <c r="J310" s="70" t="n">
        <v>2.24876416075904</v>
      </c>
      <c r="K310" s="106">
        <f>K309*(1+Tbill_YTM)^(1/52)</f>
        <v/>
      </c>
      <c r="L310" s="59" t="n"/>
      <c r="M310" s="104" t="n">
        <v>38761</v>
      </c>
      <c r="N310" s="107">
        <f>IF(YEAR(M310)&lt;&gt;YEAR(M309), Q309*$C$5, N309)*(I310/I309)</f>
        <v/>
      </c>
      <c r="O310" s="107">
        <f>IF(YEAR(M310)&lt;&gt;YEAR(M309), Q309*$C$6, O309)*(J310/J309)</f>
        <v/>
      </c>
      <c r="P310" s="107">
        <f>IF(YEAR(M310)&lt;&gt;YEAR(M309), Q309*$C$7, P309)*(1+Tbill_YTM)^(1/52)</f>
        <v/>
      </c>
      <c r="Q310" s="61">
        <f>SUM(N310:P310)</f>
        <v/>
      </c>
      <c r="R310" s="61">
        <f>R309*EXP($C$20/52) - IF(YEAR(M311)&lt;&gt;YEAR(M310), Initial_Assets * $C$19, 0)</f>
        <v/>
      </c>
      <c r="S310" s="62">
        <f>Q310/-R310</f>
        <v/>
      </c>
      <c r="T310" s="59" t="n"/>
      <c r="U310" s="59" t="n"/>
      <c r="V310" s="59" t="n"/>
    </row>
    <row r="311">
      <c r="G311" s="59" t="n"/>
      <c r="H311" s="104" t="n">
        <v>38768</v>
      </c>
      <c r="I311" s="105" t="n">
        <v>1676.5</v>
      </c>
      <c r="J311" s="70" t="n">
        <v>2.252227599584471</v>
      </c>
      <c r="K311" s="106">
        <f>K310*(1+Tbill_YTM)^(1/52)</f>
        <v/>
      </c>
      <c r="L311" s="59" t="n"/>
      <c r="M311" s="104" t="n">
        <v>38768</v>
      </c>
      <c r="N311" s="107">
        <f>IF(YEAR(M311)&lt;&gt;YEAR(M310), Q310*$C$5, N310)*(I311/I310)</f>
        <v/>
      </c>
      <c r="O311" s="107">
        <f>IF(YEAR(M311)&lt;&gt;YEAR(M310), Q310*$C$6, O310)*(J311/J310)</f>
        <v/>
      </c>
      <c r="P311" s="107">
        <f>IF(YEAR(M311)&lt;&gt;YEAR(M310), Q310*$C$7, P310)*(1+Tbill_YTM)^(1/52)</f>
        <v/>
      </c>
      <c r="Q311" s="61">
        <f>SUM(N311:P311)</f>
        <v/>
      </c>
      <c r="R311" s="61">
        <f>R310*EXP($C$20/52) - IF(YEAR(M312)&lt;&gt;YEAR(M311), Initial_Assets * $C$19, 0)</f>
        <v/>
      </c>
      <c r="S311" s="62">
        <f>Q311/-R311</f>
        <v/>
      </c>
      <c r="T311" s="59" t="n"/>
      <c r="U311" s="59" t="n"/>
      <c r="V311" s="59" t="n"/>
    </row>
    <row r="312">
      <c r="G312" s="59" t="n"/>
      <c r="H312" s="104" t="n">
        <v>38775</v>
      </c>
      <c r="I312" s="105" t="n">
        <v>1684.31994628906</v>
      </c>
      <c r="J312" s="70" t="n">
        <v>2.273238394525705</v>
      </c>
      <c r="K312" s="106">
        <f>K311*(1+Tbill_YTM)^(1/52)</f>
        <v/>
      </c>
      <c r="L312" s="59" t="n"/>
      <c r="M312" s="104" t="n">
        <v>38775</v>
      </c>
      <c r="N312" s="107">
        <f>IF(YEAR(M312)&lt;&gt;YEAR(M311), Q311*$C$5, N311)*(I312/I311)</f>
        <v/>
      </c>
      <c r="O312" s="107">
        <f>IF(YEAR(M312)&lt;&gt;YEAR(M311), Q311*$C$6, O311)*(J312/J311)</f>
        <v/>
      </c>
      <c r="P312" s="107">
        <f>IF(YEAR(M312)&lt;&gt;YEAR(M311), Q311*$C$7, P311)*(1+Tbill_YTM)^(1/52)</f>
        <v/>
      </c>
      <c r="Q312" s="61">
        <f>SUM(N312:P312)</f>
        <v/>
      </c>
      <c r="R312" s="61">
        <f>R311*EXP($C$20/52) - IF(YEAR(M313)&lt;&gt;YEAR(M312), Initial_Assets * $C$19, 0)</f>
        <v/>
      </c>
      <c r="S312" s="62">
        <f>Q312/-R312</f>
        <v/>
      </c>
      <c r="T312" s="59" t="n"/>
      <c r="U312" s="59" t="n"/>
      <c r="V312" s="59" t="n"/>
    </row>
    <row r="313">
      <c r="G313" s="59" t="n"/>
      <c r="H313" s="104" t="n">
        <v>38782</v>
      </c>
      <c r="I313" s="105" t="n">
        <v>1648.22998046875</v>
      </c>
      <c r="J313" s="70" t="n">
        <v>2.175820922102363</v>
      </c>
      <c r="K313" s="106">
        <f>K312*(1+Tbill_YTM)^(1/52)</f>
        <v/>
      </c>
      <c r="L313" s="59" t="n"/>
      <c r="M313" s="104" t="n">
        <v>38782</v>
      </c>
      <c r="N313" s="107">
        <f>IF(YEAR(M313)&lt;&gt;YEAR(M312), Q312*$C$5, N312)*(I313/I312)</f>
        <v/>
      </c>
      <c r="O313" s="107">
        <f>IF(YEAR(M313)&lt;&gt;YEAR(M312), Q312*$C$6, O312)*(J313/J312)</f>
        <v/>
      </c>
      <c r="P313" s="107">
        <f>IF(YEAR(M313)&lt;&gt;YEAR(M312), Q312*$C$7, P312)*(1+Tbill_YTM)^(1/52)</f>
        <v/>
      </c>
      <c r="Q313" s="61">
        <f>SUM(N313:P313)</f>
        <v/>
      </c>
      <c r="R313" s="61">
        <f>R312*EXP($C$20/52) - IF(YEAR(M314)&lt;&gt;YEAR(M313), Initial_Assets * $C$19, 0)</f>
        <v/>
      </c>
      <c r="S313" s="62">
        <f>Q313/-R313</f>
        <v/>
      </c>
      <c r="T313" s="59" t="n"/>
      <c r="U313" s="59" t="n"/>
      <c r="V313" s="59" t="n"/>
    </row>
    <row r="314">
      <c r="G314" s="59" t="n"/>
      <c r="H314" s="104" t="n">
        <v>38789</v>
      </c>
      <c r="I314" s="105" t="n">
        <v>1685.66003417968</v>
      </c>
      <c r="J314" s="70" t="n">
        <v>2.274643410401593</v>
      </c>
      <c r="K314" s="106">
        <f>K313*(1+Tbill_YTM)^(1/52)</f>
        <v/>
      </c>
      <c r="L314" s="59" t="n"/>
      <c r="M314" s="104" t="n">
        <v>38789</v>
      </c>
      <c r="N314" s="107">
        <f>IF(YEAR(M314)&lt;&gt;YEAR(M313), Q313*$C$5, N313)*(I314/I313)</f>
        <v/>
      </c>
      <c r="O314" s="107">
        <f>IF(YEAR(M314)&lt;&gt;YEAR(M313), Q313*$C$6, O313)*(J314/J313)</f>
        <v/>
      </c>
      <c r="P314" s="107">
        <f>IF(YEAR(M314)&lt;&gt;YEAR(M313), Q313*$C$7, P313)*(1+Tbill_YTM)^(1/52)</f>
        <v/>
      </c>
      <c r="Q314" s="61">
        <f>SUM(N314:P314)</f>
        <v/>
      </c>
      <c r="R314" s="61">
        <f>R313*EXP($C$20/52) - IF(YEAR(M315)&lt;&gt;YEAR(M314), Initial_Assets * $C$19, 0)</f>
        <v/>
      </c>
      <c r="S314" s="62">
        <f>Q314/-R314</f>
        <v/>
      </c>
      <c r="T314" s="59" t="n"/>
      <c r="U314" s="59" t="n"/>
      <c r="V314" s="59" t="n"/>
    </row>
    <row r="315">
      <c r="G315" s="59" t="n"/>
      <c r="H315" s="104" t="n">
        <v>38796</v>
      </c>
      <c r="I315" s="105" t="n">
        <v>1679.81005859375</v>
      </c>
      <c r="J315" s="70" t="n">
        <v>2.258855400781941</v>
      </c>
      <c r="K315" s="106">
        <f>K314*(1+Tbill_YTM)^(1/52)</f>
        <v/>
      </c>
      <c r="L315" s="59" t="n"/>
      <c r="M315" s="104" t="n">
        <v>38796</v>
      </c>
      <c r="N315" s="107">
        <f>IF(YEAR(M315)&lt;&gt;YEAR(M314), Q314*$C$5, N314)*(I315/I314)</f>
        <v/>
      </c>
      <c r="O315" s="107">
        <f>IF(YEAR(M315)&lt;&gt;YEAR(M314), Q314*$C$6, O314)*(J315/J314)</f>
        <v/>
      </c>
      <c r="P315" s="107">
        <f>IF(YEAR(M315)&lt;&gt;YEAR(M314), Q314*$C$7, P314)*(1+Tbill_YTM)^(1/52)</f>
        <v/>
      </c>
      <c r="Q315" s="61">
        <f>SUM(N315:P315)</f>
        <v/>
      </c>
      <c r="R315" s="61">
        <f>R314*EXP($C$20/52) - IF(YEAR(M316)&lt;&gt;YEAR(M315), Initial_Assets * $C$19, 0)</f>
        <v/>
      </c>
      <c r="S315" s="62">
        <f>Q315/-R315</f>
        <v/>
      </c>
      <c r="T315" s="59" t="n"/>
      <c r="U315" s="59" t="n"/>
      <c r="V315" s="59" t="n"/>
    </row>
    <row r="316">
      <c r="G316" s="59" t="n"/>
      <c r="H316" s="104" t="n">
        <v>38803</v>
      </c>
      <c r="I316" s="105" t="n">
        <v>1703.66003417968</v>
      </c>
      <c r="J316" s="70" t="n">
        <v>2.322997945809794</v>
      </c>
      <c r="K316" s="106">
        <f>K315*(1+Tbill_YTM)^(1/52)</f>
        <v/>
      </c>
      <c r="L316" s="59" t="n"/>
      <c r="M316" s="104" t="n">
        <v>38803</v>
      </c>
      <c r="N316" s="107">
        <f>IF(YEAR(M316)&lt;&gt;YEAR(M315), Q315*$C$5, N315)*(I316/I315)</f>
        <v/>
      </c>
      <c r="O316" s="107">
        <f>IF(YEAR(M316)&lt;&gt;YEAR(M315), Q315*$C$6, O315)*(J316/J315)</f>
        <v/>
      </c>
      <c r="P316" s="107">
        <f>IF(YEAR(M316)&lt;&gt;YEAR(M315), Q315*$C$7, P315)*(1+Tbill_YTM)^(1/52)</f>
        <v/>
      </c>
      <c r="Q316" s="61">
        <f>SUM(N316:P316)</f>
        <v/>
      </c>
      <c r="R316" s="61">
        <f>R315*EXP($C$20/52) - IF(YEAR(M317)&lt;&gt;YEAR(M316), Initial_Assets * $C$19, 0)</f>
        <v/>
      </c>
      <c r="S316" s="62">
        <f>Q316/-R316</f>
        <v/>
      </c>
      <c r="T316" s="59" t="n"/>
      <c r="U316" s="59" t="n"/>
      <c r="V316" s="59" t="n"/>
    </row>
    <row r="317">
      <c r="G317" s="64" t="n"/>
      <c r="H317" s="104" t="n">
        <v>38810</v>
      </c>
      <c r="I317" s="105" t="n">
        <v>1723.03002929687</v>
      </c>
      <c r="J317" s="70" t="n">
        <v>2.375821229757105</v>
      </c>
      <c r="K317" s="106">
        <f>K316*(1+Tbill_YTM)^(1/52)</f>
        <v/>
      </c>
      <c r="L317" s="59" t="n"/>
      <c r="M317" s="104" t="n">
        <v>38810</v>
      </c>
      <c r="N317" s="107">
        <f>IF(YEAR(M317)&lt;&gt;YEAR(M316), Q316*$C$5, N316)*(I317/I316)</f>
        <v/>
      </c>
      <c r="O317" s="107">
        <f>IF(YEAR(M317)&lt;&gt;YEAR(M316), Q316*$C$6, O316)*(J317/J316)</f>
        <v/>
      </c>
      <c r="P317" s="107">
        <f>IF(YEAR(M317)&lt;&gt;YEAR(M316), Q316*$C$7, P316)*(1+Tbill_YTM)^(1/52)</f>
        <v/>
      </c>
      <c r="Q317" s="61">
        <f>SUM(N317:P317)</f>
        <v/>
      </c>
      <c r="R317" s="61">
        <f>R316*EXP($C$20/52) - IF(YEAR(M318)&lt;&gt;YEAR(M317), Initial_Assets * $C$19, 0)</f>
        <v/>
      </c>
      <c r="S317" s="62">
        <f>Q317/-R317</f>
        <v/>
      </c>
      <c r="T317" s="59" t="n"/>
      <c r="U317" s="59" t="n"/>
      <c r="V317" s="59" t="n"/>
    </row>
    <row r="318">
      <c r="G318" s="64" t="n"/>
      <c r="H318" s="104" t="n">
        <v>38817</v>
      </c>
      <c r="I318" s="105" t="n">
        <v>1712.06994628906</v>
      </c>
      <c r="J318" s="70" t="n">
        <v>2.345596338203147</v>
      </c>
      <c r="K318" s="106">
        <f>K317*(1+Tbill_YTM)^(1/52)</f>
        <v/>
      </c>
      <c r="L318" s="59" t="n"/>
      <c r="M318" s="104" t="n">
        <v>38817</v>
      </c>
      <c r="N318" s="107">
        <f>IF(YEAR(M318)&lt;&gt;YEAR(M317), Q317*$C$5, N317)*(I318/I317)</f>
        <v/>
      </c>
      <c r="O318" s="107">
        <f>IF(YEAR(M318)&lt;&gt;YEAR(M317), Q317*$C$6, O317)*(J318/J317)</f>
        <v/>
      </c>
      <c r="P318" s="107">
        <f>IF(YEAR(M318)&lt;&gt;YEAR(M317), Q317*$C$7, P317)*(1+Tbill_YTM)^(1/52)</f>
        <v/>
      </c>
      <c r="Q318" s="61">
        <f>SUM(N318:P318)</f>
        <v/>
      </c>
      <c r="R318" s="61">
        <f>R317*EXP($C$20/52) - IF(YEAR(M319)&lt;&gt;YEAR(M318), Initial_Assets * $C$19, 0)</f>
        <v/>
      </c>
      <c r="S318" s="62">
        <f>Q318/-R318</f>
        <v/>
      </c>
      <c r="T318" s="59" t="n"/>
      <c r="U318" s="59" t="n"/>
      <c r="V318" s="59" t="n"/>
    </row>
    <row r="319">
      <c r="G319" s="64" t="n"/>
      <c r="H319" s="104" t="n">
        <v>38824</v>
      </c>
      <c r="I319" s="105" t="n">
        <v>1709.02001953125</v>
      </c>
      <c r="J319" s="70" t="n">
        <v>2.337239323292146</v>
      </c>
      <c r="K319" s="106">
        <f>K318*(1+Tbill_YTM)^(1/52)</f>
        <v/>
      </c>
      <c r="L319" s="59" t="n"/>
      <c r="M319" s="104" t="n">
        <v>38824</v>
      </c>
      <c r="N319" s="107">
        <f>IF(YEAR(M319)&lt;&gt;YEAR(M318), Q318*$C$5, N318)*(I319/I318)</f>
        <v/>
      </c>
      <c r="O319" s="107">
        <f>IF(YEAR(M319)&lt;&gt;YEAR(M318), Q318*$C$6, O318)*(J319/J318)</f>
        <v/>
      </c>
      <c r="P319" s="107">
        <f>IF(YEAR(M319)&lt;&gt;YEAR(M318), Q318*$C$7, P318)*(1+Tbill_YTM)^(1/52)</f>
        <v/>
      </c>
      <c r="Q319" s="61">
        <f>SUM(N319:P319)</f>
        <v/>
      </c>
      <c r="R319" s="61">
        <f>R318*EXP($C$20/52) - IF(YEAR(M320)&lt;&gt;YEAR(M319), Initial_Assets * $C$19, 0)</f>
        <v/>
      </c>
      <c r="S319" s="62">
        <f>Q319/-R319</f>
        <v/>
      </c>
      <c r="T319" s="59" t="n"/>
      <c r="U319" s="59" t="n"/>
      <c r="V319" s="59" t="n"/>
    </row>
    <row r="320">
      <c r="G320" s="64" t="n"/>
      <c r="H320" s="104" t="n">
        <v>38831</v>
      </c>
      <c r="I320" s="105" t="n">
        <v>1700.7099609375</v>
      </c>
      <c r="J320" s="70" t="n">
        <v>2.314509811054482</v>
      </c>
      <c r="K320" s="106">
        <f>K319*(1+Tbill_YTM)^(1/52)</f>
        <v/>
      </c>
      <c r="L320" s="59" t="n"/>
      <c r="M320" s="104" t="n">
        <v>38831</v>
      </c>
      <c r="N320" s="107">
        <f>IF(YEAR(M320)&lt;&gt;YEAR(M319), Q319*$C$5, N319)*(I320/I319)</f>
        <v/>
      </c>
      <c r="O320" s="107">
        <f>IF(YEAR(M320)&lt;&gt;YEAR(M319), Q319*$C$6, O319)*(J320/J319)</f>
        <v/>
      </c>
      <c r="P320" s="107">
        <f>IF(YEAR(M320)&lt;&gt;YEAR(M319), Q319*$C$7, P319)*(1+Tbill_YTM)^(1/52)</f>
        <v/>
      </c>
      <c r="Q320" s="61">
        <f>SUM(N320:P320)</f>
        <v/>
      </c>
      <c r="R320" s="61">
        <f>R319*EXP($C$20/52) - IF(YEAR(M321)&lt;&gt;YEAR(M320), Initial_Assets * $C$19, 0)</f>
        <v/>
      </c>
      <c r="S320" s="62">
        <f>Q320/-R320</f>
        <v/>
      </c>
      <c r="T320" s="59" t="n"/>
      <c r="U320" s="59" t="n"/>
      <c r="V320" s="59" t="n"/>
    </row>
    <row r="321">
      <c r="G321" s="64" t="n"/>
      <c r="H321" s="104" t="n">
        <v>38838</v>
      </c>
      <c r="I321" s="105" t="n">
        <v>1713.83996582031</v>
      </c>
      <c r="J321" s="70" t="n">
        <v>2.350247268726224</v>
      </c>
      <c r="K321" s="106">
        <f>K320*(1+Tbill_YTM)^(1/52)</f>
        <v/>
      </c>
      <c r="L321" s="59" t="n"/>
      <c r="M321" s="104" t="n">
        <v>38838</v>
      </c>
      <c r="N321" s="107">
        <f>IF(YEAR(M321)&lt;&gt;YEAR(M320), Q320*$C$5, N320)*(I321/I320)</f>
        <v/>
      </c>
      <c r="O321" s="107">
        <f>IF(YEAR(M321)&lt;&gt;YEAR(M320), Q320*$C$6, O320)*(J321/J320)</f>
        <v/>
      </c>
      <c r="P321" s="107">
        <f>IF(YEAR(M321)&lt;&gt;YEAR(M320), Q320*$C$7, P320)*(1+Tbill_YTM)^(1/52)</f>
        <v/>
      </c>
      <c r="Q321" s="61">
        <f>SUM(N321:P321)</f>
        <v/>
      </c>
      <c r="R321" s="61">
        <f>R320*EXP($C$20/52) - IF(YEAR(M322)&lt;&gt;YEAR(M321), Initial_Assets * $C$19, 0)</f>
        <v/>
      </c>
      <c r="S321" s="62">
        <f>Q321/-R321</f>
        <v/>
      </c>
      <c r="T321" s="59" t="n"/>
      <c r="U321" s="59" t="n"/>
      <c r="V321" s="59" t="n"/>
    </row>
    <row r="322">
      <c r="G322" s="64" t="n"/>
      <c r="H322" s="104" t="n">
        <v>38845</v>
      </c>
      <c r="I322" s="105" t="n">
        <v>1635.81005859375</v>
      </c>
      <c r="J322" s="70" t="n">
        <v>2.136237116091691</v>
      </c>
      <c r="K322" s="106">
        <f>K321*(1+Tbill_YTM)^(1/52)</f>
        <v/>
      </c>
      <c r="L322" s="59" t="n"/>
      <c r="M322" s="104" t="n">
        <v>38845</v>
      </c>
      <c r="N322" s="107">
        <f>IF(YEAR(M322)&lt;&gt;YEAR(M321), Q321*$C$5, N321)*(I322/I321)</f>
        <v/>
      </c>
      <c r="O322" s="107">
        <f>IF(YEAR(M322)&lt;&gt;YEAR(M321), Q321*$C$6, O321)*(J322/J321)</f>
        <v/>
      </c>
      <c r="P322" s="107">
        <f>IF(YEAR(M322)&lt;&gt;YEAR(M321), Q321*$C$7, P321)*(1+Tbill_YTM)^(1/52)</f>
        <v/>
      </c>
      <c r="Q322" s="61">
        <f>SUM(N322:P322)</f>
        <v/>
      </c>
      <c r="R322" s="61">
        <f>R321*EXP($C$20/52) - IF(YEAR(M323)&lt;&gt;YEAR(M322), Initial_Assets * $C$19, 0)</f>
        <v/>
      </c>
      <c r="S322" s="62">
        <f>Q322/-R322</f>
        <v/>
      </c>
      <c r="T322" s="59" t="n"/>
      <c r="U322" s="59" t="n"/>
      <c r="V322" s="59" t="n"/>
    </row>
    <row r="323">
      <c r="G323" s="64" t="n"/>
      <c r="H323" s="104" t="n">
        <v>38852</v>
      </c>
      <c r="I323" s="105" t="n">
        <v>1600.85998535156</v>
      </c>
      <c r="J323" s="70" t="n">
        <v>2.0449531148987</v>
      </c>
      <c r="K323" s="106">
        <f>K322*(1+Tbill_YTM)^(1/52)</f>
        <v/>
      </c>
      <c r="L323" s="59" t="n"/>
      <c r="M323" s="104" t="n">
        <v>38852</v>
      </c>
      <c r="N323" s="107">
        <f>IF(YEAR(M323)&lt;&gt;YEAR(M322), Q322*$C$5, N322)*(I323/I322)</f>
        <v/>
      </c>
      <c r="O323" s="107">
        <f>IF(YEAR(M323)&lt;&gt;YEAR(M322), Q322*$C$6, O322)*(J323/J322)</f>
        <v/>
      </c>
      <c r="P323" s="107">
        <f>IF(YEAR(M323)&lt;&gt;YEAR(M322), Q322*$C$7, P322)*(1+Tbill_YTM)^(1/52)</f>
        <v/>
      </c>
      <c r="Q323" s="61">
        <f>SUM(N323:P323)</f>
        <v/>
      </c>
      <c r="R323" s="61">
        <f>R322*EXP($C$20/52) - IF(YEAR(M324)&lt;&gt;YEAR(M323), Initial_Assets * $C$19, 0)</f>
        <v/>
      </c>
      <c r="S323" s="62">
        <f>Q323/-R323</f>
        <v/>
      </c>
      <c r="T323" s="59" t="n"/>
      <c r="U323" s="59" t="n"/>
      <c r="V323" s="59" t="n"/>
    </row>
    <row r="324">
      <c r="G324" s="64" t="n"/>
      <c r="H324" s="104" t="n">
        <v>38859</v>
      </c>
      <c r="I324" s="105" t="n">
        <v>1606.36999511718</v>
      </c>
      <c r="J324" s="70" t="n">
        <v>2.05903018814237</v>
      </c>
      <c r="K324" s="106">
        <f>K323*(1+Tbill_YTM)^(1/52)</f>
        <v/>
      </c>
      <c r="L324" s="59" t="n"/>
      <c r="M324" s="104" t="n">
        <v>38859</v>
      </c>
      <c r="N324" s="107">
        <f>IF(YEAR(M324)&lt;&gt;YEAR(M323), Q323*$C$5, N323)*(I324/I323)</f>
        <v/>
      </c>
      <c r="O324" s="107">
        <f>IF(YEAR(M324)&lt;&gt;YEAR(M323), Q323*$C$6, O323)*(J324/J323)</f>
        <v/>
      </c>
      <c r="P324" s="107">
        <f>IF(YEAR(M324)&lt;&gt;YEAR(M323), Q323*$C$7, P323)*(1+Tbill_YTM)^(1/52)</f>
        <v/>
      </c>
      <c r="Q324" s="61">
        <f>SUM(N324:P324)</f>
        <v/>
      </c>
      <c r="R324" s="61">
        <f>R323*EXP($C$20/52) - IF(YEAR(M325)&lt;&gt;YEAR(M324), Initial_Assets * $C$19, 0)</f>
        <v/>
      </c>
      <c r="S324" s="62">
        <f>Q324/-R324</f>
        <v/>
      </c>
      <c r="T324" s="59" t="n"/>
      <c r="U324" s="59" t="n"/>
      <c r="V324" s="59" t="n"/>
    </row>
    <row r="325">
      <c r="G325" s="64" t="n"/>
      <c r="H325" s="104" t="n">
        <v>38866</v>
      </c>
      <c r="I325" s="105" t="n">
        <v>1612.90002441406</v>
      </c>
      <c r="J325" s="70" t="n">
        <v>2.075770450339248</v>
      </c>
      <c r="K325" s="106">
        <f>K324*(1+Tbill_YTM)^(1/52)</f>
        <v/>
      </c>
      <c r="L325" s="59" t="n"/>
      <c r="M325" s="104" t="n">
        <v>38866</v>
      </c>
      <c r="N325" s="107">
        <f>IF(YEAR(M325)&lt;&gt;YEAR(M324), Q324*$C$5, N324)*(I325/I324)</f>
        <v/>
      </c>
      <c r="O325" s="107">
        <f>IF(YEAR(M325)&lt;&gt;YEAR(M324), Q324*$C$6, O324)*(J325/J324)</f>
        <v/>
      </c>
      <c r="P325" s="107">
        <f>IF(YEAR(M325)&lt;&gt;YEAR(M324), Q324*$C$7, P324)*(1+Tbill_YTM)^(1/52)</f>
        <v/>
      </c>
      <c r="Q325" s="61">
        <f>SUM(N325:P325)</f>
        <v/>
      </c>
      <c r="R325" s="61">
        <f>R324*EXP($C$20/52) - IF(YEAR(M326)&lt;&gt;YEAR(M325), Initial_Assets * $C$19, 0)</f>
        <v/>
      </c>
      <c r="S325" s="62">
        <f>Q325/-R325</f>
        <v/>
      </c>
      <c r="T325" s="59" t="n"/>
      <c r="U325" s="59" t="n"/>
      <c r="V325" s="59" t="n"/>
    </row>
    <row r="326" ht="17.5" customHeight="1" s="15" thickBot="1">
      <c r="G326" s="65" t="inlineStr">
        <is>
          <t>below 100WMA</t>
        </is>
      </c>
      <c r="H326" s="109" t="n">
        <v>38873</v>
      </c>
      <c r="I326" s="110" t="n">
        <v>1550.96997070312</v>
      </c>
      <c r="J326" s="70" t="n">
        <v>1.916364940344551</v>
      </c>
      <c r="K326" s="106">
        <f>K325*(1+Tbill_YTM)^(1/52)</f>
        <v/>
      </c>
      <c r="L326" s="59" t="n"/>
      <c r="M326" s="109" t="n">
        <v>38873</v>
      </c>
      <c r="N326" s="107">
        <f>IF(YEAR(M326)&lt;&gt;YEAR(M325), Q325*$C$5, N325)*(I326/I325)</f>
        <v/>
      </c>
      <c r="O326" s="107">
        <f>IF(YEAR(M326)&lt;&gt;YEAR(M325), Q325*$C$6, O325)*(J326/J325)</f>
        <v/>
      </c>
      <c r="P326" s="107">
        <f>IF(YEAR(M326)&lt;&gt;YEAR(M325), Q325*$C$7, P325)*(1+Tbill_YTM)^(1/52)</f>
        <v/>
      </c>
      <c r="Q326" s="61">
        <f>SUM(N326:P326)</f>
        <v/>
      </c>
      <c r="R326" s="61">
        <f>R325*EXP($C$20/52) - IF(YEAR(M327)&lt;&gt;YEAR(M326), Initial_Assets * $C$19, 0)</f>
        <v/>
      </c>
      <c r="S326" s="62">
        <f>Q326/-R326</f>
        <v/>
      </c>
      <c r="T326" s="59" t="n"/>
      <c r="U326" s="59" t="n"/>
      <c r="V326" s="59" t="n"/>
    </row>
    <row r="327" ht="17.5" customHeight="1" s="15" thickBot="1">
      <c r="G327" s="66" t="inlineStr">
        <is>
          <t>reclaimed 100WMA</t>
        </is>
      </c>
      <c r="H327" s="114" t="n">
        <v>38880</v>
      </c>
      <c r="I327" s="115" t="n">
        <v>1562.83996582031</v>
      </c>
      <c r="J327" s="70" t="n">
        <v>1.945697864790962</v>
      </c>
      <c r="K327" s="106">
        <f>K326*(1+Tbill_YTM)^(1/52)</f>
        <v/>
      </c>
      <c r="L327" s="59" t="n"/>
      <c r="M327" s="114" t="n">
        <v>38880</v>
      </c>
      <c r="N327" s="107">
        <f>IF(YEAR(M327)&lt;&gt;YEAR(M326), Q326*$C$5, N326)*(I327/I326)</f>
        <v/>
      </c>
      <c r="O327" s="107">
        <f>IF(YEAR(M327)&lt;&gt;YEAR(M326), Q326*$C$6, O326)*(J327/J326)</f>
        <v/>
      </c>
      <c r="P327" s="107">
        <f>IF(YEAR(M327)&lt;&gt;YEAR(M326), Q326*$C$7, P326)*(1+Tbill_YTM)^(1/52)</f>
        <v/>
      </c>
      <c r="Q327" s="61">
        <f>SUM(N327:P327)</f>
        <v/>
      </c>
      <c r="R327" s="61">
        <f>R326*EXP($C$20/52) - IF(YEAR(M328)&lt;&gt;YEAR(M327), Initial_Assets * $C$19, 0)</f>
        <v/>
      </c>
      <c r="S327" s="62">
        <f>Q327/-R327</f>
        <v/>
      </c>
      <c r="T327" s="59" t="n"/>
      <c r="U327" s="59" t="n"/>
      <c r="V327" s="59" t="n"/>
    </row>
    <row r="328" ht="17.5" customHeight="1" s="15" thickBot="1">
      <c r="A328" s="4" t="n"/>
      <c r="G328" s="68" t="inlineStr">
        <is>
          <t>below 100WMA</t>
        </is>
      </c>
      <c r="H328" s="116" t="n">
        <v>38887</v>
      </c>
      <c r="I328" s="117" t="n">
        <v>1551.05004882812</v>
      </c>
      <c r="J328" s="70" t="n">
        <v>1.91634154319763</v>
      </c>
      <c r="K328" s="106">
        <f>K327*(1+Tbill_YTM)^(1/52)</f>
        <v/>
      </c>
      <c r="L328" s="106" t="n"/>
      <c r="M328" s="116" t="n">
        <v>38887</v>
      </c>
      <c r="N328" s="107">
        <f>IF(YEAR(M328)&lt;&gt;YEAR(M327), Q327*$C$5, N327)*(I328/I327)</f>
        <v/>
      </c>
      <c r="O328" s="107">
        <f>IF(YEAR(M328)&lt;&gt;YEAR(M327), Q327*$C$6, O327)*(J328/J327)</f>
        <v/>
      </c>
      <c r="P328" s="107">
        <f>IF(YEAR(M328)&lt;&gt;YEAR(M327), Q327*$C$7, P327)*(1+Tbill_YTM)^(1/52)</f>
        <v/>
      </c>
      <c r="Q328" s="61">
        <f>SUM(N328:P328)</f>
        <v/>
      </c>
      <c r="R328" s="61">
        <f>R327*EXP($C$20/52) - IF(YEAR(M329)&lt;&gt;YEAR(M328), Initial_Assets * $C$19, 0)</f>
        <v/>
      </c>
      <c r="S328" s="62">
        <f>Q328/-R328</f>
        <v/>
      </c>
      <c r="T328" s="59" t="n"/>
      <c r="U328" s="59" t="n"/>
      <c r="V328" s="59" t="n"/>
    </row>
    <row r="329" ht="17.5" customHeight="1" s="15" thickBot="1" thickTop="1">
      <c r="G329" s="66" t="inlineStr">
        <is>
          <t>reclaimed 100WMA</t>
        </is>
      </c>
      <c r="H329" s="114" t="n">
        <v>38894</v>
      </c>
      <c r="I329" s="115" t="n">
        <v>1575.22998046875</v>
      </c>
      <c r="J329" s="70" t="n">
        <v>1.96837770938873</v>
      </c>
      <c r="K329" s="106">
        <f>K328*(1+Tbill_YTM)^(1/52)</f>
        <v/>
      </c>
      <c r="L329" s="59" t="n"/>
      <c r="M329" s="114" t="n">
        <v>38894</v>
      </c>
      <c r="N329" s="107">
        <f>IF(YEAR(M329)&lt;&gt;YEAR(M328), Q328*$C$5, N328)*(I329/I328)</f>
        <v/>
      </c>
      <c r="O329" s="107">
        <f>IF(YEAR(M329)&lt;&gt;YEAR(M328), Q328*$C$6, O328)*(J329/J328)</f>
        <v/>
      </c>
      <c r="P329" s="107">
        <f>IF(YEAR(M329)&lt;&gt;YEAR(M328), Q328*$C$7, P328)*(1+Tbill_YTM)^(1/52)</f>
        <v/>
      </c>
      <c r="Q329" s="61">
        <f>SUM(N329:P329)</f>
        <v/>
      </c>
      <c r="R329" s="61">
        <f>R328*EXP($C$20/52) - IF(YEAR(M330)&lt;&gt;YEAR(M329), Initial_Assets * $C$19, 0)</f>
        <v/>
      </c>
      <c r="S329" s="62">
        <f>Q329/-R329</f>
        <v/>
      </c>
      <c r="T329" s="59" t="n"/>
      <c r="U329" s="59" t="n"/>
      <c r="V329" s="59" t="n"/>
    </row>
    <row r="330" ht="17.5" customHeight="1" s="15" thickBot="1">
      <c r="G330" s="65" t="inlineStr">
        <is>
          <t>below 100WMA</t>
        </is>
      </c>
      <c r="H330" s="109" t="n">
        <v>38901</v>
      </c>
      <c r="I330" s="110" t="n">
        <v>1533.7099609375</v>
      </c>
      <c r="J330" s="70" t="n">
        <v>1.85994660854339</v>
      </c>
      <c r="K330" s="106">
        <f>K329*(1+Tbill_YTM)^(1/52)</f>
        <v/>
      </c>
      <c r="L330" s="59" t="n"/>
      <c r="M330" s="109" t="n">
        <v>38901</v>
      </c>
      <c r="N330" s="107">
        <f>IF(YEAR(M330)&lt;&gt;YEAR(M329), Q329*$C$5, N329)*(I330/I329)</f>
        <v/>
      </c>
      <c r="O330" s="107">
        <f>IF(YEAR(M330)&lt;&gt;YEAR(M329), Q329*$C$6, O329)*(J330/J329)</f>
        <v/>
      </c>
      <c r="P330" s="107">
        <f>IF(YEAR(M330)&lt;&gt;YEAR(M329), Q329*$C$7, P329)*(1+Tbill_YTM)^(1/52)</f>
        <v/>
      </c>
      <c r="Q330" s="61">
        <f>SUM(N330:P330)</f>
        <v/>
      </c>
      <c r="R330" s="61">
        <f>R329*EXP($C$20/52) - IF(YEAR(M331)&lt;&gt;YEAR(M330), Initial_Assets * $C$19, 0)</f>
        <v/>
      </c>
      <c r="S330" s="62">
        <f>Q330/-R330</f>
        <v/>
      </c>
      <c r="T330" s="59" t="n"/>
      <c r="U330" s="59" t="n"/>
      <c r="V330" s="59" t="n"/>
    </row>
    <row r="331">
      <c r="G331" s="64" t="n"/>
      <c r="H331" s="104" t="n">
        <v>38908</v>
      </c>
      <c r="I331" s="105" t="n">
        <v>1462.17004394531</v>
      </c>
      <c r="J331" s="70" t="n">
        <v>1.69321358203887</v>
      </c>
      <c r="K331" s="106">
        <f>K330*(1+Tbill_YTM)^(1/52)</f>
        <v/>
      </c>
      <c r="L331" s="59" t="n"/>
      <c r="M331" s="104" t="n">
        <v>38908</v>
      </c>
      <c r="N331" s="107">
        <f>IF(YEAR(M331)&lt;&gt;YEAR(M330), Q330*$C$5, N330)*(I331/I330)</f>
        <v/>
      </c>
      <c r="O331" s="107">
        <f>IF(YEAR(M331)&lt;&gt;YEAR(M330), Q330*$C$6, O330)*(J331/J330)</f>
        <v/>
      </c>
      <c r="P331" s="107">
        <f>IF(YEAR(M331)&lt;&gt;YEAR(M330), Q330*$C$7, P330)*(1+Tbill_YTM)^(1/52)</f>
        <v/>
      </c>
      <c r="Q331" s="61">
        <f>SUM(N331:P331)</f>
        <v/>
      </c>
      <c r="R331" s="61">
        <f>R330*EXP($C$20/52) - IF(YEAR(M332)&lt;&gt;YEAR(M331), Initial_Assets * $C$19, 0)</f>
        <v/>
      </c>
      <c r="S331" s="62">
        <f>Q331/-R331</f>
        <v/>
      </c>
      <c r="T331" s="59" t="n"/>
      <c r="U331" s="59" t="n"/>
      <c r="V331" s="59" t="n"/>
    </row>
    <row r="332">
      <c r="G332" s="64" t="n"/>
      <c r="H332" s="104" t="n">
        <v>38915</v>
      </c>
      <c r="I332" s="105" t="n">
        <v>1451.88000488281</v>
      </c>
      <c r="J332" s="70" t="n">
        <v>1.66188251972198</v>
      </c>
      <c r="K332" s="106">
        <f>K331*(1+Tbill_YTM)^(1/52)</f>
        <v/>
      </c>
      <c r="L332" s="59" t="n"/>
      <c r="M332" s="104" t="n">
        <v>38915</v>
      </c>
      <c r="N332" s="107">
        <f>IF(YEAR(M332)&lt;&gt;YEAR(M331), Q331*$C$5, N331)*(I332/I331)</f>
        <v/>
      </c>
      <c r="O332" s="107">
        <f>IF(YEAR(M332)&lt;&gt;YEAR(M331), Q331*$C$6, O331)*(J332/J331)</f>
        <v/>
      </c>
      <c r="P332" s="107">
        <f>IF(YEAR(M332)&lt;&gt;YEAR(M331), Q331*$C$7, P331)*(1+Tbill_YTM)^(1/52)</f>
        <v/>
      </c>
      <c r="Q332" s="61">
        <f>SUM(N332:P332)</f>
        <v/>
      </c>
      <c r="R332" s="61">
        <f>R331*EXP($C$20/52) - IF(YEAR(M333)&lt;&gt;YEAR(M332), Initial_Assets * $C$19, 0)</f>
        <v/>
      </c>
      <c r="S332" s="62">
        <f>Q332/-R332</f>
        <v/>
      </c>
      <c r="T332" s="59" t="n"/>
      <c r="U332" s="59" t="n"/>
      <c r="V332" s="59" t="n"/>
    </row>
    <row r="333">
      <c r="G333" s="64" t="n"/>
      <c r="H333" s="104" t="n">
        <v>38922</v>
      </c>
      <c r="I333" s="105" t="n">
        <v>1510.30004882812</v>
      </c>
      <c r="J333" s="70" t="n">
        <v>1.79483318328857</v>
      </c>
      <c r="K333" s="106">
        <f>K332*(1+Tbill_YTM)^(1/52)</f>
        <v/>
      </c>
      <c r="L333" s="59" t="n"/>
      <c r="M333" s="104" t="n">
        <v>38922</v>
      </c>
      <c r="N333" s="107">
        <f>IF(YEAR(M333)&lt;&gt;YEAR(M332), Q332*$C$5, N332)*(I333/I332)</f>
        <v/>
      </c>
      <c r="O333" s="107">
        <f>IF(YEAR(M333)&lt;&gt;YEAR(M332), Q332*$C$6, O332)*(J333/J332)</f>
        <v/>
      </c>
      <c r="P333" s="107">
        <f>IF(YEAR(M333)&lt;&gt;YEAR(M332), Q332*$C$7, P332)*(1+Tbill_YTM)^(1/52)</f>
        <v/>
      </c>
      <c r="Q333" s="61">
        <f>SUM(N333:P333)</f>
        <v/>
      </c>
      <c r="R333" s="61">
        <f>R332*EXP($C$20/52) - IF(YEAR(M334)&lt;&gt;YEAR(M333), Initial_Assets * $C$19, 0)</f>
        <v/>
      </c>
      <c r="S333" s="62">
        <f>Q333/-R333</f>
        <v/>
      </c>
      <c r="T333" s="59" t="n"/>
      <c r="U333" s="59" t="n"/>
      <c r="V333" s="59" t="n"/>
    </row>
    <row r="334">
      <c r="G334" s="64" t="n"/>
      <c r="H334" s="104" t="n">
        <v>38929</v>
      </c>
      <c r="I334" s="105" t="n">
        <v>1503.83996582031</v>
      </c>
      <c r="J334" s="70" t="n">
        <v>1.7749456167221</v>
      </c>
      <c r="K334" s="106">
        <f>K333*(1+Tbill_YTM)^(1/52)</f>
        <v/>
      </c>
      <c r="L334" s="59" t="n"/>
      <c r="M334" s="104" t="n">
        <v>38929</v>
      </c>
      <c r="N334" s="107">
        <f>IF(YEAR(M334)&lt;&gt;YEAR(M333), Q333*$C$5, N333)*(I334/I333)</f>
        <v/>
      </c>
      <c r="O334" s="107">
        <f>IF(YEAR(M334)&lt;&gt;YEAR(M333), Q333*$C$6, O333)*(J334/J333)</f>
        <v/>
      </c>
      <c r="P334" s="107">
        <f>IF(YEAR(M334)&lt;&gt;YEAR(M333), Q333*$C$7, P333)*(1+Tbill_YTM)^(1/52)</f>
        <v/>
      </c>
      <c r="Q334" s="61">
        <f>SUM(N334:P334)</f>
        <v/>
      </c>
      <c r="R334" s="61">
        <f>R333*EXP($C$20/52) - IF(YEAR(M335)&lt;&gt;YEAR(M334), Initial_Assets * $C$19, 0)</f>
        <v/>
      </c>
      <c r="S334" s="62">
        <f>Q334/-R334</f>
        <v/>
      </c>
      <c r="T334" s="59" t="n"/>
      <c r="U334" s="59" t="n"/>
      <c r="V334" s="59" t="n"/>
    </row>
    <row r="335">
      <c r="E335" s="4" t="n"/>
      <c r="F335" s="4" t="n"/>
      <c r="G335" s="64" t="n"/>
      <c r="H335" s="104" t="n">
        <v>38936</v>
      </c>
      <c r="I335" s="105" t="n">
        <v>1486.73999023437</v>
      </c>
      <c r="J335" s="70" t="n">
        <v>1.73544120788574</v>
      </c>
      <c r="K335" s="106">
        <f>K334*(1+Tbill_YTM)^(1/52)</f>
        <v/>
      </c>
      <c r="L335" s="59" t="n"/>
      <c r="M335" s="104" t="n">
        <v>38936</v>
      </c>
      <c r="N335" s="107">
        <f>IF(YEAR(M335)&lt;&gt;YEAR(M334), Q334*$C$5, N334)*(I335/I334)</f>
        <v/>
      </c>
      <c r="O335" s="107">
        <f>IF(YEAR(M335)&lt;&gt;YEAR(M334), Q334*$C$6, O334)*(J335/J334)</f>
        <v/>
      </c>
      <c r="P335" s="107">
        <f>IF(YEAR(M335)&lt;&gt;YEAR(M334), Q334*$C$7, P334)*(1+Tbill_YTM)^(1/52)</f>
        <v/>
      </c>
      <c r="Q335" s="61">
        <f>SUM(N335:P335)</f>
        <v/>
      </c>
      <c r="R335" s="61">
        <f>R334*EXP($C$20/52) - IF(YEAR(M336)&lt;&gt;YEAR(M335), Initial_Assets * $C$19, 0)</f>
        <v/>
      </c>
      <c r="S335" s="62">
        <f>Q335/-R335</f>
        <v/>
      </c>
      <c r="T335" s="59" t="n"/>
      <c r="U335" s="59" t="n"/>
      <c r="V335" s="59" t="n"/>
    </row>
    <row r="336" ht="17.5" customHeight="1" s="15" thickBot="1">
      <c r="B336" s="27" t="n"/>
      <c r="C336" s="4" t="n"/>
      <c r="D336" s="4" t="n"/>
      <c r="G336" s="66" t="inlineStr">
        <is>
          <t>reclaimed 100WMA</t>
        </is>
      </c>
      <c r="H336" s="114" t="n">
        <v>38943</v>
      </c>
      <c r="I336" s="115" t="n">
        <v>1576.4599609375</v>
      </c>
      <c r="J336" s="70" t="n">
        <v>1.93977129459381</v>
      </c>
      <c r="K336" s="106">
        <f>K335*(1+Tbill_YTM)^(1/52)</f>
        <v/>
      </c>
      <c r="L336" s="59" t="n"/>
      <c r="M336" s="114" t="n">
        <v>38943</v>
      </c>
      <c r="N336" s="107">
        <f>IF(YEAR(M336)&lt;&gt;YEAR(M335), Q335*$C$5, N335)*(I336/I335)</f>
        <v/>
      </c>
      <c r="O336" s="107">
        <f>IF(YEAR(M336)&lt;&gt;YEAR(M335), Q335*$C$6, O335)*(J336/J335)</f>
        <v/>
      </c>
      <c r="P336" s="107">
        <f>IF(YEAR(M336)&lt;&gt;YEAR(M335), Q335*$C$7, P335)*(1+Tbill_YTM)^(1/52)</f>
        <v/>
      </c>
      <c r="Q336" s="61">
        <f>SUM(N336:P336)</f>
        <v/>
      </c>
      <c r="R336" s="61">
        <f>R335*EXP($C$20/52) - IF(YEAR(M337)&lt;&gt;YEAR(M336), Initial_Assets * $C$19, 0)</f>
        <v/>
      </c>
      <c r="S336" s="62">
        <f>Q336/-R336</f>
        <v/>
      </c>
      <c r="T336" s="59" t="n"/>
      <c r="U336" s="59" t="n"/>
      <c r="V336" s="59" t="n"/>
    </row>
    <row r="337" ht="17.5" customHeight="1" s="15" thickBot="1">
      <c r="G337" s="65" t="inlineStr">
        <is>
          <t>below 100WMA</t>
        </is>
      </c>
      <c r="H337" s="109" t="n">
        <v>38950</v>
      </c>
      <c r="I337" s="110" t="n">
        <v>1557.69995117187</v>
      </c>
      <c r="J337" s="70" t="n">
        <v>1.89890551567077</v>
      </c>
      <c r="K337" s="106">
        <f>K336*(1+Tbill_YTM)^(1/52)</f>
        <v/>
      </c>
      <c r="L337" s="59" t="n"/>
      <c r="M337" s="109" t="n">
        <v>38950</v>
      </c>
      <c r="N337" s="107">
        <f>IF(YEAR(M337)&lt;&gt;YEAR(M336), Q336*$C$5, N336)*(I337/I336)</f>
        <v/>
      </c>
      <c r="O337" s="107">
        <f>IF(YEAR(M337)&lt;&gt;YEAR(M336), Q336*$C$6, O336)*(J337/J336)</f>
        <v/>
      </c>
      <c r="P337" s="107">
        <f>IF(YEAR(M337)&lt;&gt;YEAR(M336), Q336*$C$7, P336)*(1+Tbill_YTM)^(1/52)</f>
        <v/>
      </c>
      <c r="Q337" s="61">
        <f>SUM(N337:P337)</f>
        <v/>
      </c>
      <c r="R337" s="61">
        <f>R336*EXP($C$20/52) - IF(YEAR(M338)&lt;&gt;YEAR(M337), Initial_Assets * $C$19, 0)</f>
        <v/>
      </c>
      <c r="S337" s="62">
        <f>Q337/-R337</f>
        <v/>
      </c>
      <c r="T337" s="59" t="n"/>
      <c r="U337" s="59" t="n"/>
      <c r="V337" s="59" t="n"/>
    </row>
    <row r="338" ht="17.5" customHeight="1" s="15" thickBot="1">
      <c r="G338" s="66" t="inlineStr">
        <is>
          <t>reclaimed 100WMA</t>
        </is>
      </c>
      <c r="H338" s="114" t="n">
        <v>38957</v>
      </c>
      <c r="I338" s="115" t="n">
        <v>1589.46997070312</v>
      </c>
      <c r="J338" s="70" t="n">
        <v>1.97110283374786</v>
      </c>
      <c r="K338" s="106">
        <f>K337*(1+Tbill_YTM)^(1/52)</f>
        <v/>
      </c>
      <c r="L338" s="59" t="n"/>
      <c r="M338" s="114" t="n">
        <v>38957</v>
      </c>
      <c r="N338" s="107">
        <f>IF(YEAR(M338)&lt;&gt;YEAR(M337), Q337*$C$5, N337)*(I338/I337)</f>
        <v/>
      </c>
      <c r="O338" s="107">
        <f>IF(YEAR(M338)&lt;&gt;YEAR(M337), Q337*$C$6, O337)*(J338/J337)</f>
        <v/>
      </c>
      <c r="P338" s="107">
        <f>IF(YEAR(M338)&lt;&gt;YEAR(M337), Q337*$C$7, P337)*(1+Tbill_YTM)^(1/52)</f>
        <v/>
      </c>
      <c r="Q338" s="61">
        <f>SUM(N338:P338)</f>
        <v/>
      </c>
      <c r="R338" s="61">
        <f>R337*EXP($C$20/52) - IF(YEAR(M339)&lt;&gt;YEAR(M338), Initial_Assets * $C$19, 0)</f>
        <v/>
      </c>
      <c r="S338" s="62">
        <f>Q338/-R338</f>
        <v/>
      </c>
      <c r="T338" s="59" t="n"/>
      <c r="U338" s="59" t="n"/>
      <c r="V338" s="59" t="n"/>
    </row>
    <row r="339" ht="17.5" customHeight="1" s="15" thickBot="1">
      <c r="G339" s="65" t="inlineStr">
        <is>
          <t>below 100WMA</t>
        </is>
      </c>
      <c r="H339" s="109" t="n">
        <v>38964</v>
      </c>
      <c r="I339" s="110" t="n">
        <v>1574.7099609375</v>
      </c>
      <c r="J339" s="70" t="n">
        <v>1.93023586273193</v>
      </c>
      <c r="K339" s="106">
        <f>K338*(1+Tbill_YTM)^(1/52)</f>
        <v/>
      </c>
      <c r="L339" s="59" t="n"/>
      <c r="M339" s="109" t="n">
        <v>38964</v>
      </c>
      <c r="N339" s="107">
        <f>IF(YEAR(M339)&lt;&gt;YEAR(M338), Q338*$C$5, N338)*(I339/I338)</f>
        <v/>
      </c>
      <c r="O339" s="107">
        <f>IF(YEAR(M339)&lt;&gt;YEAR(M338), Q338*$C$6, O338)*(J339/J338)</f>
        <v/>
      </c>
      <c r="P339" s="107">
        <f>IF(YEAR(M339)&lt;&gt;YEAR(M338), Q338*$C$7, P338)*(1+Tbill_YTM)^(1/52)</f>
        <v/>
      </c>
      <c r="Q339" s="61">
        <f>SUM(N339:P339)</f>
        <v/>
      </c>
      <c r="R339" s="61">
        <f>R338*EXP($C$20/52) - IF(YEAR(M340)&lt;&gt;YEAR(M339), Initial_Assets * $C$19, 0)</f>
        <v/>
      </c>
      <c r="S339" s="62">
        <f>Q339/-R339</f>
        <v/>
      </c>
      <c r="T339" s="59" t="n"/>
      <c r="U339" s="59" t="n"/>
      <c r="V339" s="59" t="n"/>
    </row>
    <row r="340" ht="17.5" customHeight="1" s="15" thickBot="1">
      <c r="G340" s="66" t="inlineStr">
        <is>
          <t>reclaimed 100WMA</t>
        </is>
      </c>
      <c r="H340" s="114" t="n">
        <v>38971</v>
      </c>
      <c r="I340" s="115" t="n">
        <v>1632.43994140625</v>
      </c>
      <c r="J340" s="70" t="n">
        <v>2.0732672214508</v>
      </c>
      <c r="K340" s="106">
        <f>K339*(1+Tbill_YTM)^(1/52)</f>
        <v/>
      </c>
      <c r="L340" s="59" t="n"/>
      <c r="M340" s="114" t="n">
        <v>38971</v>
      </c>
      <c r="N340" s="107">
        <f>IF(YEAR(M340)&lt;&gt;YEAR(M339), Q339*$C$5, N339)*(I340/I339)</f>
        <v/>
      </c>
      <c r="O340" s="107">
        <f>IF(YEAR(M340)&lt;&gt;YEAR(M339), Q339*$C$6, O339)*(J340/J339)</f>
        <v/>
      </c>
      <c r="P340" s="107">
        <f>IF(YEAR(M340)&lt;&gt;YEAR(M339), Q339*$C$7, P339)*(1+Tbill_YTM)^(1/52)</f>
        <v/>
      </c>
      <c r="Q340" s="61">
        <f>SUM(N340:P340)</f>
        <v/>
      </c>
      <c r="R340" s="61">
        <f>R339*EXP($C$20/52) - IF(YEAR(M341)&lt;&gt;YEAR(M340), Initial_Assets * $C$19, 0)</f>
        <v/>
      </c>
      <c r="S340" s="62">
        <f>Q340/-R340</f>
        <v/>
      </c>
      <c r="T340" s="59" t="n"/>
      <c r="U340" s="59" t="n"/>
      <c r="V340" s="59" t="n"/>
    </row>
    <row r="341">
      <c r="G341" s="64" t="n"/>
      <c r="H341" s="104" t="n">
        <v>38978</v>
      </c>
      <c r="I341" s="105" t="n">
        <v>1622.36999511718</v>
      </c>
      <c r="J341" s="70" t="n">
        <v>2.04411625862121</v>
      </c>
      <c r="K341" s="106">
        <f>K340*(1+Tbill_YTM)^(1/52)</f>
        <v/>
      </c>
      <c r="L341" s="59" t="n"/>
      <c r="M341" s="104" t="n">
        <v>38978</v>
      </c>
      <c r="N341" s="107">
        <f>IF(YEAR(M341)&lt;&gt;YEAR(M340), Q340*$C$5, N340)*(I341/I340)</f>
        <v/>
      </c>
      <c r="O341" s="107">
        <f>IF(YEAR(M341)&lt;&gt;YEAR(M340), Q340*$C$6, O340)*(J341/J340)</f>
        <v/>
      </c>
      <c r="P341" s="107">
        <f>IF(YEAR(M341)&lt;&gt;YEAR(M340), Q340*$C$7, P340)*(1+Tbill_YTM)^(1/52)</f>
        <v/>
      </c>
      <c r="Q341" s="61">
        <f>SUM(N341:P341)</f>
        <v/>
      </c>
      <c r="R341" s="61">
        <f>R340*EXP($C$20/52) - IF(YEAR(M342)&lt;&gt;YEAR(M341), Initial_Assets * $C$19, 0)</f>
        <v/>
      </c>
      <c r="S341" s="62">
        <f>Q341/-R341</f>
        <v/>
      </c>
      <c r="T341" s="59" t="n"/>
      <c r="U341" s="59" t="n"/>
      <c r="V341" s="59" t="n"/>
    </row>
    <row r="342">
      <c r="G342" s="64" t="n"/>
      <c r="H342" s="104" t="n">
        <v>38985</v>
      </c>
      <c r="I342" s="105" t="n">
        <v>1654.13000488281</v>
      </c>
      <c r="J342" s="70" t="n">
        <v>2.12230563163757</v>
      </c>
      <c r="K342" s="106">
        <f>K341*(1+Tbill_YTM)^(1/52)</f>
        <v/>
      </c>
      <c r="L342" s="59" t="n"/>
      <c r="M342" s="104" t="n">
        <v>38985</v>
      </c>
      <c r="N342" s="107">
        <f>IF(YEAR(M342)&lt;&gt;YEAR(M341), Q341*$C$5, N341)*(I342/I341)</f>
        <v/>
      </c>
      <c r="O342" s="107">
        <f>IF(YEAR(M342)&lt;&gt;YEAR(M341), Q341*$C$6, O341)*(J342/J341)</f>
        <v/>
      </c>
      <c r="P342" s="107">
        <f>IF(YEAR(M342)&lt;&gt;YEAR(M341), Q341*$C$7, P341)*(1+Tbill_YTM)^(1/52)</f>
        <v/>
      </c>
      <c r="Q342" s="61">
        <f>SUM(N342:P342)</f>
        <v/>
      </c>
      <c r="R342" s="61">
        <f>R341*EXP($C$20/52) - IF(YEAR(M343)&lt;&gt;YEAR(M342), Initial_Assets * $C$19, 0)</f>
        <v/>
      </c>
      <c r="S342" s="62">
        <f>Q342/-R342</f>
        <v/>
      </c>
      <c r="T342" s="59" t="n"/>
      <c r="U342" s="59" t="n"/>
      <c r="V342" s="59" t="n"/>
    </row>
    <row r="343">
      <c r="G343" s="64" t="n"/>
      <c r="H343" s="104" t="n">
        <v>38992</v>
      </c>
      <c r="I343" s="105" t="n">
        <v>1684.88000488281</v>
      </c>
      <c r="J343" s="70" t="n">
        <v>2.19722771644592</v>
      </c>
      <c r="K343" s="106">
        <f>K342*(1+Tbill_YTM)^(1/52)</f>
        <v/>
      </c>
      <c r="L343" s="59" t="n"/>
      <c r="M343" s="104" t="n">
        <v>38992</v>
      </c>
      <c r="N343" s="107">
        <f>IF(YEAR(M343)&lt;&gt;YEAR(M342), Q342*$C$5, N342)*(I343/I342)</f>
        <v/>
      </c>
      <c r="O343" s="107">
        <f>IF(YEAR(M343)&lt;&gt;YEAR(M342), Q342*$C$6, O342)*(J343/J342)</f>
        <v/>
      </c>
      <c r="P343" s="107">
        <f>IF(YEAR(M343)&lt;&gt;YEAR(M342), Q342*$C$7, P342)*(1+Tbill_YTM)^(1/52)</f>
        <v/>
      </c>
      <c r="Q343" s="61">
        <f>SUM(N343:P343)</f>
        <v/>
      </c>
      <c r="R343" s="61">
        <f>R342*EXP($C$20/52) - IF(YEAR(M344)&lt;&gt;YEAR(M343), Initial_Assets * $C$19, 0)</f>
        <v/>
      </c>
      <c r="S343" s="62">
        <f>Q343/-R343</f>
        <v/>
      </c>
      <c r="T343" s="59" t="n"/>
      <c r="U343" s="59" t="n"/>
      <c r="V343" s="59" t="n"/>
    </row>
    <row r="344">
      <c r="G344" s="64" t="n"/>
      <c r="H344" s="104" t="n">
        <v>38999</v>
      </c>
      <c r="I344" s="105" t="n">
        <v>1727.2099609375</v>
      </c>
      <c r="J344" s="70" t="n">
        <v>2.3032054901123</v>
      </c>
      <c r="K344" s="106">
        <f>K343*(1+Tbill_YTM)^(1/52)</f>
        <v/>
      </c>
      <c r="L344" s="59" t="n"/>
      <c r="M344" s="104" t="n">
        <v>38999</v>
      </c>
      <c r="N344" s="107">
        <f>IF(YEAR(M344)&lt;&gt;YEAR(M343), Q343*$C$5, N343)*(I344/I343)</f>
        <v/>
      </c>
      <c r="O344" s="107">
        <f>IF(YEAR(M344)&lt;&gt;YEAR(M343), Q343*$C$6, O343)*(J344/J343)</f>
        <v/>
      </c>
      <c r="P344" s="107">
        <f>IF(YEAR(M344)&lt;&gt;YEAR(M343), Q343*$C$7, P343)*(1+Tbill_YTM)^(1/52)</f>
        <v/>
      </c>
      <c r="Q344" s="61">
        <f>SUM(N344:P344)</f>
        <v/>
      </c>
      <c r="R344" s="61">
        <f>R343*EXP($C$20/52) - IF(YEAR(M345)&lt;&gt;YEAR(M344), Initial_Assets * $C$19, 0)</f>
        <v/>
      </c>
      <c r="S344" s="62">
        <f>Q344/-R344</f>
        <v/>
      </c>
      <c r="T344" s="59" t="n"/>
      <c r="U344" s="59" t="n"/>
      <c r="V344" s="59" t="n"/>
    </row>
    <row r="345">
      <c r="G345" s="64" t="n"/>
      <c r="H345" s="104" t="n">
        <v>39006</v>
      </c>
      <c r="I345" s="105" t="n">
        <v>1709.57995605468</v>
      </c>
      <c r="J345" s="70" t="n">
        <v>2.25580143928527</v>
      </c>
      <c r="K345" s="106">
        <f>K344*(1+Tbill_YTM)^(1/52)</f>
        <v/>
      </c>
      <c r="L345" s="59" t="n"/>
      <c r="M345" s="104" t="n">
        <v>39006</v>
      </c>
      <c r="N345" s="107">
        <f>IF(YEAR(M345)&lt;&gt;YEAR(M344), Q344*$C$5, N344)*(I345/I344)</f>
        <v/>
      </c>
      <c r="O345" s="107">
        <f>IF(YEAR(M345)&lt;&gt;YEAR(M344), Q344*$C$6, O344)*(J345/J344)</f>
        <v/>
      </c>
      <c r="P345" s="107">
        <f>IF(YEAR(M345)&lt;&gt;YEAR(M344), Q344*$C$7, P344)*(1+Tbill_YTM)^(1/52)</f>
        <v/>
      </c>
      <c r="Q345" s="61">
        <f>SUM(N345:P345)</f>
        <v/>
      </c>
      <c r="R345" s="61">
        <f>R344*EXP($C$20/52) - IF(YEAR(M346)&lt;&gt;YEAR(M345), Initial_Assets * $C$19, 0)</f>
        <v/>
      </c>
      <c r="S345" s="62">
        <f>Q345/-R345</f>
        <v/>
      </c>
      <c r="T345" s="59" t="n"/>
      <c r="U345" s="59" t="n"/>
      <c r="V345" s="59" t="n"/>
    </row>
    <row r="346">
      <c r="G346" s="64" t="n"/>
      <c r="H346" s="104" t="n">
        <v>39013</v>
      </c>
      <c r="I346" s="105" t="n">
        <v>1717.60998535156</v>
      </c>
      <c r="J346" s="70" t="n">
        <v>2.27269291877746</v>
      </c>
      <c r="K346" s="106">
        <f>K345*(1+Tbill_YTM)^(1/52)</f>
        <v/>
      </c>
      <c r="L346" s="59" t="n"/>
      <c r="M346" s="104" t="n">
        <v>39013</v>
      </c>
      <c r="N346" s="107">
        <f>IF(YEAR(M346)&lt;&gt;YEAR(M345), Q345*$C$5, N345)*(I346/I345)</f>
        <v/>
      </c>
      <c r="O346" s="107">
        <f>IF(YEAR(M346)&lt;&gt;YEAR(M345), Q345*$C$6, O345)*(J346/J345)</f>
        <v/>
      </c>
      <c r="P346" s="107">
        <f>IF(YEAR(M346)&lt;&gt;YEAR(M345), Q345*$C$7, P345)*(1+Tbill_YTM)^(1/52)</f>
        <v/>
      </c>
      <c r="Q346" s="61">
        <f>SUM(N346:P346)</f>
        <v/>
      </c>
      <c r="R346" s="61">
        <f>R345*EXP($C$20/52) - IF(YEAR(M347)&lt;&gt;YEAR(M346), Initial_Assets * $C$19, 0)</f>
        <v/>
      </c>
      <c r="S346" s="62">
        <f>Q346/-R346</f>
        <v/>
      </c>
      <c r="T346" s="59" t="n"/>
      <c r="U346" s="59" t="n"/>
      <c r="V346" s="59" t="n"/>
    </row>
    <row r="347">
      <c r="G347" s="64" t="n"/>
      <c r="H347" s="104" t="n">
        <v>39020</v>
      </c>
      <c r="I347" s="105" t="n">
        <v>1703.97998046875</v>
      </c>
      <c r="J347" s="70" t="n">
        <v>2.23945474624633</v>
      </c>
      <c r="K347" s="106">
        <f>K346*(1+Tbill_YTM)^(1/52)</f>
        <v/>
      </c>
      <c r="L347" s="59" t="n"/>
      <c r="M347" s="104" t="n">
        <v>39020</v>
      </c>
      <c r="N347" s="107">
        <f>IF(YEAR(M347)&lt;&gt;YEAR(M346), Q346*$C$5, N346)*(I347/I346)</f>
        <v/>
      </c>
      <c r="O347" s="107">
        <f>IF(YEAR(M347)&lt;&gt;YEAR(M346), Q346*$C$6, O346)*(J347/J346)</f>
        <v/>
      </c>
      <c r="P347" s="107">
        <f>IF(YEAR(M347)&lt;&gt;YEAR(M346), Q346*$C$7, P346)*(1+Tbill_YTM)^(1/52)</f>
        <v/>
      </c>
      <c r="Q347" s="61">
        <f>SUM(N347:P347)</f>
        <v/>
      </c>
      <c r="R347" s="61">
        <f>R346*EXP($C$20/52) - IF(YEAR(M348)&lt;&gt;YEAR(M347), Initial_Assets * $C$19, 0)</f>
        <v/>
      </c>
      <c r="S347" s="62">
        <f>Q347/-R347</f>
        <v/>
      </c>
      <c r="T347" s="59" t="n"/>
      <c r="U347" s="59" t="n"/>
      <c r="V347" s="59" t="n"/>
    </row>
    <row r="348">
      <c r="G348" s="64" t="n"/>
      <c r="H348" s="104" t="n">
        <v>39027</v>
      </c>
      <c r="I348" s="105" t="n">
        <v>1751.10998535156</v>
      </c>
      <c r="J348" s="70" t="n">
        <v>2.36069083213806</v>
      </c>
      <c r="K348" s="106">
        <f>K347*(1+Tbill_YTM)^(1/52)</f>
        <v/>
      </c>
      <c r="L348" s="59" t="n"/>
      <c r="M348" s="104" t="n">
        <v>39027</v>
      </c>
      <c r="N348" s="107">
        <f>IF(YEAR(M348)&lt;&gt;YEAR(M347), Q347*$C$5, N347)*(I348/I347)</f>
        <v/>
      </c>
      <c r="O348" s="107">
        <f>IF(YEAR(M348)&lt;&gt;YEAR(M347), Q347*$C$6, O347)*(J348/J347)</f>
        <v/>
      </c>
      <c r="P348" s="107">
        <f>IF(YEAR(M348)&lt;&gt;YEAR(M347), Q347*$C$7, P347)*(1+Tbill_YTM)^(1/52)</f>
        <v/>
      </c>
      <c r="Q348" s="61">
        <f>SUM(N348:P348)</f>
        <v/>
      </c>
      <c r="R348" s="61">
        <f>R347*EXP($C$20/52) - IF(YEAR(M349)&lt;&gt;YEAR(M348), Initial_Assets * $C$19, 0)</f>
        <v/>
      </c>
      <c r="S348" s="62">
        <f>Q348/-R348</f>
        <v/>
      </c>
      <c r="T348" s="59" t="n"/>
      <c r="U348" s="59" t="n"/>
      <c r="V348" s="59" t="n"/>
    </row>
    <row r="349">
      <c r="G349" s="59" t="n"/>
      <c r="H349" s="104" t="n">
        <v>39034</v>
      </c>
      <c r="I349" s="105" t="n">
        <v>1800.67004394531</v>
      </c>
      <c r="J349" s="70" t="n">
        <v>2.49554824829101</v>
      </c>
      <c r="K349" s="106">
        <f>K348*(1+Tbill_YTM)^(1/52)</f>
        <v/>
      </c>
      <c r="L349" s="59" t="n"/>
      <c r="M349" s="104" t="n">
        <v>39034</v>
      </c>
      <c r="N349" s="107">
        <f>IF(YEAR(M349)&lt;&gt;YEAR(M348), Q348*$C$5, N348)*(I349/I348)</f>
        <v/>
      </c>
      <c r="O349" s="107">
        <f>IF(YEAR(M349)&lt;&gt;YEAR(M348), Q348*$C$6, O348)*(J349/J348)</f>
        <v/>
      </c>
      <c r="P349" s="107">
        <f>IF(YEAR(M349)&lt;&gt;YEAR(M348), Q348*$C$7, P348)*(1+Tbill_YTM)^(1/52)</f>
        <v/>
      </c>
      <c r="Q349" s="61">
        <f>SUM(N349:P349)</f>
        <v/>
      </c>
      <c r="R349" s="61">
        <f>R348*EXP($C$20/52) - IF(YEAR(M350)&lt;&gt;YEAR(M349), Initial_Assets * $C$19, 0)</f>
        <v/>
      </c>
      <c r="S349" s="62">
        <f>Q349/-R349</f>
        <v/>
      </c>
      <c r="T349" s="59" t="n"/>
      <c r="U349" s="59" t="n"/>
      <c r="V349" s="59" t="n"/>
    </row>
    <row r="350">
      <c r="G350" s="59" t="n"/>
      <c r="H350" s="104" t="n">
        <v>39041</v>
      </c>
      <c r="I350" s="105" t="n">
        <v>1815.53002929687</v>
      </c>
      <c r="J350" s="70" t="n">
        <v>2.52742433547973</v>
      </c>
      <c r="K350" s="106">
        <f>K349*(1+Tbill_YTM)^(1/52)</f>
        <v/>
      </c>
      <c r="L350" s="59" t="n"/>
      <c r="M350" s="104" t="n">
        <v>39041</v>
      </c>
      <c r="N350" s="107">
        <f>IF(YEAR(M350)&lt;&gt;YEAR(M349), Q349*$C$5, N349)*(I350/I349)</f>
        <v/>
      </c>
      <c r="O350" s="107">
        <f>IF(YEAR(M350)&lt;&gt;YEAR(M349), Q349*$C$6, O349)*(J350/J349)</f>
        <v/>
      </c>
      <c r="P350" s="107">
        <f>IF(YEAR(M350)&lt;&gt;YEAR(M349), Q349*$C$7, P349)*(1+Tbill_YTM)^(1/52)</f>
        <v/>
      </c>
      <c r="Q350" s="61">
        <f>SUM(N350:P350)</f>
        <v/>
      </c>
      <c r="R350" s="61">
        <f>R349*EXP($C$20/52) - IF(YEAR(M351)&lt;&gt;YEAR(M350), Initial_Assets * $C$19, 0)</f>
        <v/>
      </c>
      <c r="S350" s="62">
        <f>Q350/-R350</f>
        <v/>
      </c>
      <c r="T350" s="59" t="n"/>
      <c r="U350" s="59" t="n"/>
      <c r="V350" s="59" t="n"/>
    </row>
    <row r="351">
      <c r="G351" s="59" t="n"/>
      <c r="H351" s="104" t="n">
        <v>39048</v>
      </c>
      <c r="I351" s="105" t="n">
        <v>1775.11999511718</v>
      </c>
      <c r="J351" s="70" t="n">
        <v>2.4198100566864</v>
      </c>
      <c r="K351" s="106">
        <f>K350*(1+Tbill_YTM)^(1/52)</f>
        <v/>
      </c>
      <c r="L351" s="59" t="n"/>
      <c r="M351" s="104" t="n">
        <v>39048</v>
      </c>
      <c r="N351" s="107">
        <f>IF(YEAR(M351)&lt;&gt;YEAR(M350), Q350*$C$5, N350)*(I351/I350)</f>
        <v/>
      </c>
      <c r="O351" s="107">
        <f>IF(YEAR(M351)&lt;&gt;YEAR(M350), Q350*$C$6, O350)*(J351/J350)</f>
        <v/>
      </c>
      <c r="P351" s="107">
        <f>IF(YEAR(M351)&lt;&gt;YEAR(M350), Q350*$C$7, P350)*(1+Tbill_YTM)^(1/52)</f>
        <v/>
      </c>
      <c r="Q351" s="61">
        <f>SUM(N351:P351)</f>
        <v/>
      </c>
      <c r="R351" s="61">
        <f>R350*EXP($C$20/52) - IF(YEAR(M352)&lt;&gt;YEAR(M351), Initial_Assets * $C$19, 0)</f>
        <v/>
      </c>
      <c r="S351" s="62">
        <f>Q351/-R351</f>
        <v/>
      </c>
      <c r="T351" s="59" t="n"/>
      <c r="U351" s="59" t="n"/>
      <c r="V351" s="59" t="n"/>
    </row>
    <row r="352">
      <c r="G352" s="59" t="n"/>
      <c r="H352" s="104" t="n">
        <v>39055</v>
      </c>
      <c r="I352" s="105" t="n">
        <v>1786.2099609375</v>
      </c>
      <c r="J352" s="70" t="n">
        <v>2.43833589553833</v>
      </c>
      <c r="K352" s="106">
        <f>K351*(1+Tbill_YTM)^(1/52)</f>
        <v/>
      </c>
      <c r="L352" s="59" t="n"/>
      <c r="M352" s="104" t="n">
        <v>39055</v>
      </c>
      <c r="N352" s="107">
        <f>IF(YEAR(M352)&lt;&gt;YEAR(M351), Q351*$C$5, N351)*(I352/I351)</f>
        <v/>
      </c>
      <c r="O352" s="107">
        <f>IF(YEAR(M352)&lt;&gt;YEAR(M351), Q351*$C$6, O351)*(J352/J351)</f>
        <v/>
      </c>
      <c r="P352" s="107">
        <f>IF(YEAR(M352)&lt;&gt;YEAR(M351), Q351*$C$7, P351)*(1+Tbill_YTM)^(1/52)</f>
        <v/>
      </c>
      <c r="Q352" s="61">
        <f>SUM(N352:P352)</f>
        <v/>
      </c>
      <c r="R352" s="61">
        <f>R351*EXP($C$20/52) - IF(YEAR(M353)&lt;&gt;YEAR(M352), Initial_Assets * $C$19, 0)</f>
        <v/>
      </c>
      <c r="S352" s="62">
        <f>Q352/-R352</f>
        <v/>
      </c>
      <c r="T352" s="59" t="n"/>
      <c r="U352" s="59" t="n"/>
      <c r="V352" s="59" t="n"/>
    </row>
    <row r="353">
      <c r="G353" s="59" t="n"/>
      <c r="H353" s="104" t="n">
        <v>39062</v>
      </c>
      <c r="I353" s="105" t="n">
        <v>1808.56005859375</v>
      </c>
      <c r="J353" s="70" t="n">
        <v>2.49963521957397</v>
      </c>
      <c r="K353" s="106">
        <f>K352*(1+Tbill_YTM)^(1/52)</f>
        <v/>
      </c>
      <c r="L353" s="59" t="n"/>
      <c r="M353" s="104" t="n">
        <v>39062</v>
      </c>
      <c r="N353" s="107">
        <f>IF(YEAR(M353)&lt;&gt;YEAR(M352), Q352*$C$5, N352)*(I353/I352)</f>
        <v/>
      </c>
      <c r="O353" s="107">
        <f>IF(YEAR(M353)&lt;&gt;YEAR(M352), Q352*$C$6, O352)*(J353/J352)</f>
        <v/>
      </c>
      <c r="P353" s="107">
        <f>IF(YEAR(M353)&lt;&gt;YEAR(M352), Q352*$C$7, P352)*(1+Tbill_YTM)^(1/52)</f>
        <v/>
      </c>
      <c r="Q353" s="61">
        <f>SUM(N353:P353)</f>
        <v/>
      </c>
      <c r="R353" s="61">
        <f>R352*EXP($C$20/52) - IF(YEAR(M354)&lt;&gt;YEAR(M353), Initial_Assets * $C$19, 0)</f>
        <v/>
      </c>
      <c r="S353" s="62">
        <f>Q353/-R353</f>
        <v/>
      </c>
      <c r="T353" s="59" t="n"/>
      <c r="U353" s="59" t="n"/>
      <c r="V353" s="59" t="n"/>
    </row>
    <row r="354">
      <c r="G354" s="59" t="n"/>
      <c r="H354" s="104" t="n">
        <v>39069</v>
      </c>
      <c r="I354" s="105" t="n">
        <v>1748.60998535156</v>
      </c>
      <c r="J354" s="70" t="n">
        <v>2.19586443901062</v>
      </c>
      <c r="K354" s="106">
        <f>K353*(1+Tbill_YTM)^(1/52)</f>
        <v/>
      </c>
      <c r="L354" s="59" t="n"/>
      <c r="M354" s="104" t="n">
        <v>39069</v>
      </c>
      <c r="N354" s="107">
        <f>IF(YEAR(M354)&lt;&gt;YEAR(M353), Q353*$C$5, N353)*(I354/I353)</f>
        <v/>
      </c>
      <c r="O354" s="107">
        <f>IF(YEAR(M354)&lt;&gt;YEAR(M353), Q353*$C$6, O353)*(J354/J353)</f>
        <v/>
      </c>
      <c r="P354" s="107">
        <f>IF(YEAR(M354)&lt;&gt;YEAR(M353), Q353*$C$7, P353)*(1+Tbill_YTM)^(1/52)</f>
        <v/>
      </c>
      <c r="Q354" s="61">
        <f>SUM(N354:P354)</f>
        <v/>
      </c>
      <c r="R354" s="61">
        <f>R353*EXP($C$20/52) - IF(YEAR(M355)&lt;&gt;YEAR(M354), Initial_Assets * $C$19, 0)</f>
        <v/>
      </c>
      <c r="S354" s="62">
        <f>Q354/-R354</f>
        <v/>
      </c>
      <c r="T354" s="59" t="n"/>
      <c r="U354" s="59" t="n"/>
      <c r="V354" s="59" t="n"/>
    </row>
    <row r="355" ht="17.5" customHeight="1" s="15" thickBot="1">
      <c r="G355" s="86" t="inlineStr">
        <is>
          <t>year-end</t>
        </is>
      </c>
      <c r="H355" s="111" t="n">
        <v>39076</v>
      </c>
      <c r="I355" s="112" t="n">
        <v>1756.90002441406</v>
      </c>
      <c r="J355" s="84" t="n">
        <v>2.3505425453186</v>
      </c>
      <c r="K355" s="113">
        <f>K354*(1+Tbill_YTM)^(1/52)</f>
        <v/>
      </c>
      <c r="L355" s="86" t="n"/>
      <c r="M355" s="111" t="n">
        <v>39076</v>
      </c>
      <c r="N355" s="107">
        <f>IF(YEAR(M355)&lt;&gt;YEAR(M354), Q354*$C$5, N354)*(I355/I354)</f>
        <v/>
      </c>
      <c r="O355" s="107">
        <f>IF(YEAR(M355)&lt;&gt;YEAR(M354), Q354*$C$6, O354)*(J355/J354)</f>
        <v/>
      </c>
      <c r="P355" s="107">
        <f>IF(YEAR(M355)&lt;&gt;YEAR(M354), Q354*$C$7, P354)*(1+Tbill_YTM)^(1/52)</f>
        <v/>
      </c>
      <c r="Q355" s="87">
        <f>SUM(N355:P355)</f>
        <v/>
      </c>
      <c r="R355" s="61">
        <f>R354*EXP($C$20/52) - IF(YEAR(M356)&lt;&gt;YEAR(M355), Initial_Assets * $C$19, 0)</f>
        <v/>
      </c>
      <c r="S355" s="88">
        <f>Q355/-R355</f>
        <v/>
      </c>
      <c r="T355" s="86" t="n"/>
      <c r="U355" s="86" t="n"/>
      <c r="V355" s="86" t="n"/>
    </row>
    <row r="356" ht="17.5" customHeight="1" s="15" thickTop="1">
      <c r="G356" s="59" t="n"/>
      <c r="H356" s="104" t="n">
        <v>39083</v>
      </c>
      <c r="I356" s="105" t="n">
        <v>1785.30004882812</v>
      </c>
      <c r="J356" s="70" t="n">
        <v>2.40739274024963</v>
      </c>
      <c r="K356" s="106">
        <f>K355*(1+Tbill_YTM)^(1/52)</f>
        <v/>
      </c>
      <c r="L356" s="59" t="n"/>
      <c r="M356" s="104" t="n">
        <v>39083</v>
      </c>
      <c r="N356" s="107">
        <f>IF(YEAR(M356)&lt;&gt;YEAR(M355), Q355*$C$5, N355)*(I356/I355)</f>
        <v/>
      </c>
      <c r="O356" s="107">
        <f>IF(YEAR(M356)&lt;&gt;YEAR(M355), Q355*$C$6, O355)*(J356/J355)</f>
        <v/>
      </c>
      <c r="P356" s="107">
        <f>IF(YEAR(M356)&lt;&gt;YEAR(M355), Q355*$C$7, P355)*(1+Tbill_YTM)^(1/52)</f>
        <v/>
      </c>
      <c r="Q356" s="61">
        <f>SUM(N356:P356)</f>
        <v/>
      </c>
      <c r="R356" s="61">
        <f>R355*EXP($C$20/52) - IF(YEAR(M357)&lt;&gt;YEAR(M356), Initial_Assets * $C$19, 0)</f>
        <v/>
      </c>
      <c r="S356" s="62">
        <f>Q356/-R356</f>
        <v/>
      </c>
      <c r="T356" s="59" t="n"/>
      <c r="U356" s="59" t="n"/>
      <c r="V356" s="59" t="n"/>
    </row>
    <row r="357">
      <c r="G357" s="59" t="n"/>
      <c r="H357" s="104" t="n">
        <v>39090</v>
      </c>
      <c r="I357" s="105" t="n">
        <v>1844.81005859375</v>
      </c>
      <c r="J357" s="70" t="n">
        <v>2.58432078361511</v>
      </c>
      <c r="K357" s="106">
        <f>K356*(1+Tbill_YTM)^(1/52)</f>
        <v/>
      </c>
      <c r="L357" s="59" t="n"/>
      <c r="M357" s="104" t="n">
        <v>39090</v>
      </c>
      <c r="N357" s="107">
        <f>IF(YEAR(M357)&lt;&gt;YEAR(M356), Q356*$C$5, N356)*(I357/I356)</f>
        <v/>
      </c>
      <c r="O357" s="107">
        <f>IF(YEAR(M357)&lt;&gt;YEAR(M356), Q356*$C$6, O356)*(J357/J356)</f>
        <v/>
      </c>
      <c r="P357" s="107">
        <f>IF(YEAR(M357)&lt;&gt;YEAR(M356), Q356*$C$7, P356)*(1+Tbill_YTM)^(1/52)</f>
        <v/>
      </c>
      <c r="Q357" s="61">
        <f>SUM(N357:P357)</f>
        <v/>
      </c>
      <c r="R357" s="61">
        <f>R356*EXP($C$20/52) - IF(YEAR(M358)&lt;&gt;YEAR(M357), Initial_Assets * $C$19, 0)</f>
        <v/>
      </c>
      <c r="S357" s="62">
        <f>Q357/-R357</f>
        <v/>
      </c>
      <c r="T357" s="59" t="n"/>
      <c r="U357" s="59" t="n"/>
      <c r="V357" s="59" t="n"/>
    </row>
    <row r="358">
      <c r="G358" s="59" t="n"/>
      <c r="H358" s="104" t="n">
        <v>39097</v>
      </c>
      <c r="I358" s="105" t="n">
        <v>1796.81005859375</v>
      </c>
      <c r="J358" s="70" t="n">
        <v>2.4407479763031</v>
      </c>
      <c r="K358" s="106">
        <f>K357*(1+Tbill_YTM)^(1/52)</f>
        <v/>
      </c>
      <c r="L358" s="59" t="n"/>
      <c r="M358" s="104" t="n">
        <v>39097</v>
      </c>
      <c r="N358" s="107">
        <f>IF(YEAR(M358)&lt;&gt;YEAR(M357), Q357*$C$5, N357)*(I358/I357)</f>
        <v/>
      </c>
      <c r="O358" s="107">
        <f>IF(YEAR(M358)&lt;&gt;YEAR(M357), Q357*$C$6, O357)*(J358/J357)</f>
        <v/>
      </c>
      <c r="P358" s="107">
        <f>IF(YEAR(M358)&lt;&gt;YEAR(M357), Q357*$C$7, P357)*(1+Tbill_YTM)^(1/52)</f>
        <v/>
      </c>
      <c r="Q358" s="61">
        <f>SUM(N358:P358)</f>
        <v/>
      </c>
      <c r="R358" s="61">
        <f>R357*EXP($C$20/52) - IF(YEAR(M359)&lt;&gt;YEAR(M358), Initial_Assets * $C$19, 0)</f>
        <v/>
      </c>
      <c r="S358" s="62">
        <f>Q358/-R358</f>
        <v/>
      </c>
      <c r="T358" s="59" t="n"/>
      <c r="U358" s="59" t="n"/>
      <c r="V358" s="59" t="n"/>
    </row>
    <row r="359">
      <c r="G359" s="59" t="n"/>
      <c r="H359" s="104" t="n">
        <v>39104</v>
      </c>
      <c r="I359" s="105" t="n">
        <v>1772.96997070312</v>
      </c>
      <c r="J359" s="70" t="n">
        <v>2.37055683135986</v>
      </c>
      <c r="K359" s="106">
        <f>K358*(1+Tbill_YTM)^(1/52)</f>
        <v/>
      </c>
      <c r="L359" s="59" t="n"/>
      <c r="M359" s="104" t="n">
        <v>39104</v>
      </c>
      <c r="N359" s="107">
        <f>IF(YEAR(M359)&lt;&gt;YEAR(M358), Q358*$C$5, N358)*(I359/I358)</f>
        <v/>
      </c>
      <c r="O359" s="107">
        <f>IF(YEAR(M359)&lt;&gt;YEAR(M358), Q358*$C$6, O358)*(J359/J358)</f>
        <v/>
      </c>
      <c r="P359" s="107">
        <f>IF(YEAR(M359)&lt;&gt;YEAR(M358), Q358*$C$7, P358)*(1+Tbill_YTM)^(1/52)</f>
        <v/>
      </c>
      <c r="Q359" s="61">
        <f>SUM(N359:P359)</f>
        <v/>
      </c>
      <c r="R359" s="61">
        <f>R358*EXP($C$20/52) - IF(YEAR(M360)&lt;&gt;YEAR(M359), Initial_Assets * $C$19, 0)</f>
        <v/>
      </c>
      <c r="S359" s="62">
        <f>Q359/-R359</f>
        <v/>
      </c>
      <c r="T359" s="59" t="n"/>
      <c r="U359" s="59" t="n"/>
      <c r="V359" s="59" t="n"/>
    </row>
    <row r="360">
      <c r="G360" s="59" t="n"/>
      <c r="H360" s="104" t="n">
        <v>39111</v>
      </c>
      <c r="I360" s="105" t="n">
        <v>1798.13000488281</v>
      </c>
      <c r="J360" s="70" t="n">
        <v>2.44422841072082</v>
      </c>
      <c r="K360" s="106">
        <f>K359*(1+Tbill_YTM)^(1/52)</f>
        <v/>
      </c>
      <c r="L360" s="59" t="n"/>
      <c r="M360" s="104" t="n">
        <v>39111</v>
      </c>
      <c r="N360" s="107">
        <f>IF(YEAR(M360)&lt;&gt;YEAR(M359), Q359*$C$5, N359)*(I360/I359)</f>
        <v/>
      </c>
      <c r="O360" s="107">
        <f>IF(YEAR(M360)&lt;&gt;YEAR(M359), Q359*$C$6, O359)*(J360/J359)</f>
        <v/>
      </c>
      <c r="P360" s="107">
        <f>IF(YEAR(M360)&lt;&gt;YEAR(M359), Q359*$C$7, P359)*(1+Tbill_YTM)^(1/52)</f>
        <v/>
      </c>
      <c r="Q360" s="61">
        <f>SUM(N360:P360)</f>
        <v/>
      </c>
      <c r="R360" s="61">
        <f>R359*EXP($C$20/52) - IF(YEAR(M361)&lt;&gt;YEAR(M360), Initial_Assets * $C$19, 0)</f>
        <v/>
      </c>
      <c r="S360" s="62">
        <f>Q360/-R360</f>
        <v/>
      </c>
      <c r="T360" s="59" t="n"/>
      <c r="U360" s="59" t="n"/>
      <c r="V360" s="59" t="n"/>
    </row>
    <row r="361">
      <c r="G361" s="59" t="n"/>
      <c r="H361" s="104" t="n">
        <v>39118</v>
      </c>
      <c r="I361" s="105" t="n">
        <v>1785.53002929687</v>
      </c>
      <c r="J361" s="70" t="n">
        <v>2.4059419631958</v>
      </c>
      <c r="K361" s="106">
        <f>K360*(1+Tbill_YTM)^(1/52)</f>
        <v/>
      </c>
      <c r="L361" s="59" t="n"/>
      <c r="M361" s="104" t="n">
        <v>39118</v>
      </c>
      <c r="N361" s="107">
        <f>IF(YEAR(M361)&lt;&gt;YEAR(M360), Q360*$C$5, N360)*(I361/I360)</f>
        <v/>
      </c>
      <c r="O361" s="107">
        <f>IF(YEAR(M361)&lt;&gt;YEAR(M360), Q360*$C$6, O360)*(J361/J360)</f>
        <v/>
      </c>
      <c r="P361" s="107">
        <f>IF(YEAR(M361)&lt;&gt;YEAR(M360), Q360*$C$7, P360)*(1+Tbill_YTM)^(1/52)</f>
        <v/>
      </c>
      <c r="Q361" s="61">
        <f>SUM(N361:P361)</f>
        <v/>
      </c>
      <c r="R361" s="61">
        <f>R360*EXP($C$20/52) - IF(YEAR(M362)&lt;&gt;YEAR(M361), Initial_Assets * $C$19, 0)</f>
        <v/>
      </c>
      <c r="S361" s="62">
        <f>Q361/-R361</f>
        <v/>
      </c>
      <c r="T361" s="59" t="n"/>
      <c r="U361" s="59" t="n"/>
      <c r="V361" s="59" t="n"/>
    </row>
    <row r="362">
      <c r="G362" s="59" t="n"/>
      <c r="H362" s="104" t="n">
        <v>39125</v>
      </c>
      <c r="I362" s="105" t="n">
        <v>1821.48999023437</v>
      </c>
      <c r="J362" s="70" t="n">
        <v>2.50310754776</v>
      </c>
      <c r="K362" s="106">
        <f>K361*(1+Tbill_YTM)^(1/52)</f>
        <v/>
      </c>
      <c r="L362" s="59" t="n"/>
      <c r="M362" s="104" t="n">
        <v>39125</v>
      </c>
      <c r="N362" s="107">
        <f>IF(YEAR(M362)&lt;&gt;YEAR(M361), Q361*$C$5, N361)*(I362/I361)</f>
        <v/>
      </c>
      <c r="O362" s="107">
        <f>IF(YEAR(M362)&lt;&gt;YEAR(M361), Q361*$C$6, O361)*(J362/J361)</f>
        <v/>
      </c>
      <c r="P362" s="107">
        <f>IF(YEAR(M362)&lt;&gt;YEAR(M361), Q361*$C$7, P361)*(1+Tbill_YTM)^(1/52)</f>
        <v/>
      </c>
      <c r="Q362" s="61">
        <f>SUM(N362:P362)</f>
        <v/>
      </c>
      <c r="R362" s="61">
        <f>R361*EXP($C$20/52) - IF(YEAR(M363)&lt;&gt;YEAR(M362), Initial_Assets * $C$19, 0)</f>
        <v/>
      </c>
      <c r="S362" s="62">
        <f>Q362/-R362</f>
        <v/>
      </c>
      <c r="T362" s="59" t="n"/>
      <c r="U362" s="59" t="n"/>
      <c r="V362" s="59" t="n"/>
    </row>
    <row r="363">
      <c r="G363" s="59" t="n"/>
      <c r="H363" s="104" t="n">
        <v>39132</v>
      </c>
      <c r="I363" s="105" t="n">
        <v>1839.77001953125</v>
      </c>
      <c r="J363" s="70" t="n">
        <v>2.55241560935974</v>
      </c>
      <c r="K363" s="106">
        <f>K362*(1+Tbill_YTM)^(1/52)</f>
        <v/>
      </c>
      <c r="L363" s="59" t="n"/>
      <c r="M363" s="104" t="n">
        <v>39132</v>
      </c>
      <c r="N363" s="107">
        <f>IF(YEAR(M363)&lt;&gt;YEAR(M362), Q362*$C$5, N362)*(I363/I362)</f>
        <v/>
      </c>
      <c r="O363" s="107">
        <f>IF(YEAR(M363)&lt;&gt;YEAR(M362), Q362*$C$6, O362)*(J363/J362)</f>
        <v/>
      </c>
      <c r="P363" s="107">
        <f>IF(YEAR(M363)&lt;&gt;YEAR(M362), Q362*$C$7, P362)*(1+Tbill_YTM)^(1/52)</f>
        <v/>
      </c>
      <c r="Q363" s="61">
        <f>SUM(N363:P363)</f>
        <v/>
      </c>
      <c r="R363" s="61">
        <f>R362*EXP($C$20/52) - IF(YEAR(M364)&lt;&gt;YEAR(M363), Initial_Assets * $C$19, 0)</f>
        <v/>
      </c>
      <c r="S363" s="62">
        <f>Q363/-R363</f>
        <v/>
      </c>
      <c r="T363" s="59" t="n"/>
      <c r="U363" s="59" t="n"/>
      <c r="V363" s="59" t="n"/>
    </row>
    <row r="364">
      <c r="G364" s="59" t="n"/>
      <c r="H364" s="104" t="n">
        <v>39139</v>
      </c>
      <c r="I364" s="105" t="n">
        <v>1726.03002929687</v>
      </c>
      <c r="J364" s="70" t="n">
        <v>2.22930335998535</v>
      </c>
      <c r="K364" s="106">
        <f>K363*(1+Tbill_YTM)^(1/52)</f>
        <v/>
      </c>
      <c r="L364" s="59" t="n"/>
      <c r="M364" s="104" t="n">
        <v>39139</v>
      </c>
      <c r="N364" s="107">
        <f>IF(YEAR(M364)&lt;&gt;YEAR(M363), Q363*$C$5, N363)*(I364/I363)</f>
        <v/>
      </c>
      <c r="O364" s="107">
        <f>IF(YEAR(M364)&lt;&gt;YEAR(M363), Q363*$C$6, O363)*(J364/J363)</f>
        <v/>
      </c>
      <c r="P364" s="107">
        <f>IF(YEAR(M364)&lt;&gt;YEAR(M363), Q363*$C$7, P363)*(1+Tbill_YTM)^(1/52)</f>
        <v/>
      </c>
      <c r="Q364" s="61">
        <f>SUM(N364:P364)</f>
        <v/>
      </c>
      <c r="R364" s="61">
        <f>R363*EXP($C$20/52) - IF(YEAR(M365)&lt;&gt;YEAR(M364), Initial_Assets * $C$19, 0)</f>
        <v/>
      </c>
      <c r="S364" s="62">
        <f>Q364/-R364</f>
        <v/>
      </c>
      <c r="T364" s="59" t="n"/>
      <c r="U364" s="59" t="n"/>
      <c r="V364" s="59" t="n"/>
    </row>
    <row r="365">
      <c r="G365" s="59" t="n"/>
      <c r="H365" s="104" t="n">
        <v>39146</v>
      </c>
      <c r="I365" s="105" t="n">
        <v>1744.73999023437</v>
      </c>
      <c r="J365" s="70" t="n">
        <v>2.29195237159729</v>
      </c>
      <c r="K365" s="106">
        <f>K364*(1+Tbill_YTM)^(1/52)</f>
        <v/>
      </c>
      <c r="L365" s="59" t="n"/>
      <c r="M365" s="104" t="n">
        <v>39146</v>
      </c>
      <c r="N365" s="107">
        <f>IF(YEAR(M365)&lt;&gt;YEAR(M364), Q364*$C$5, N364)*(I365/I364)</f>
        <v/>
      </c>
      <c r="O365" s="107">
        <f>IF(YEAR(M365)&lt;&gt;YEAR(M364), Q364*$C$6, O364)*(J365/J364)</f>
        <v/>
      </c>
      <c r="P365" s="107">
        <f>IF(YEAR(M365)&lt;&gt;YEAR(M364), Q364*$C$7, P364)*(1+Tbill_YTM)^(1/52)</f>
        <v/>
      </c>
      <c r="Q365" s="61">
        <f>SUM(N365:P365)</f>
        <v/>
      </c>
      <c r="R365" s="61">
        <f>R364*EXP($C$20/52) - IF(YEAR(M366)&lt;&gt;YEAR(M365), Initial_Assets * $C$19, 0)</f>
        <v/>
      </c>
      <c r="S365" s="62">
        <f>Q365/-R365</f>
        <v/>
      </c>
      <c r="T365" s="59" t="n"/>
      <c r="U365" s="59" t="n"/>
      <c r="V365" s="59" t="n"/>
    </row>
    <row r="366">
      <c r="G366" s="59" t="n"/>
      <c r="H366" s="104" t="n">
        <v>39153</v>
      </c>
      <c r="I366" s="105" t="n">
        <v>1742.22998046875</v>
      </c>
      <c r="J366" s="70" t="n">
        <v>2.27252006530761</v>
      </c>
      <c r="K366" s="106">
        <f>K365*(1+Tbill_YTM)^(1/52)</f>
        <v/>
      </c>
      <c r="L366" s="59" t="n"/>
      <c r="M366" s="104" t="n">
        <v>39153</v>
      </c>
      <c r="N366" s="107">
        <f>IF(YEAR(M366)&lt;&gt;YEAR(M365), Q365*$C$5, N365)*(I366/I365)</f>
        <v/>
      </c>
      <c r="O366" s="107">
        <f>IF(YEAR(M366)&lt;&gt;YEAR(M365), Q365*$C$6, O365)*(J366/J365)</f>
        <v/>
      </c>
      <c r="P366" s="107">
        <f>IF(YEAR(M366)&lt;&gt;YEAR(M365), Q365*$C$7, P365)*(1+Tbill_YTM)^(1/52)</f>
        <v/>
      </c>
      <c r="Q366" s="61">
        <f>SUM(N366:P366)</f>
        <v/>
      </c>
      <c r="R366" s="61">
        <f>R365*EXP($C$20/52) - IF(YEAR(M367)&lt;&gt;YEAR(M366), Initial_Assets * $C$19, 0)</f>
        <v/>
      </c>
      <c r="S366" s="62">
        <f>Q366/-R366</f>
        <v/>
      </c>
      <c r="T366" s="59" t="n"/>
      <c r="U366" s="59" t="n"/>
      <c r="V366" s="59" t="n"/>
    </row>
    <row r="367">
      <c r="G367" s="59" t="n"/>
      <c r="H367" s="104" t="n">
        <v>39160</v>
      </c>
      <c r="I367" s="105" t="n">
        <v>1794.0400390625</v>
      </c>
      <c r="J367" s="70" t="n">
        <v>2.40072107315063</v>
      </c>
      <c r="K367" s="106">
        <f>K366*(1+Tbill_YTM)^(1/52)</f>
        <v/>
      </c>
      <c r="L367" s="59" t="n"/>
      <c r="M367" s="104" t="n">
        <v>39160</v>
      </c>
      <c r="N367" s="107">
        <f>IF(YEAR(M367)&lt;&gt;YEAR(M366), Q366*$C$5, N366)*(I367/I366)</f>
        <v/>
      </c>
      <c r="O367" s="107">
        <f>IF(YEAR(M367)&lt;&gt;YEAR(M366), Q366*$C$6, O366)*(J367/J366)</f>
        <v/>
      </c>
      <c r="P367" s="107">
        <f>IF(YEAR(M367)&lt;&gt;YEAR(M366), Q366*$C$7, P366)*(1+Tbill_YTM)^(1/52)</f>
        <v/>
      </c>
      <c r="Q367" s="61">
        <f>SUM(N367:P367)</f>
        <v/>
      </c>
      <c r="R367" s="61">
        <f>R366*EXP($C$20/52) - IF(YEAR(M368)&lt;&gt;YEAR(M367), Initial_Assets * $C$19, 0)</f>
        <v/>
      </c>
      <c r="S367" s="62">
        <f>Q367/-R367</f>
        <v/>
      </c>
      <c r="T367" s="59" t="n"/>
      <c r="U367" s="59" t="n"/>
      <c r="V367" s="59" t="n"/>
    </row>
    <row r="368">
      <c r="G368" s="59" t="n"/>
      <c r="H368" s="104" t="n">
        <v>39167</v>
      </c>
      <c r="I368" s="105" t="n">
        <v>1772.35998535156</v>
      </c>
      <c r="J368" s="70" t="n">
        <v>2.34880185127258</v>
      </c>
      <c r="K368" s="106">
        <f>K367*(1+Tbill_YTM)^(1/52)</f>
        <v/>
      </c>
      <c r="L368" s="59" t="n"/>
      <c r="M368" s="104" t="n">
        <v>39167</v>
      </c>
      <c r="N368" s="107">
        <f>IF(YEAR(M368)&lt;&gt;YEAR(M367), Q367*$C$5, N367)*(I368/I367)</f>
        <v/>
      </c>
      <c r="O368" s="107">
        <f>IF(YEAR(M368)&lt;&gt;YEAR(M367), Q367*$C$6, O367)*(J368/J367)</f>
        <v/>
      </c>
      <c r="P368" s="107">
        <f>IF(YEAR(M368)&lt;&gt;YEAR(M367), Q367*$C$7, P367)*(1+Tbill_YTM)^(1/52)</f>
        <v/>
      </c>
      <c r="Q368" s="61">
        <f>SUM(N368:P368)</f>
        <v/>
      </c>
      <c r="R368" s="61">
        <f>R367*EXP($C$20/52) - IF(YEAR(M369)&lt;&gt;YEAR(M368), Initial_Assets * $C$19, 0)</f>
        <v/>
      </c>
      <c r="S368" s="62">
        <f>Q368/-R368</f>
        <v/>
      </c>
      <c r="T368" s="59" t="n"/>
      <c r="U368" s="59" t="n"/>
      <c r="V368" s="59" t="n"/>
    </row>
    <row r="369">
      <c r="G369" s="59" t="n"/>
      <c r="H369" s="104" t="n">
        <v>39174</v>
      </c>
      <c r="I369" s="105" t="n">
        <v>1812.93994140625</v>
      </c>
      <c r="J369" s="70" t="n">
        <v>2.44835138320922</v>
      </c>
      <c r="K369" s="106">
        <f>K368*(1+Tbill_YTM)^(1/52)</f>
        <v/>
      </c>
      <c r="L369" s="59" t="n"/>
      <c r="M369" s="104" t="n">
        <v>39174</v>
      </c>
      <c r="N369" s="107">
        <f>IF(YEAR(M369)&lt;&gt;YEAR(M368), Q368*$C$5, N368)*(I369/I368)</f>
        <v/>
      </c>
      <c r="O369" s="107">
        <f>IF(YEAR(M369)&lt;&gt;YEAR(M368), Q368*$C$6, O368)*(J369/J368)</f>
        <v/>
      </c>
      <c r="P369" s="107">
        <f>IF(YEAR(M369)&lt;&gt;YEAR(M368), Q368*$C$7, P368)*(1+Tbill_YTM)^(1/52)</f>
        <v/>
      </c>
      <c r="Q369" s="61">
        <f>SUM(N369:P369)</f>
        <v/>
      </c>
      <c r="R369" s="61">
        <f>R368*EXP($C$20/52) - IF(YEAR(M370)&lt;&gt;YEAR(M369), Initial_Assets * $C$19, 0)</f>
        <v/>
      </c>
      <c r="S369" s="62">
        <f>Q369/-R369</f>
        <v/>
      </c>
      <c r="T369" s="59" t="n"/>
      <c r="U369" s="59" t="n"/>
      <c r="V369" s="59" t="n"/>
    </row>
    <row r="370">
      <c r="G370" s="59" t="n"/>
      <c r="H370" s="104" t="n">
        <v>39181</v>
      </c>
      <c r="I370" s="105" t="n">
        <v>1816.84997558593</v>
      </c>
      <c r="J370" s="70" t="n">
        <v>2.45560359954834</v>
      </c>
      <c r="K370" s="106">
        <f>K369*(1+Tbill_YTM)^(1/52)</f>
        <v/>
      </c>
      <c r="L370" s="59" t="n"/>
      <c r="M370" s="104" t="n">
        <v>39181</v>
      </c>
      <c r="N370" s="107">
        <f>IF(YEAR(M370)&lt;&gt;YEAR(M369), Q369*$C$5, N369)*(I370/I369)</f>
        <v/>
      </c>
      <c r="O370" s="107">
        <f>IF(YEAR(M370)&lt;&gt;YEAR(M369), Q369*$C$6, O369)*(J370/J369)</f>
        <v/>
      </c>
      <c r="P370" s="107">
        <f>IF(YEAR(M370)&lt;&gt;YEAR(M369), Q369*$C$7, P369)*(1+Tbill_YTM)^(1/52)</f>
        <v/>
      </c>
      <c r="Q370" s="61">
        <f>SUM(N370:P370)</f>
        <v/>
      </c>
      <c r="R370" s="61">
        <f>R369*EXP($C$20/52) - IF(YEAR(M371)&lt;&gt;YEAR(M370), Initial_Assets * $C$19, 0)</f>
        <v/>
      </c>
      <c r="S370" s="62">
        <f>Q370/-R370</f>
        <v/>
      </c>
      <c r="T370" s="59" t="n"/>
      <c r="U370" s="59" t="n"/>
      <c r="V370" s="59" t="n"/>
    </row>
    <row r="371">
      <c r="G371" s="59" t="n"/>
      <c r="H371" s="104" t="n">
        <v>39188</v>
      </c>
      <c r="I371" s="105" t="n">
        <v>1845.89001464843</v>
      </c>
      <c r="J371" s="70" t="n">
        <v>2.53885817527771</v>
      </c>
      <c r="K371" s="106">
        <f>K370*(1+Tbill_YTM)^(1/52)</f>
        <v/>
      </c>
      <c r="L371" s="59" t="n"/>
      <c r="M371" s="104" t="n">
        <v>39188</v>
      </c>
      <c r="N371" s="107">
        <f>IF(YEAR(M371)&lt;&gt;YEAR(M370), Q370*$C$5, N370)*(I371/I370)</f>
        <v/>
      </c>
      <c r="O371" s="107">
        <f>IF(YEAR(M371)&lt;&gt;YEAR(M370), Q370*$C$6, O370)*(J371/J370)</f>
        <v/>
      </c>
      <c r="P371" s="107">
        <f>IF(YEAR(M371)&lt;&gt;YEAR(M370), Q370*$C$7, P370)*(1+Tbill_YTM)^(1/52)</f>
        <v/>
      </c>
      <c r="Q371" s="61">
        <f>SUM(N371:P371)</f>
        <v/>
      </c>
      <c r="R371" s="61">
        <f>R370*EXP($C$20/52) - IF(YEAR(M372)&lt;&gt;YEAR(M371), Initial_Assets * $C$19, 0)</f>
        <v/>
      </c>
      <c r="S371" s="62">
        <f>Q371/-R371</f>
        <v/>
      </c>
      <c r="T371" s="59" t="n"/>
      <c r="U371" s="59" t="n"/>
      <c r="V371" s="59" t="n"/>
    </row>
    <row r="372">
      <c r="G372" s="59" t="n"/>
      <c r="H372" s="104" t="n">
        <v>39195</v>
      </c>
      <c r="I372" s="105" t="n">
        <v>1891.06005859375</v>
      </c>
      <c r="J372" s="70" t="n">
        <v>2.66446805000305</v>
      </c>
      <c r="K372" s="106">
        <f>K371*(1+Tbill_YTM)^(1/52)</f>
        <v/>
      </c>
      <c r="L372" s="59" t="n"/>
      <c r="M372" s="104" t="n">
        <v>39195</v>
      </c>
      <c r="N372" s="107">
        <f>IF(YEAR(M372)&lt;&gt;YEAR(M371), Q371*$C$5, N371)*(I372/I371)</f>
        <v/>
      </c>
      <c r="O372" s="107">
        <f>IF(YEAR(M372)&lt;&gt;YEAR(M371), Q371*$C$6, O371)*(J372/J371)</f>
        <v/>
      </c>
      <c r="P372" s="107">
        <f>IF(YEAR(M372)&lt;&gt;YEAR(M371), Q371*$C$7, P371)*(1+Tbill_YTM)^(1/52)</f>
        <v/>
      </c>
      <c r="Q372" s="61">
        <f>SUM(N372:P372)</f>
        <v/>
      </c>
      <c r="R372" s="61">
        <f>R371*EXP($C$20/52) - IF(YEAR(M373)&lt;&gt;YEAR(M372), Initial_Assets * $C$19, 0)</f>
        <v/>
      </c>
      <c r="S372" s="62">
        <f>Q372/-R372</f>
        <v/>
      </c>
      <c r="T372" s="59" t="n"/>
      <c r="U372" s="59" t="n"/>
      <c r="V372" s="59" t="n"/>
    </row>
    <row r="373">
      <c r="G373" s="59" t="n"/>
      <c r="H373" s="104" t="n">
        <v>39202</v>
      </c>
      <c r="I373" s="105" t="n">
        <v>1895.69995117187</v>
      </c>
      <c r="J373" s="70" t="n">
        <v>2.67084956169128</v>
      </c>
      <c r="K373" s="106">
        <f>K372*(1+Tbill_YTM)^(1/52)</f>
        <v/>
      </c>
      <c r="L373" s="59" t="n"/>
      <c r="M373" s="104" t="n">
        <v>39202</v>
      </c>
      <c r="N373" s="107">
        <f>IF(YEAR(M373)&lt;&gt;YEAR(M372), Q372*$C$5, N372)*(I373/I372)</f>
        <v/>
      </c>
      <c r="O373" s="107">
        <f>IF(YEAR(M373)&lt;&gt;YEAR(M372), Q372*$C$6, O372)*(J373/J372)</f>
        <v/>
      </c>
      <c r="P373" s="107">
        <f>IF(YEAR(M373)&lt;&gt;YEAR(M372), Q372*$C$7, P372)*(1+Tbill_YTM)^(1/52)</f>
        <v/>
      </c>
      <c r="Q373" s="61">
        <f>SUM(N373:P373)</f>
        <v/>
      </c>
      <c r="R373" s="61">
        <f>R372*EXP($C$20/52) - IF(YEAR(M374)&lt;&gt;YEAR(M373), Initial_Assets * $C$19, 0)</f>
        <v/>
      </c>
      <c r="S373" s="62">
        <f>Q373/-R373</f>
        <v/>
      </c>
      <c r="T373" s="59" t="n"/>
      <c r="U373" s="59" t="n"/>
      <c r="V373" s="59" t="n"/>
    </row>
    <row r="374">
      <c r="G374" s="59" t="n"/>
      <c r="H374" s="104" t="n">
        <v>39209</v>
      </c>
      <c r="I374" s="105" t="n">
        <v>1898.7900390625</v>
      </c>
      <c r="J374" s="70" t="n">
        <v>2.67723155021667</v>
      </c>
      <c r="K374" s="106">
        <f>K373*(1+Tbill_YTM)^(1/52)</f>
        <v/>
      </c>
      <c r="L374" s="59" t="n"/>
      <c r="M374" s="104" t="n">
        <v>39209</v>
      </c>
      <c r="N374" s="107">
        <f>IF(YEAR(M374)&lt;&gt;YEAR(M373), Q373*$C$5, N373)*(I374/I373)</f>
        <v/>
      </c>
      <c r="O374" s="107">
        <f>IF(YEAR(M374)&lt;&gt;YEAR(M373), Q373*$C$6, O373)*(J374/J373)</f>
        <v/>
      </c>
      <c r="P374" s="107">
        <f>IF(YEAR(M374)&lt;&gt;YEAR(M373), Q373*$C$7, P373)*(1+Tbill_YTM)^(1/52)</f>
        <v/>
      </c>
      <c r="Q374" s="61">
        <f>SUM(N374:P374)</f>
        <v/>
      </c>
      <c r="R374" s="61">
        <f>R373*EXP($C$20/52) - IF(YEAR(M375)&lt;&gt;YEAR(M374), Initial_Assets * $C$19, 0)</f>
        <v/>
      </c>
      <c r="S374" s="62">
        <f>Q374/-R374</f>
        <v/>
      </c>
      <c r="T374" s="59" t="n"/>
      <c r="U374" s="59" t="n"/>
      <c r="V374" s="59" t="n"/>
    </row>
    <row r="375">
      <c r="G375" s="59" t="n"/>
      <c r="H375" s="104" t="n">
        <v>39216</v>
      </c>
      <c r="I375" s="105" t="n">
        <v>1896.93005371093</v>
      </c>
      <c r="J375" s="70" t="n">
        <v>2.66359663009643</v>
      </c>
      <c r="K375" s="106">
        <f>K374*(1+Tbill_YTM)^(1/52)</f>
        <v/>
      </c>
      <c r="L375" s="59" t="n"/>
      <c r="M375" s="104" t="n">
        <v>39216</v>
      </c>
      <c r="N375" s="107">
        <f>IF(YEAR(M375)&lt;&gt;YEAR(M374), Q374*$C$5, N374)*(I375/I374)</f>
        <v/>
      </c>
      <c r="O375" s="107">
        <f>IF(YEAR(M375)&lt;&gt;YEAR(M374), Q374*$C$6, O374)*(J375/J374)</f>
        <v/>
      </c>
      <c r="P375" s="107">
        <f>IF(YEAR(M375)&lt;&gt;YEAR(M374), Q374*$C$7, P374)*(1+Tbill_YTM)^(1/52)</f>
        <v/>
      </c>
      <c r="Q375" s="61">
        <f>SUM(N375:P375)</f>
        <v/>
      </c>
      <c r="R375" s="61">
        <f>R374*EXP($C$20/52) - IF(YEAR(M376)&lt;&gt;YEAR(M375), Initial_Assets * $C$19, 0)</f>
        <v/>
      </c>
      <c r="S375" s="62">
        <f>Q375/-R375</f>
        <v/>
      </c>
      <c r="T375" s="59" t="n"/>
      <c r="U375" s="59" t="n"/>
      <c r="V375" s="59" t="n"/>
    </row>
    <row r="376">
      <c r="G376" s="59" t="n"/>
      <c r="H376" s="104" t="n">
        <v>39223</v>
      </c>
      <c r="I376" s="105" t="n">
        <v>1889.25</v>
      </c>
      <c r="J376" s="70" t="n">
        <v>2.63226699829101</v>
      </c>
      <c r="K376" s="106">
        <f>K375*(1+Tbill_YTM)^(1/52)</f>
        <v/>
      </c>
      <c r="L376" s="59" t="n"/>
      <c r="M376" s="104" t="n">
        <v>39223</v>
      </c>
      <c r="N376" s="107">
        <f>IF(YEAR(M376)&lt;&gt;YEAR(M375), Q375*$C$5, N375)*(I376/I375)</f>
        <v/>
      </c>
      <c r="O376" s="107">
        <f>IF(YEAR(M376)&lt;&gt;YEAR(M375), Q375*$C$6, O375)*(J376/J375)</f>
        <v/>
      </c>
      <c r="P376" s="107">
        <f>IF(YEAR(M376)&lt;&gt;YEAR(M375), Q375*$C$7, P375)*(1+Tbill_YTM)^(1/52)</f>
        <v/>
      </c>
      <c r="Q376" s="61">
        <f>SUM(N376:P376)</f>
        <v/>
      </c>
      <c r="R376" s="61">
        <f>R375*EXP($C$20/52) - IF(YEAR(M377)&lt;&gt;YEAR(M376), Initial_Assets * $C$19, 0)</f>
        <v/>
      </c>
      <c r="S376" s="62">
        <f>Q376/-R376</f>
        <v/>
      </c>
      <c r="T376" s="59" t="n"/>
      <c r="U376" s="59" t="n"/>
      <c r="V376" s="59" t="n"/>
    </row>
    <row r="377">
      <c r="G377" s="59" t="n"/>
      <c r="H377" s="104" t="n">
        <v>39230</v>
      </c>
      <c r="I377" s="105" t="n">
        <v>1928.26000976562</v>
      </c>
      <c r="J377" s="70" t="n">
        <v>2.74511218070983</v>
      </c>
      <c r="K377" s="106">
        <f>K376*(1+Tbill_YTM)^(1/52)</f>
        <v/>
      </c>
      <c r="L377" s="59" t="n"/>
      <c r="M377" s="104" t="n">
        <v>39230</v>
      </c>
      <c r="N377" s="107">
        <f>IF(YEAR(M377)&lt;&gt;YEAR(M376), Q376*$C$5, N376)*(I377/I376)</f>
        <v/>
      </c>
      <c r="O377" s="107">
        <f>IF(YEAR(M377)&lt;&gt;YEAR(M376), Q376*$C$6, O376)*(J377/J376)</f>
        <v/>
      </c>
      <c r="P377" s="107">
        <f>IF(YEAR(M377)&lt;&gt;YEAR(M376), Q376*$C$7, P376)*(1+Tbill_YTM)^(1/52)</f>
        <v/>
      </c>
      <c r="Q377" s="61">
        <f>SUM(N377:P377)</f>
        <v/>
      </c>
      <c r="R377" s="61">
        <f>R376*EXP($C$20/52) - IF(YEAR(M378)&lt;&gt;YEAR(M377), Initial_Assets * $C$19, 0)</f>
        <v/>
      </c>
      <c r="S377" s="62">
        <f>Q377/-R377</f>
        <v/>
      </c>
      <c r="T377" s="59" t="n"/>
      <c r="U377" s="59" t="n"/>
      <c r="V377" s="59" t="n"/>
    </row>
    <row r="378">
      <c r="G378" s="59" t="n"/>
      <c r="H378" s="104" t="n">
        <v>39237</v>
      </c>
      <c r="I378" s="105" t="n">
        <v>1906.26000976562</v>
      </c>
      <c r="J378" s="70" t="n">
        <v>2.67374992370605</v>
      </c>
      <c r="K378" s="106">
        <f>K377*(1+Tbill_YTM)^(1/52)</f>
        <v/>
      </c>
      <c r="L378" s="59" t="n"/>
      <c r="M378" s="104" t="n">
        <v>39237</v>
      </c>
      <c r="N378" s="107">
        <f>IF(YEAR(M378)&lt;&gt;YEAR(M377), Q377*$C$5, N377)*(I378/I377)</f>
        <v/>
      </c>
      <c r="O378" s="107">
        <f>IF(YEAR(M378)&lt;&gt;YEAR(M377), Q377*$C$6, O377)*(J378/J377)</f>
        <v/>
      </c>
      <c r="P378" s="107">
        <f>IF(YEAR(M378)&lt;&gt;YEAR(M377), Q377*$C$7, P377)*(1+Tbill_YTM)^(1/52)</f>
        <v/>
      </c>
      <c r="Q378" s="61">
        <f>SUM(N378:P378)</f>
        <v/>
      </c>
      <c r="R378" s="61">
        <f>R377*EXP($C$20/52) - IF(YEAR(M379)&lt;&gt;YEAR(M378), Initial_Assets * $C$19, 0)</f>
        <v/>
      </c>
      <c r="S378" s="62">
        <f>Q378/-R378</f>
        <v/>
      </c>
      <c r="T378" s="59" t="n"/>
      <c r="U378" s="59" t="n"/>
      <c r="V378" s="59" t="n"/>
    </row>
    <row r="379">
      <c r="G379" s="59" t="n"/>
      <c r="H379" s="104" t="n">
        <v>39244</v>
      </c>
      <c r="I379" s="105" t="n">
        <v>1942.41003417968</v>
      </c>
      <c r="J379" s="70" t="n">
        <v>2.77760195732116</v>
      </c>
      <c r="K379" s="106">
        <f>K378*(1+Tbill_YTM)^(1/52)</f>
        <v/>
      </c>
      <c r="L379" s="59" t="n"/>
      <c r="M379" s="104" t="n">
        <v>39244</v>
      </c>
      <c r="N379" s="107">
        <f>IF(YEAR(M379)&lt;&gt;YEAR(M378), Q378*$C$5, N378)*(I379/I378)</f>
        <v/>
      </c>
      <c r="O379" s="107">
        <f>IF(YEAR(M379)&lt;&gt;YEAR(M378), Q378*$C$6, O378)*(J379/J378)</f>
        <v/>
      </c>
      <c r="P379" s="107">
        <f>IF(YEAR(M379)&lt;&gt;YEAR(M378), Q378*$C$7, P378)*(1+Tbill_YTM)^(1/52)</f>
        <v/>
      </c>
      <c r="Q379" s="61">
        <f>SUM(N379:P379)</f>
        <v/>
      </c>
      <c r="R379" s="61">
        <f>R378*EXP($C$20/52) - IF(YEAR(M380)&lt;&gt;YEAR(M379), Initial_Assets * $C$19, 0)</f>
        <v/>
      </c>
      <c r="S379" s="62">
        <f>Q379/-R379</f>
        <v/>
      </c>
      <c r="T379" s="59" t="n"/>
      <c r="U379" s="59" t="n"/>
      <c r="V379" s="59" t="n"/>
    </row>
    <row r="380" ht="17.5" customHeight="1" s="15">
      <c r="A380" s="4" t="n"/>
      <c r="G380" s="59" t="n"/>
      <c r="H380" s="104" t="n">
        <v>39251</v>
      </c>
      <c r="I380" s="105" t="n">
        <v>1921.93994140625</v>
      </c>
      <c r="J380" s="70" t="n">
        <v>2.71842408180236</v>
      </c>
      <c r="K380" s="106">
        <f>K379*(1+Tbill_YTM)^(1/52)</f>
        <v/>
      </c>
      <c r="L380" s="106" t="n"/>
      <c r="M380" s="104" t="n">
        <v>39251</v>
      </c>
      <c r="N380" s="107">
        <f>IF(YEAR(M380)&lt;&gt;YEAR(M379), Q379*$C$5, N379)*(I380/I379)</f>
        <v/>
      </c>
      <c r="O380" s="107">
        <f>IF(YEAR(M380)&lt;&gt;YEAR(M379), Q379*$C$6, O379)*(J380/J379)</f>
        <v/>
      </c>
      <c r="P380" s="107">
        <f>IF(YEAR(M380)&lt;&gt;YEAR(M379), Q379*$C$7, P379)*(1+Tbill_YTM)^(1/52)</f>
        <v/>
      </c>
      <c r="Q380" s="61">
        <f>SUM(N380:P380)</f>
        <v/>
      </c>
      <c r="R380" s="61">
        <f>R379*EXP($C$20/52) - IF(YEAR(M381)&lt;&gt;YEAR(M380), Initial_Assets * $C$19, 0)</f>
        <v/>
      </c>
      <c r="S380" s="62">
        <f>Q380/-R380</f>
        <v/>
      </c>
      <c r="T380" s="59" t="n"/>
      <c r="U380" s="59" t="n"/>
      <c r="V380" s="59" t="n"/>
    </row>
    <row r="381" ht="17.5" customHeight="1" s="15">
      <c r="G381" s="59" t="n"/>
      <c r="H381" s="104" t="n">
        <v>39258</v>
      </c>
      <c r="I381" s="105" t="n">
        <v>1934.09997558593</v>
      </c>
      <c r="J381" s="70" t="n">
        <v>2.75961661338806</v>
      </c>
      <c r="K381" s="106">
        <f>K380*(1+Tbill_YTM)^(1/52)</f>
        <v/>
      </c>
      <c r="L381" s="59" t="n"/>
      <c r="M381" s="104" t="n">
        <v>39258</v>
      </c>
      <c r="N381" s="107">
        <f>IF(YEAR(M381)&lt;&gt;YEAR(M380), Q380*$C$5, N380)*(I381/I380)</f>
        <v/>
      </c>
      <c r="O381" s="107">
        <f>IF(YEAR(M381)&lt;&gt;YEAR(M380), Q380*$C$6, O380)*(J381/J380)</f>
        <v/>
      </c>
      <c r="P381" s="107">
        <f>IF(YEAR(M381)&lt;&gt;YEAR(M380), Q380*$C$7, P380)*(1+Tbill_YTM)^(1/52)</f>
        <v/>
      </c>
      <c r="Q381" s="61">
        <f>SUM(N381:P381)</f>
        <v/>
      </c>
      <c r="R381" s="61">
        <f>R380*EXP($C$20/52) - IF(YEAR(M382)&lt;&gt;YEAR(M381), Initial_Assets * $C$19, 0)</f>
        <v/>
      </c>
      <c r="S381" s="62">
        <f>Q381/-R381</f>
        <v/>
      </c>
      <c r="T381" s="59" t="n"/>
      <c r="U381" s="59" t="n"/>
      <c r="V381" s="59" t="n"/>
    </row>
    <row r="382">
      <c r="G382" s="59" t="n"/>
      <c r="H382" s="104" t="n">
        <v>39265</v>
      </c>
      <c r="I382" s="105" t="n">
        <v>1988.31005859375</v>
      </c>
      <c r="J382" s="70" t="n">
        <v>2.89363718032836</v>
      </c>
      <c r="K382" s="106">
        <f>K381*(1+Tbill_YTM)^(1/52)</f>
        <v/>
      </c>
      <c r="L382" s="59" t="n"/>
      <c r="M382" s="104" t="n">
        <v>39265</v>
      </c>
      <c r="N382" s="107">
        <f>IF(YEAR(M382)&lt;&gt;YEAR(M381), Q381*$C$5, N381)*(I382/I381)</f>
        <v/>
      </c>
      <c r="O382" s="107">
        <f>IF(YEAR(M382)&lt;&gt;YEAR(M381), Q381*$C$6, O381)*(J382/J381)</f>
        <v/>
      </c>
      <c r="P382" s="107">
        <f>IF(YEAR(M382)&lt;&gt;YEAR(M381), Q381*$C$7, P381)*(1+Tbill_YTM)^(1/52)</f>
        <v/>
      </c>
      <c r="Q382" s="61">
        <f>SUM(N382:P382)</f>
        <v/>
      </c>
      <c r="R382" s="61">
        <f>R381*EXP($C$20/52) - IF(YEAR(M383)&lt;&gt;YEAR(M382), Initial_Assets * $C$19, 0)</f>
        <v/>
      </c>
      <c r="S382" s="62">
        <f>Q382/-R382</f>
        <v/>
      </c>
      <c r="T382" s="59" t="n"/>
      <c r="U382" s="59" t="n"/>
      <c r="V382" s="59" t="n"/>
    </row>
    <row r="383">
      <c r="G383" s="59" t="n"/>
      <c r="H383" s="104" t="n">
        <v>39272</v>
      </c>
      <c r="I383" s="105" t="n">
        <v>2032.16003417968</v>
      </c>
      <c r="J383" s="70" t="n">
        <v>3.01576495170593</v>
      </c>
      <c r="K383" s="106">
        <f>K382*(1+Tbill_YTM)^(1/52)</f>
        <v/>
      </c>
      <c r="L383" s="59" t="n"/>
      <c r="M383" s="104" t="n">
        <v>39272</v>
      </c>
      <c r="N383" s="107">
        <f>IF(YEAR(M383)&lt;&gt;YEAR(M382), Q382*$C$5, N382)*(I383/I382)</f>
        <v/>
      </c>
      <c r="O383" s="107">
        <f>IF(YEAR(M383)&lt;&gt;YEAR(M382), Q382*$C$6, O382)*(J383/J382)</f>
        <v/>
      </c>
      <c r="P383" s="107">
        <f>IF(YEAR(M383)&lt;&gt;YEAR(M382), Q382*$C$7, P382)*(1+Tbill_YTM)^(1/52)</f>
        <v/>
      </c>
      <c r="Q383" s="61">
        <f>SUM(N383:P383)</f>
        <v/>
      </c>
      <c r="R383" s="61">
        <f>R382*EXP($C$20/52) - IF(YEAR(M384)&lt;&gt;YEAR(M383), Initial_Assets * $C$19, 0)</f>
        <v/>
      </c>
      <c r="S383" s="62">
        <f>Q383/-R383</f>
        <v/>
      </c>
      <c r="T383" s="59" t="n"/>
      <c r="U383" s="59" t="n"/>
      <c r="V383" s="59" t="n"/>
    </row>
    <row r="384">
      <c r="G384" s="59" t="n"/>
      <c r="H384" s="104" t="n">
        <v>39279</v>
      </c>
      <c r="I384" s="105" t="n">
        <v>2035.88000488281</v>
      </c>
      <c r="J384" s="70" t="n">
        <v>3.03346109390258</v>
      </c>
      <c r="K384" s="106">
        <f>K383*(1+Tbill_YTM)^(1/52)</f>
        <v/>
      </c>
      <c r="L384" s="59" t="n"/>
      <c r="M384" s="104" t="n">
        <v>39279</v>
      </c>
      <c r="N384" s="107">
        <f>IF(YEAR(M384)&lt;&gt;YEAR(M383), Q383*$C$5, N383)*(I384/I383)</f>
        <v/>
      </c>
      <c r="O384" s="107">
        <f>IF(YEAR(M384)&lt;&gt;YEAR(M383), Q383*$C$6, O383)*(J384/J383)</f>
        <v/>
      </c>
      <c r="P384" s="107">
        <f>IF(YEAR(M384)&lt;&gt;YEAR(M383), Q383*$C$7, P383)*(1+Tbill_YTM)^(1/52)</f>
        <v/>
      </c>
      <c r="Q384" s="61">
        <f>SUM(N384:P384)</f>
        <v/>
      </c>
      <c r="R384" s="61">
        <f>R383*EXP($C$20/52) - IF(YEAR(M385)&lt;&gt;YEAR(M384), Initial_Assets * $C$19, 0)</f>
        <v/>
      </c>
      <c r="S384" s="62">
        <f>Q384/-R384</f>
        <v/>
      </c>
      <c r="T384" s="59" t="n"/>
      <c r="U384" s="59" t="n"/>
      <c r="V384" s="59" t="n"/>
    </row>
    <row r="385">
      <c r="G385" s="59" t="n"/>
      <c r="H385" s="104" t="n">
        <v>39286</v>
      </c>
      <c r="I385" s="105" t="n">
        <v>1956.18994140625</v>
      </c>
      <c r="J385" s="70" t="n">
        <v>2.77006030082702</v>
      </c>
      <c r="K385" s="106">
        <f>K384*(1+Tbill_YTM)^(1/52)</f>
        <v/>
      </c>
      <c r="L385" s="59" t="n"/>
      <c r="M385" s="104" t="n">
        <v>39286</v>
      </c>
      <c r="N385" s="107">
        <f>IF(YEAR(M385)&lt;&gt;YEAR(M384), Q384*$C$5, N384)*(I385/I384)</f>
        <v/>
      </c>
      <c r="O385" s="107">
        <f>IF(YEAR(M385)&lt;&gt;YEAR(M384), Q384*$C$6, O384)*(J385/J384)</f>
        <v/>
      </c>
      <c r="P385" s="107">
        <f>IF(YEAR(M385)&lt;&gt;YEAR(M384), Q384*$C$7, P384)*(1+Tbill_YTM)^(1/52)</f>
        <v/>
      </c>
      <c r="Q385" s="61">
        <f>SUM(N385:P385)</f>
        <v/>
      </c>
      <c r="R385" s="61">
        <f>R384*EXP($C$20/52) - IF(YEAR(M386)&lt;&gt;YEAR(M385), Initial_Assets * $C$19, 0)</f>
        <v/>
      </c>
      <c r="S385" s="62">
        <f>Q385/-R385</f>
        <v/>
      </c>
      <c r="T385" s="59" t="n"/>
      <c r="U385" s="59" t="n"/>
      <c r="V385" s="59" t="n"/>
    </row>
    <row r="386">
      <c r="G386" s="59" t="n"/>
      <c r="H386" s="104" t="n">
        <v>39293</v>
      </c>
      <c r="I386" s="105" t="n">
        <v>1918.56005859375</v>
      </c>
      <c r="J386" s="70" t="n">
        <v>2.70275926589965</v>
      </c>
      <c r="K386" s="106">
        <f>K385*(1+Tbill_YTM)^(1/52)</f>
        <v/>
      </c>
      <c r="L386" s="59" t="n"/>
      <c r="M386" s="104" t="n">
        <v>39293</v>
      </c>
      <c r="N386" s="107">
        <f>IF(YEAR(M386)&lt;&gt;YEAR(M385), Q385*$C$5, N385)*(I386/I385)</f>
        <v/>
      </c>
      <c r="O386" s="107">
        <f>IF(YEAR(M386)&lt;&gt;YEAR(M385), Q385*$C$6, O385)*(J386/J385)</f>
        <v/>
      </c>
      <c r="P386" s="107">
        <f>IF(YEAR(M386)&lt;&gt;YEAR(M385), Q385*$C$7, P385)*(1+Tbill_YTM)^(1/52)</f>
        <v/>
      </c>
      <c r="Q386" s="61">
        <f>SUM(N386:P386)</f>
        <v/>
      </c>
      <c r="R386" s="61">
        <f>R385*EXP($C$20/52) - IF(YEAR(M387)&lt;&gt;YEAR(M386), Initial_Assets * $C$19, 0)</f>
        <v/>
      </c>
      <c r="S386" s="62">
        <f>Q386/-R386</f>
        <v/>
      </c>
      <c r="T386" s="59" t="n"/>
      <c r="U386" s="59" t="n"/>
      <c r="V386" s="59" t="n"/>
    </row>
    <row r="387">
      <c r="E387" s="4" t="n"/>
      <c r="F387" s="4" t="n"/>
      <c r="G387" s="59" t="n"/>
      <c r="H387" s="104" t="n">
        <v>39300</v>
      </c>
      <c r="I387" s="105" t="n">
        <v>1925.14001464843</v>
      </c>
      <c r="J387" s="70" t="n">
        <v>2.67693996429443</v>
      </c>
      <c r="K387" s="106">
        <f>K386*(1+Tbill_YTM)^(1/52)</f>
        <v/>
      </c>
      <c r="L387" s="59" t="n"/>
      <c r="M387" s="104" t="n">
        <v>39300</v>
      </c>
      <c r="N387" s="107">
        <f>IF(YEAR(M387)&lt;&gt;YEAR(M386), Q386*$C$5, N386)*(I387/I386)</f>
        <v/>
      </c>
      <c r="O387" s="107">
        <f>IF(YEAR(M387)&lt;&gt;YEAR(M386), Q386*$C$6, O386)*(J387/J386)</f>
        <v/>
      </c>
      <c r="P387" s="107">
        <f>IF(YEAR(M387)&lt;&gt;YEAR(M386), Q386*$C$7, P386)*(1+Tbill_YTM)^(1/52)</f>
        <v/>
      </c>
      <c r="Q387" s="61">
        <f>SUM(N387:P387)</f>
        <v/>
      </c>
      <c r="R387" s="61">
        <f>R386*EXP($C$20/52) - IF(YEAR(M388)&lt;&gt;YEAR(M387), Initial_Assets * $C$19, 0)</f>
        <v/>
      </c>
      <c r="S387" s="62">
        <f>Q387/-R387</f>
        <v/>
      </c>
      <c r="T387" s="59" t="n"/>
      <c r="U387" s="59" t="n"/>
      <c r="V387" s="59" t="n"/>
    </row>
    <row r="388">
      <c r="B388" s="27" t="n"/>
      <c r="C388" s="4" t="n"/>
      <c r="D388" s="4" t="n"/>
      <c r="G388" s="59" t="n"/>
      <c r="H388" s="104" t="n">
        <v>39307</v>
      </c>
      <c r="I388" s="105" t="n">
        <v>1888.78002929687</v>
      </c>
      <c r="J388" s="70" t="n">
        <v>2.55800437927246</v>
      </c>
      <c r="K388" s="106">
        <f>K387*(1+Tbill_YTM)^(1/52)</f>
        <v/>
      </c>
      <c r="L388" s="59" t="n"/>
      <c r="M388" s="104" t="n">
        <v>39307</v>
      </c>
      <c r="N388" s="107">
        <f>IF(YEAR(M388)&lt;&gt;YEAR(M387), Q387*$C$5, N387)*(I388/I387)</f>
        <v/>
      </c>
      <c r="O388" s="107">
        <f>IF(YEAR(M388)&lt;&gt;YEAR(M387), Q387*$C$6, O387)*(J388/J387)</f>
        <v/>
      </c>
      <c r="P388" s="107">
        <f>IF(YEAR(M388)&lt;&gt;YEAR(M387), Q387*$C$7, P387)*(1+Tbill_YTM)^(1/52)</f>
        <v/>
      </c>
      <c r="Q388" s="61">
        <f>SUM(N388:P388)</f>
        <v/>
      </c>
      <c r="R388" s="61">
        <f>R387*EXP($C$20/52) - IF(YEAR(M389)&lt;&gt;YEAR(M388), Initial_Assets * $C$19, 0)</f>
        <v/>
      </c>
      <c r="S388" s="62">
        <f>Q388/-R388</f>
        <v/>
      </c>
      <c r="T388" s="59" t="n"/>
      <c r="U388" s="59" t="n"/>
      <c r="V388" s="59" t="n"/>
    </row>
    <row r="389">
      <c r="G389" s="59" t="n"/>
      <c r="H389" s="104" t="n">
        <v>39314</v>
      </c>
      <c r="I389" s="105" t="n">
        <v>1961.38000488281</v>
      </c>
      <c r="J389" s="70" t="n">
        <v>2.77760195732116</v>
      </c>
      <c r="K389" s="106">
        <f>K388*(1+Tbill_YTM)^(1/52)</f>
        <v/>
      </c>
      <c r="L389" s="59" t="n"/>
      <c r="M389" s="104" t="n">
        <v>39314</v>
      </c>
      <c r="N389" s="107">
        <f>IF(YEAR(M389)&lt;&gt;YEAR(M388), Q388*$C$5, N388)*(I389/I388)</f>
        <v/>
      </c>
      <c r="O389" s="107">
        <f>IF(YEAR(M389)&lt;&gt;YEAR(M388), Q388*$C$6, O388)*(J389/J388)</f>
        <v/>
      </c>
      <c r="P389" s="107">
        <f>IF(YEAR(M389)&lt;&gt;YEAR(M388), Q388*$C$7, P388)*(1+Tbill_YTM)^(1/52)</f>
        <v/>
      </c>
      <c r="Q389" s="61">
        <f>SUM(N389:P389)</f>
        <v/>
      </c>
      <c r="R389" s="61">
        <f>R388*EXP($C$20/52) - IF(YEAR(M390)&lt;&gt;YEAR(M389), Initial_Assets * $C$19, 0)</f>
        <v/>
      </c>
      <c r="S389" s="62">
        <f>Q389/-R389</f>
        <v/>
      </c>
      <c r="T389" s="59" t="n"/>
      <c r="U389" s="59" t="n"/>
      <c r="V389" s="59" t="n"/>
    </row>
    <row r="390">
      <c r="G390" s="59" t="n"/>
      <c r="H390" s="104" t="n">
        <v>39321</v>
      </c>
      <c r="I390" s="105" t="n">
        <v>1988.72998046875</v>
      </c>
      <c r="J390" s="70" t="n">
        <v>2.84084200859069</v>
      </c>
      <c r="K390" s="106">
        <f>K389*(1+Tbill_YTM)^(1/52)</f>
        <v/>
      </c>
      <c r="L390" s="59" t="n"/>
      <c r="M390" s="104" t="n">
        <v>39321</v>
      </c>
      <c r="N390" s="107">
        <f>IF(YEAR(M390)&lt;&gt;YEAR(M389), Q389*$C$5, N389)*(I390/I389)</f>
        <v/>
      </c>
      <c r="O390" s="107">
        <f>IF(YEAR(M390)&lt;&gt;YEAR(M389), Q389*$C$6, O389)*(J390/J389)</f>
        <v/>
      </c>
      <c r="P390" s="107">
        <f>IF(YEAR(M390)&lt;&gt;YEAR(M389), Q389*$C$7, P389)*(1+Tbill_YTM)^(1/52)</f>
        <v/>
      </c>
      <c r="Q390" s="61">
        <f>SUM(N390:P390)</f>
        <v/>
      </c>
      <c r="R390" s="61">
        <f>R389*EXP($C$20/52) - IF(YEAR(M391)&lt;&gt;YEAR(M390), Initial_Assets * $C$19, 0)</f>
        <v/>
      </c>
      <c r="S390" s="62">
        <f>Q390/-R390</f>
        <v/>
      </c>
      <c r="T390" s="59" t="n"/>
      <c r="U390" s="59" t="n"/>
      <c r="V390" s="59" t="n"/>
    </row>
    <row r="391">
      <c r="G391" s="59" t="n"/>
      <c r="H391" s="104" t="n">
        <v>39328</v>
      </c>
      <c r="I391" s="105" t="n">
        <v>1958.34997558593</v>
      </c>
      <c r="J391" s="70" t="n">
        <v>2.77702236175537</v>
      </c>
      <c r="K391" s="106">
        <f>K390*(1+Tbill_YTM)^(1/52)</f>
        <v/>
      </c>
      <c r="L391" s="59" t="n"/>
      <c r="M391" s="104" t="n">
        <v>39328</v>
      </c>
      <c r="N391" s="107">
        <f>IF(YEAR(M391)&lt;&gt;YEAR(M390), Q390*$C$5, N390)*(I391/I390)</f>
        <v/>
      </c>
      <c r="O391" s="107">
        <f>IF(YEAR(M391)&lt;&gt;YEAR(M390), Q390*$C$6, O390)*(J391/J390)</f>
        <v/>
      </c>
      <c r="P391" s="107">
        <f>IF(YEAR(M391)&lt;&gt;YEAR(M390), Q390*$C$7, P390)*(1+Tbill_YTM)^(1/52)</f>
        <v/>
      </c>
      <c r="Q391" s="61">
        <f>SUM(N391:P391)</f>
        <v/>
      </c>
      <c r="R391" s="61">
        <f>R390*EXP($C$20/52) - IF(YEAR(M392)&lt;&gt;YEAR(M391), Initial_Assets * $C$19, 0)</f>
        <v/>
      </c>
      <c r="S391" s="62">
        <f>Q391/-R391</f>
        <v/>
      </c>
      <c r="T391" s="59" t="n"/>
      <c r="U391" s="59" t="n"/>
      <c r="V391" s="59" t="n"/>
    </row>
    <row r="392">
      <c r="G392" s="59" t="n"/>
      <c r="H392" s="104" t="n">
        <v>39335</v>
      </c>
      <c r="I392" s="105" t="n">
        <v>2000.81994628906</v>
      </c>
      <c r="J392" s="70" t="n">
        <v>2.86752986907959</v>
      </c>
      <c r="K392" s="106">
        <f>K391*(1+Tbill_YTM)^(1/52)</f>
        <v/>
      </c>
      <c r="L392" s="59" t="n"/>
      <c r="M392" s="104" t="n">
        <v>39335</v>
      </c>
      <c r="N392" s="107">
        <f>IF(YEAR(M392)&lt;&gt;YEAR(M391), Q391*$C$5, N391)*(I392/I391)</f>
        <v/>
      </c>
      <c r="O392" s="107">
        <f>IF(YEAR(M392)&lt;&gt;YEAR(M391), Q391*$C$6, O391)*(J392/J391)</f>
        <v/>
      </c>
      <c r="P392" s="107">
        <f>IF(YEAR(M392)&lt;&gt;YEAR(M391), Q391*$C$7, P391)*(1+Tbill_YTM)^(1/52)</f>
        <v/>
      </c>
      <c r="Q392" s="61">
        <f>SUM(N392:P392)</f>
        <v/>
      </c>
      <c r="R392" s="61">
        <f>R391*EXP($C$20/52) - IF(YEAR(M393)&lt;&gt;YEAR(M392), Initial_Assets * $C$19, 0)</f>
        <v/>
      </c>
      <c r="S392" s="62">
        <f>Q392/-R392</f>
        <v/>
      </c>
      <c r="T392" s="59" t="n"/>
      <c r="U392" s="59" t="n"/>
      <c r="V392" s="59" t="n"/>
    </row>
    <row r="393">
      <c r="G393" s="59" t="n"/>
      <c r="H393" s="104" t="n">
        <v>39342</v>
      </c>
      <c r="I393" s="105" t="n">
        <v>2049.47998046875</v>
      </c>
      <c r="J393" s="70" t="n">
        <v>3.00097036361694</v>
      </c>
      <c r="K393" s="106">
        <f>K392*(1+Tbill_YTM)^(1/52)</f>
        <v/>
      </c>
      <c r="L393" s="59" t="n"/>
      <c r="M393" s="104" t="n">
        <v>39342</v>
      </c>
      <c r="N393" s="107">
        <f>IF(YEAR(M393)&lt;&gt;YEAR(M392), Q392*$C$5, N392)*(I393/I392)</f>
        <v/>
      </c>
      <c r="O393" s="107">
        <f>IF(YEAR(M393)&lt;&gt;YEAR(M392), Q392*$C$6, O392)*(J393/J392)</f>
        <v/>
      </c>
      <c r="P393" s="107">
        <f>IF(YEAR(M393)&lt;&gt;YEAR(M392), Q392*$C$7, P392)*(1+Tbill_YTM)^(1/52)</f>
        <v/>
      </c>
      <c r="Q393" s="61">
        <f>SUM(N393:P393)</f>
        <v/>
      </c>
      <c r="R393" s="61">
        <f>R392*EXP($C$20/52) - IF(YEAR(M394)&lt;&gt;YEAR(M393), Initial_Assets * $C$19, 0)</f>
        <v/>
      </c>
      <c r="S393" s="62">
        <f>Q393/-R393</f>
        <v/>
      </c>
      <c r="T393" s="59" t="n"/>
      <c r="U393" s="59" t="n"/>
      <c r="V393" s="59" t="n"/>
    </row>
    <row r="394">
      <c r="G394" s="59" t="n"/>
      <c r="H394" s="104" t="n">
        <v>39349</v>
      </c>
      <c r="I394" s="105" t="n">
        <v>2091.11010742187</v>
      </c>
      <c r="J394" s="70" t="n">
        <v>3.1358618736267</v>
      </c>
      <c r="K394" s="106">
        <f>K393*(1+Tbill_YTM)^(1/52)</f>
        <v/>
      </c>
      <c r="L394" s="59" t="n"/>
      <c r="M394" s="104" t="n">
        <v>39349</v>
      </c>
      <c r="N394" s="107">
        <f>IF(YEAR(M394)&lt;&gt;YEAR(M393), Q393*$C$5, N393)*(I394/I393)</f>
        <v/>
      </c>
      <c r="O394" s="107">
        <f>IF(YEAR(M394)&lt;&gt;YEAR(M393), Q393*$C$6, O393)*(J394/J393)</f>
        <v/>
      </c>
      <c r="P394" s="107">
        <f>IF(YEAR(M394)&lt;&gt;YEAR(M393), Q393*$C$7, P393)*(1+Tbill_YTM)^(1/52)</f>
        <v/>
      </c>
      <c r="Q394" s="61">
        <f>SUM(N394:P394)</f>
        <v/>
      </c>
      <c r="R394" s="61">
        <f>R393*EXP($C$20/52) - IF(YEAR(M395)&lt;&gt;YEAR(M394), Initial_Assets * $C$19, 0)</f>
        <v/>
      </c>
      <c r="S394" s="62">
        <f>Q394/-R394</f>
        <v/>
      </c>
      <c r="T394" s="59" t="n"/>
      <c r="U394" s="59" t="n"/>
      <c r="V394" s="59" t="n"/>
    </row>
    <row r="395">
      <c r="G395" s="59" t="n"/>
      <c r="H395" s="104" t="n">
        <v>39356</v>
      </c>
      <c r="I395" s="105" t="n">
        <v>2149.669921875</v>
      </c>
      <c r="J395" s="70" t="n">
        <v>3.30817413330078</v>
      </c>
      <c r="K395" s="106">
        <f>K394*(1+Tbill_YTM)^(1/52)</f>
        <v/>
      </c>
      <c r="L395" s="59" t="n"/>
      <c r="M395" s="104" t="n">
        <v>39356</v>
      </c>
      <c r="N395" s="107">
        <f>IF(YEAR(M395)&lt;&gt;YEAR(M394), Q394*$C$5, N394)*(I395/I394)</f>
        <v/>
      </c>
      <c r="O395" s="107">
        <f>IF(YEAR(M395)&lt;&gt;YEAR(M394), Q394*$C$6, O394)*(J395/J394)</f>
        <v/>
      </c>
      <c r="P395" s="107">
        <f>IF(YEAR(M395)&lt;&gt;YEAR(M394), Q394*$C$7, P394)*(1+Tbill_YTM)^(1/52)</f>
        <v/>
      </c>
      <c r="Q395" s="61">
        <f>SUM(N395:P395)</f>
        <v/>
      </c>
      <c r="R395" s="61">
        <f>R394*EXP($C$20/52) - IF(YEAR(M396)&lt;&gt;YEAR(M395), Initial_Assets * $C$19, 0)</f>
        <v/>
      </c>
      <c r="S395" s="62">
        <f>Q395/-R395</f>
        <v/>
      </c>
      <c r="T395" s="59" t="n"/>
      <c r="U395" s="59" t="n"/>
      <c r="V395" s="59" t="n"/>
    </row>
    <row r="396">
      <c r="G396" s="59" t="n"/>
      <c r="H396" s="104" t="n">
        <v>39363</v>
      </c>
      <c r="I396" s="105" t="n">
        <v>2177.98999023437</v>
      </c>
      <c r="J396" s="70" t="n">
        <v>3.38620829582214</v>
      </c>
      <c r="K396" s="106">
        <f>K395*(1+Tbill_YTM)^(1/52)</f>
        <v/>
      </c>
      <c r="L396" s="59" t="n"/>
      <c r="M396" s="104" t="n">
        <v>39363</v>
      </c>
      <c r="N396" s="107">
        <f>IF(YEAR(M396)&lt;&gt;YEAR(M395), Q395*$C$5, N395)*(I396/I395)</f>
        <v/>
      </c>
      <c r="O396" s="107">
        <f>IF(YEAR(M396)&lt;&gt;YEAR(M395), Q395*$C$6, O395)*(J396/J395)</f>
        <v/>
      </c>
      <c r="P396" s="107">
        <f>IF(YEAR(M396)&lt;&gt;YEAR(M395), Q395*$C$7, P395)*(1+Tbill_YTM)^(1/52)</f>
        <v/>
      </c>
      <c r="Q396" s="61">
        <f>SUM(N396:P396)</f>
        <v/>
      </c>
      <c r="R396" s="61">
        <f>R395*EXP($C$20/52) - IF(YEAR(M397)&lt;&gt;YEAR(M396), Initial_Assets * $C$19, 0)</f>
        <v/>
      </c>
      <c r="S396" s="62">
        <f>Q396/-R396</f>
        <v/>
      </c>
      <c r="T396" s="59" t="n"/>
      <c r="U396" s="59" t="n"/>
      <c r="V396" s="59" t="n"/>
    </row>
    <row r="397">
      <c r="G397" s="64" t="n"/>
      <c r="H397" s="104" t="n">
        <v>39370</v>
      </c>
      <c r="I397" s="105" t="n">
        <v>2131.080078125</v>
      </c>
      <c r="J397" s="70" t="n">
        <v>3.24493479728698</v>
      </c>
      <c r="K397" s="106">
        <f>K396*(1+Tbill_YTM)^(1/52)</f>
        <v/>
      </c>
      <c r="L397" s="59" t="n"/>
      <c r="M397" s="104" t="n">
        <v>39370</v>
      </c>
      <c r="N397" s="107">
        <f>IF(YEAR(M397)&lt;&gt;YEAR(M396), Q396*$C$5, N396)*(I397/I396)</f>
        <v/>
      </c>
      <c r="O397" s="107">
        <f>IF(YEAR(M397)&lt;&gt;YEAR(M396), Q396*$C$6, O396)*(J397/J396)</f>
        <v/>
      </c>
      <c r="P397" s="107">
        <f>IF(YEAR(M397)&lt;&gt;YEAR(M396), Q396*$C$7, P396)*(1+Tbill_YTM)^(1/52)</f>
        <v/>
      </c>
      <c r="Q397" s="61">
        <f>SUM(N397:P397)</f>
        <v/>
      </c>
      <c r="R397" s="61">
        <f>R396*EXP($C$20/52) - IF(YEAR(M398)&lt;&gt;YEAR(M397), Initial_Assets * $C$19, 0)</f>
        <v/>
      </c>
      <c r="S397" s="62">
        <f>Q397/-R397</f>
        <v/>
      </c>
      <c r="T397" s="59" t="n"/>
      <c r="U397" s="59" t="n"/>
      <c r="V397" s="59" t="n"/>
    </row>
    <row r="398">
      <c r="G398" s="64" t="n"/>
      <c r="H398" s="104" t="n">
        <v>39377</v>
      </c>
      <c r="I398" s="105" t="n">
        <v>2194.59008789062</v>
      </c>
      <c r="J398" s="70" t="n">
        <v>3.41086554527282</v>
      </c>
      <c r="K398" s="106">
        <f>K397*(1+Tbill_YTM)^(1/52)</f>
        <v/>
      </c>
      <c r="L398" s="59" t="n"/>
      <c r="M398" s="104" t="n">
        <v>39377</v>
      </c>
      <c r="N398" s="107">
        <f>IF(YEAR(M398)&lt;&gt;YEAR(M397), Q397*$C$5, N397)*(I398/I397)</f>
        <v/>
      </c>
      <c r="O398" s="107">
        <f>IF(YEAR(M398)&lt;&gt;YEAR(M397), Q397*$C$6, O397)*(J398/J397)</f>
        <v/>
      </c>
      <c r="P398" s="107">
        <f>IF(YEAR(M398)&lt;&gt;YEAR(M397), Q397*$C$7, P397)*(1+Tbill_YTM)^(1/52)</f>
        <v/>
      </c>
      <c r="Q398" s="61">
        <f>SUM(N398:P398)</f>
        <v/>
      </c>
      <c r="R398" s="61">
        <f>R397*EXP($C$20/52) - IF(YEAR(M399)&lt;&gt;YEAR(M398), Initial_Assets * $C$19, 0)</f>
        <v/>
      </c>
      <c r="S398" s="62">
        <f>Q398/-R398</f>
        <v/>
      </c>
      <c r="T398" s="59" t="n"/>
      <c r="U398" s="59" t="n"/>
      <c r="V398" s="59" t="n"/>
    </row>
    <row r="399">
      <c r="G399" s="64" t="n"/>
      <c r="H399" s="104" t="n">
        <v>39384</v>
      </c>
      <c r="I399" s="105" t="n">
        <v>2213.86010742187</v>
      </c>
      <c r="J399" s="70" t="n">
        <v>3.48280835151672</v>
      </c>
      <c r="K399" s="106">
        <f>K398*(1+Tbill_YTM)^(1/52)</f>
        <v/>
      </c>
      <c r="L399" s="59" t="n"/>
      <c r="M399" s="104" t="n">
        <v>39384</v>
      </c>
      <c r="N399" s="107">
        <f>IF(YEAR(M399)&lt;&gt;YEAR(M398), Q398*$C$5, N398)*(I399/I398)</f>
        <v/>
      </c>
      <c r="O399" s="107">
        <f>IF(YEAR(M399)&lt;&gt;YEAR(M398), Q398*$C$6, O398)*(J399/J398)</f>
        <v/>
      </c>
      <c r="P399" s="107">
        <f>IF(YEAR(M399)&lt;&gt;YEAR(M398), Q398*$C$7, P398)*(1+Tbill_YTM)^(1/52)</f>
        <v/>
      </c>
      <c r="Q399" s="61">
        <f>SUM(N399:P399)</f>
        <v/>
      </c>
      <c r="R399" s="61">
        <f>R398*EXP($C$20/52) - IF(YEAR(M400)&lt;&gt;YEAR(M399), Initial_Assets * $C$19, 0)</f>
        <v/>
      </c>
      <c r="S399" s="62">
        <f>Q399/-R399</f>
        <v/>
      </c>
      <c r="T399" s="59" t="n"/>
      <c r="U399" s="59" t="n"/>
      <c r="V399" s="59" t="n"/>
    </row>
    <row r="400">
      <c r="G400" s="64" t="n"/>
      <c r="H400" s="104" t="n">
        <v>39391</v>
      </c>
      <c r="I400" s="105" t="n">
        <v>2034.30004882812</v>
      </c>
      <c r="J400" s="70" t="n">
        <v>2.91916584968566</v>
      </c>
      <c r="K400" s="106">
        <f>K399*(1+Tbill_YTM)^(1/52)</f>
        <v/>
      </c>
      <c r="L400" s="59" t="n"/>
      <c r="M400" s="104" t="n">
        <v>39391</v>
      </c>
      <c r="N400" s="107">
        <f>IF(YEAR(M400)&lt;&gt;YEAR(M399), Q399*$C$5, N399)*(I400/I399)</f>
        <v/>
      </c>
      <c r="O400" s="107">
        <f>IF(YEAR(M400)&lt;&gt;YEAR(M399), Q399*$C$6, O399)*(J400/J399)</f>
        <v/>
      </c>
      <c r="P400" s="107">
        <f>IF(YEAR(M400)&lt;&gt;YEAR(M399), Q399*$C$7, P399)*(1+Tbill_YTM)^(1/52)</f>
        <v/>
      </c>
      <c r="Q400" s="61">
        <f>SUM(N400:P400)</f>
        <v/>
      </c>
      <c r="R400" s="61">
        <f>R399*EXP($C$20/52) - IF(YEAR(M401)&lt;&gt;YEAR(M400), Initial_Assets * $C$19, 0)</f>
        <v/>
      </c>
      <c r="S400" s="62">
        <f>Q400/-R400</f>
        <v/>
      </c>
      <c r="T400" s="59" t="n"/>
      <c r="U400" s="59" t="n"/>
      <c r="V400" s="59" t="n"/>
    </row>
    <row r="401">
      <c r="G401" s="64" t="n"/>
      <c r="H401" s="104" t="n">
        <v>39398</v>
      </c>
      <c r="I401" s="105" t="n">
        <v>2048.6201171875</v>
      </c>
      <c r="J401" s="70" t="n">
        <v>2.95049500465393</v>
      </c>
      <c r="K401" s="106">
        <f>K400*(1+Tbill_YTM)^(1/52)</f>
        <v/>
      </c>
      <c r="L401" s="59" t="n"/>
      <c r="M401" s="104" t="n">
        <v>39398</v>
      </c>
      <c r="N401" s="107">
        <f>IF(YEAR(M401)&lt;&gt;YEAR(M400), Q400*$C$5, N400)*(I401/I400)</f>
        <v/>
      </c>
      <c r="O401" s="107">
        <f>IF(YEAR(M401)&lt;&gt;YEAR(M400), Q400*$C$6, O400)*(J401/J400)</f>
        <v/>
      </c>
      <c r="P401" s="107">
        <f>IF(YEAR(M401)&lt;&gt;YEAR(M400), Q400*$C$7, P400)*(1+Tbill_YTM)^(1/52)</f>
        <v/>
      </c>
      <c r="Q401" s="61">
        <f>SUM(N401:P401)</f>
        <v/>
      </c>
      <c r="R401" s="61">
        <f>R400*EXP($C$20/52) - IF(YEAR(M402)&lt;&gt;YEAR(M401), Initial_Assets * $C$19, 0)</f>
        <v/>
      </c>
      <c r="S401" s="62">
        <f>Q401/-R401</f>
        <v/>
      </c>
      <c r="T401" s="59" t="n"/>
      <c r="U401" s="59" t="n"/>
      <c r="V401" s="59" t="n"/>
    </row>
    <row r="402">
      <c r="G402" s="64" t="n"/>
      <c r="H402" s="104" t="n">
        <v>39405</v>
      </c>
      <c r="I402" s="105" t="n">
        <v>2028.90002441406</v>
      </c>
      <c r="J402" s="70" t="n">
        <v>2.87652230262756</v>
      </c>
      <c r="K402" s="106">
        <f>K401*(1+Tbill_YTM)^(1/52)</f>
        <v/>
      </c>
      <c r="L402" s="59" t="n"/>
      <c r="M402" s="104" t="n">
        <v>39405</v>
      </c>
      <c r="N402" s="107">
        <f>IF(YEAR(M402)&lt;&gt;YEAR(M401), Q401*$C$5, N401)*(I402/I401)</f>
        <v/>
      </c>
      <c r="O402" s="107">
        <f>IF(YEAR(M402)&lt;&gt;YEAR(M401), Q401*$C$6, O401)*(J402/J401)</f>
        <v/>
      </c>
      <c r="P402" s="107">
        <f>IF(YEAR(M402)&lt;&gt;YEAR(M401), Q401*$C$7, P401)*(1+Tbill_YTM)^(1/52)</f>
        <v/>
      </c>
      <c r="Q402" s="61">
        <f>SUM(N402:P402)</f>
        <v/>
      </c>
      <c r="R402" s="61">
        <f>R401*EXP($C$20/52) - IF(YEAR(M403)&lt;&gt;YEAR(M402), Initial_Assets * $C$19, 0)</f>
        <v/>
      </c>
      <c r="S402" s="62">
        <f>Q402/-R402</f>
        <v/>
      </c>
      <c r="T402" s="59" t="n"/>
      <c r="U402" s="59" t="n"/>
      <c r="V402" s="59" t="n"/>
    </row>
    <row r="403">
      <c r="G403" s="64" t="n"/>
      <c r="H403" s="104" t="n">
        <v>39412</v>
      </c>
      <c r="I403" s="105" t="n">
        <v>2089.10009765625</v>
      </c>
      <c r="J403" s="70" t="n">
        <v>3.05927801132202</v>
      </c>
      <c r="K403" s="106">
        <f>K402*(1+Tbill_YTM)^(1/52)</f>
        <v/>
      </c>
      <c r="L403" s="59" t="n"/>
      <c r="M403" s="104" t="n">
        <v>39412</v>
      </c>
      <c r="N403" s="107">
        <f>IF(YEAR(M403)&lt;&gt;YEAR(M402), Q402*$C$5, N402)*(I403/I402)</f>
        <v/>
      </c>
      <c r="O403" s="107">
        <f>IF(YEAR(M403)&lt;&gt;YEAR(M402), Q402*$C$6, O402)*(J403/J402)</f>
        <v/>
      </c>
      <c r="P403" s="107">
        <f>IF(YEAR(M403)&lt;&gt;YEAR(M402), Q402*$C$7, P402)*(1+Tbill_YTM)^(1/52)</f>
        <v/>
      </c>
      <c r="Q403" s="61">
        <f>SUM(N403:P403)</f>
        <v/>
      </c>
      <c r="R403" s="61">
        <f>R402*EXP($C$20/52) - IF(YEAR(M404)&lt;&gt;YEAR(M403), Initial_Assets * $C$19, 0)</f>
        <v/>
      </c>
      <c r="S403" s="62">
        <f>Q403/-R403</f>
        <v/>
      </c>
      <c r="T403" s="59" t="n"/>
      <c r="U403" s="59" t="n"/>
      <c r="V403" s="59" t="n"/>
    </row>
    <row r="404">
      <c r="G404" s="64" t="n"/>
      <c r="H404" s="104" t="n">
        <v>39419</v>
      </c>
      <c r="I404" s="105" t="n">
        <v>2130</v>
      </c>
      <c r="J404" s="70" t="n">
        <v>3.16980195045471</v>
      </c>
      <c r="K404" s="106">
        <f>K403*(1+Tbill_YTM)^(1/52)</f>
        <v/>
      </c>
      <c r="L404" s="59" t="n"/>
      <c r="M404" s="104" t="n">
        <v>39419</v>
      </c>
      <c r="N404" s="107">
        <f>IF(YEAR(M404)&lt;&gt;YEAR(M403), Q403*$C$5, N403)*(I404/I403)</f>
        <v/>
      </c>
      <c r="O404" s="107">
        <f>IF(YEAR(M404)&lt;&gt;YEAR(M403), Q403*$C$6, O403)*(J404/J403)</f>
        <v/>
      </c>
      <c r="P404" s="107">
        <f>IF(YEAR(M404)&lt;&gt;YEAR(M403), Q403*$C$7, P403)*(1+Tbill_YTM)^(1/52)</f>
        <v/>
      </c>
      <c r="Q404" s="61">
        <f>SUM(N404:P404)</f>
        <v/>
      </c>
      <c r="R404" s="61">
        <f>R403*EXP($C$20/52) - IF(YEAR(M405)&lt;&gt;YEAR(M404), Initial_Assets * $C$19, 0)</f>
        <v/>
      </c>
      <c r="S404" s="62">
        <f>Q404/-R404</f>
        <v/>
      </c>
      <c r="T404" s="59" t="n"/>
      <c r="U404" s="59" t="n"/>
      <c r="V404" s="59" t="n"/>
    </row>
    <row r="405">
      <c r="G405" s="64" t="n"/>
      <c r="H405" s="104" t="n">
        <v>39426</v>
      </c>
      <c r="I405" s="105" t="n">
        <v>2072.11010742187</v>
      </c>
      <c r="J405" s="70" t="n">
        <v>2.99951958656311</v>
      </c>
      <c r="K405" s="106">
        <f>K404*(1+Tbill_YTM)^(1/52)</f>
        <v/>
      </c>
      <c r="L405" s="59" t="n"/>
      <c r="M405" s="104" t="n">
        <v>39426</v>
      </c>
      <c r="N405" s="107">
        <f>IF(YEAR(M405)&lt;&gt;YEAR(M404), Q404*$C$5, N404)*(I405/I404)</f>
        <v/>
      </c>
      <c r="O405" s="107">
        <f>IF(YEAR(M405)&lt;&gt;YEAR(M404), Q404*$C$6, O404)*(J405/J404)</f>
        <v/>
      </c>
      <c r="P405" s="107">
        <f>IF(YEAR(M405)&lt;&gt;YEAR(M404), Q404*$C$7, P404)*(1+Tbill_YTM)^(1/52)</f>
        <v/>
      </c>
      <c r="Q405" s="61">
        <f>SUM(N405:P405)</f>
        <v/>
      </c>
      <c r="R405" s="61">
        <f>R404*EXP($C$20/52) - IF(YEAR(M406)&lt;&gt;YEAR(M405), Initial_Assets * $C$19, 0)</f>
        <v/>
      </c>
      <c r="S405" s="62">
        <f>Q405/-R405</f>
        <v/>
      </c>
      <c r="T405" s="59" t="n"/>
      <c r="U405" s="59" t="n"/>
      <c r="V405" s="59" t="n"/>
    </row>
    <row r="406">
      <c r="G406" s="64" t="n"/>
      <c r="H406" s="104" t="n">
        <v>39433</v>
      </c>
      <c r="I406" s="105" t="n">
        <v>2111.77001953125</v>
      </c>
      <c r="J406" s="70" t="n">
        <v>2.95890736579895</v>
      </c>
      <c r="K406" s="106">
        <f>K405*(1+Tbill_YTM)^(1/52)</f>
        <v/>
      </c>
      <c r="L406" s="59" t="n"/>
      <c r="M406" s="104" t="n">
        <v>39433</v>
      </c>
      <c r="N406" s="107">
        <f>IF(YEAR(M406)&lt;&gt;YEAR(M405), Q405*$C$5, N405)*(I406/I405)</f>
        <v/>
      </c>
      <c r="O406" s="107">
        <f>IF(YEAR(M406)&lt;&gt;YEAR(M405), Q405*$C$6, O405)*(J406/J405)</f>
        <v/>
      </c>
      <c r="P406" s="107">
        <f>IF(YEAR(M406)&lt;&gt;YEAR(M405), Q405*$C$7, P405)*(1+Tbill_YTM)^(1/52)</f>
        <v/>
      </c>
      <c r="Q406" s="61">
        <f>SUM(N406:P406)</f>
        <v/>
      </c>
      <c r="R406" s="61">
        <f>R405*EXP($C$20/52) - IF(YEAR(M407)&lt;&gt;YEAR(M406), Initial_Assets * $C$19, 0)</f>
        <v/>
      </c>
      <c r="S406" s="62">
        <f>Q406/-R406</f>
        <v/>
      </c>
      <c r="T406" s="59" t="n"/>
      <c r="U406" s="59" t="n"/>
      <c r="V406" s="59" t="n"/>
    </row>
    <row r="407">
      <c r="G407" s="64" t="n"/>
      <c r="H407" s="104" t="n">
        <v>39440</v>
      </c>
      <c r="I407" s="105" t="n">
        <v>2107.05004882812</v>
      </c>
      <c r="J407" s="70" t="n">
        <v>3.08951783180236</v>
      </c>
      <c r="K407" s="106">
        <f>K406*(1+Tbill_YTM)^(1/52)</f>
        <v/>
      </c>
      <c r="L407" s="59" t="n"/>
      <c r="M407" s="104" t="n">
        <v>39440</v>
      </c>
      <c r="N407" s="107">
        <f>IF(YEAR(M407)&lt;&gt;YEAR(M406), Q406*$C$5, N406)*(I407/I406)</f>
        <v/>
      </c>
      <c r="O407" s="107">
        <f>IF(YEAR(M407)&lt;&gt;YEAR(M406), Q406*$C$6, O406)*(J407/J406)</f>
        <v/>
      </c>
      <c r="P407" s="107">
        <f>IF(YEAR(M407)&lt;&gt;YEAR(M406), Q406*$C$7, P406)*(1+Tbill_YTM)^(1/52)</f>
        <v/>
      </c>
      <c r="Q407" s="61">
        <f>SUM(N407:P407)</f>
        <v/>
      </c>
      <c r="R407" s="61">
        <f>R406*EXP($C$20/52) - IF(YEAR(M408)&lt;&gt;YEAR(M407), Initial_Assets * $C$19, 0)</f>
        <v/>
      </c>
      <c r="S407" s="62">
        <f>Q407/-R407</f>
        <v/>
      </c>
      <c r="T407" s="59" t="n"/>
      <c r="U407" s="59" t="n"/>
      <c r="V407" s="59" t="n"/>
    </row>
    <row r="408" ht="17.5" customHeight="1" s="15" thickBot="1">
      <c r="G408" s="81" t="inlineStr">
        <is>
          <t>year-end</t>
        </is>
      </c>
      <c r="H408" s="111" t="n">
        <v>39447</v>
      </c>
      <c r="I408" s="112" t="n">
        <v>1963.52001953125</v>
      </c>
      <c r="J408" s="84" t="n">
        <v>2.69732880592346</v>
      </c>
      <c r="K408" s="113">
        <f>K407*(1+Tbill_YTM)^(1/52)</f>
        <v/>
      </c>
      <c r="L408" s="86" t="n"/>
      <c r="M408" s="111" t="n">
        <v>39447</v>
      </c>
      <c r="N408" s="107">
        <f>IF(YEAR(M408)&lt;&gt;YEAR(M407), Q407*$C$5, N407)*(I408/I407)</f>
        <v/>
      </c>
      <c r="O408" s="107">
        <f>IF(YEAR(M408)&lt;&gt;YEAR(M407), Q407*$C$6, O407)*(J408/J407)</f>
        <v/>
      </c>
      <c r="P408" s="107">
        <f>IF(YEAR(M408)&lt;&gt;YEAR(M407), Q407*$C$7, P407)*(1+Tbill_YTM)^(1/52)</f>
        <v/>
      </c>
      <c r="Q408" s="87">
        <f>SUM(N408:P408)</f>
        <v/>
      </c>
      <c r="R408" s="61">
        <f>R407*EXP($C$20/52) - IF(YEAR(M409)&lt;&gt;YEAR(M408), Initial_Assets * $C$19, 0)</f>
        <v/>
      </c>
      <c r="S408" s="88">
        <f>Q408/-R408</f>
        <v/>
      </c>
      <c r="T408" s="86" t="n"/>
      <c r="U408" s="86" t="n"/>
      <c r="V408" s="86" t="n"/>
    </row>
    <row r="409" ht="17.5" customHeight="1" s="15" thickTop="1">
      <c r="G409" s="64" t="n"/>
      <c r="H409" s="104" t="n">
        <v>39454</v>
      </c>
      <c r="I409" s="105" t="n">
        <v>1912.81005859375</v>
      </c>
      <c r="J409" s="70" t="n">
        <v>2.55029702186584</v>
      </c>
      <c r="K409" s="106">
        <f>K408*(1+Tbill_YTM)^(1/52)</f>
        <v/>
      </c>
      <c r="L409" s="59" t="n"/>
      <c r="M409" s="104" t="n">
        <v>39454</v>
      </c>
      <c r="N409" s="107">
        <f>IF(YEAR(M409)&lt;&gt;YEAR(M408), Q408*$C$5, N408)*(I409/I408)</f>
        <v/>
      </c>
      <c r="O409" s="107">
        <f>IF(YEAR(M409)&lt;&gt;YEAR(M408), Q408*$C$6, O408)*(J409/J408)</f>
        <v/>
      </c>
      <c r="P409" s="107">
        <f>IF(YEAR(M409)&lt;&gt;YEAR(M408), Q408*$C$7, P408)*(1+Tbill_YTM)^(1/52)</f>
        <v/>
      </c>
      <c r="Q409" s="61">
        <f>SUM(N409:P409)</f>
        <v/>
      </c>
      <c r="R409" s="61">
        <f>R408*EXP($C$20/52) - IF(YEAR(M410)&lt;&gt;YEAR(M409), Initial_Assets * $C$19, 0)</f>
        <v/>
      </c>
      <c r="S409" s="62">
        <f>Q409/-R409</f>
        <v/>
      </c>
      <c r="T409" s="59" t="n"/>
      <c r="U409" s="59" t="n"/>
      <c r="V409" s="59" t="n"/>
    </row>
    <row r="410">
      <c r="G410" s="64" t="n"/>
      <c r="H410" s="104" t="n">
        <v>39461</v>
      </c>
      <c r="I410" s="105" t="n">
        <v>1844.08996582031</v>
      </c>
      <c r="J410" s="70" t="n">
        <v>2.34457325935363</v>
      </c>
      <c r="K410" s="106">
        <f>K409*(1+Tbill_YTM)^(1/52)</f>
        <v/>
      </c>
      <c r="L410" s="59" t="n"/>
      <c r="M410" s="104" t="n">
        <v>39461</v>
      </c>
      <c r="N410" s="107">
        <f>IF(YEAR(M410)&lt;&gt;YEAR(M409), Q409*$C$5, N409)*(I410/I409)</f>
        <v/>
      </c>
      <c r="O410" s="107">
        <f>IF(YEAR(M410)&lt;&gt;YEAR(M409), Q409*$C$6, O409)*(J410/J409)</f>
        <v/>
      </c>
      <c r="P410" s="107">
        <f>IF(YEAR(M410)&lt;&gt;YEAR(M409), Q409*$C$7, P409)*(1+Tbill_YTM)^(1/52)</f>
        <v/>
      </c>
      <c r="Q410" s="61">
        <f>SUM(N410:P410)</f>
        <v/>
      </c>
      <c r="R410" s="61">
        <f>R409*EXP($C$20/52) - IF(YEAR(M411)&lt;&gt;YEAR(M410), Initial_Assets * $C$19, 0)</f>
        <v/>
      </c>
      <c r="S410" s="62">
        <f>Q410/-R410</f>
        <v/>
      </c>
      <c r="T410" s="59" t="n"/>
      <c r="U410" s="59" t="n"/>
      <c r="V410" s="59" t="n"/>
    </row>
    <row r="411" ht="17.5" customHeight="1" s="15" thickBot="1">
      <c r="G411" s="65" t="inlineStr">
        <is>
          <t>below 100WMA</t>
        </is>
      </c>
      <c r="H411" s="109" t="n">
        <v>39468</v>
      </c>
      <c r="I411" s="110" t="n">
        <v>1789.17004394531</v>
      </c>
      <c r="J411" s="70" t="n">
        <v>2.20090365409851</v>
      </c>
      <c r="K411" s="106">
        <f>K410*(1+Tbill_YTM)^(1/52)</f>
        <v/>
      </c>
      <c r="L411" s="59" t="n"/>
      <c r="M411" s="109" t="n">
        <v>39468</v>
      </c>
      <c r="N411" s="107">
        <f>IF(YEAR(M411)&lt;&gt;YEAR(M410), Q410*$C$5, N410)*(I411/I410)</f>
        <v/>
      </c>
      <c r="O411" s="107">
        <f>IF(YEAR(M411)&lt;&gt;YEAR(M410), Q410*$C$6, O410)*(J411/J410)</f>
        <v/>
      </c>
      <c r="P411" s="107">
        <f>IF(YEAR(M411)&lt;&gt;YEAR(M410), Q410*$C$7, P410)*(1+Tbill_YTM)^(1/52)</f>
        <v/>
      </c>
      <c r="Q411" s="61">
        <f>SUM(N411:P411)</f>
        <v/>
      </c>
      <c r="R411" s="61">
        <f>R410*EXP($C$20/52) - IF(YEAR(M412)&lt;&gt;YEAR(M411), Initial_Assets * $C$19, 0)</f>
        <v/>
      </c>
      <c r="S411" s="62">
        <f>Q411/-R411</f>
        <v/>
      </c>
      <c r="T411" s="59" t="n"/>
      <c r="U411" s="59" t="n"/>
      <c r="V411" s="59" t="n"/>
    </row>
    <row r="412" ht="17.5" customHeight="1" s="15" thickBot="1">
      <c r="G412" s="66" t="inlineStr">
        <is>
          <t>reclaimed 100WMA</t>
        </is>
      </c>
      <c r="H412" s="114" t="n">
        <v>39475</v>
      </c>
      <c r="I412" s="115" t="n">
        <v>1855.27001953125</v>
      </c>
      <c r="J412" s="70" t="n">
        <v>2.3690276145935</v>
      </c>
      <c r="K412" s="106">
        <f>K411*(1+Tbill_YTM)^(1/52)</f>
        <v/>
      </c>
      <c r="L412" s="59" t="n"/>
      <c r="M412" s="114" t="n">
        <v>39475</v>
      </c>
      <c r="N412" s="107">
        <f>IF(YEAR(M412)&lt;&gt;YEAR(M411), Q411*$C$5, N411)*(I412/I411)</f>
        <v/>
      </c>
      <c r="O412" s="107">
        <f>IF(YEAR(M412)&lt;&gt;YEAR(M411), Q411*$C$6, O411)*(J412/J411)</f>
        <v/>
      </c>
      <c r="P412" s="107">
        <f>IF(YEAR(M412)&lt;&gt;YEAR(M411), Q411*$C$7, P411)*(1+Tbill_YTM)^(1/52)</f>
        <v/>
      </c>
      <c r="Q412" s="61">
        <f>SUM(N412:P412)</f>
        <v/>
      </c>
      <c r="R412" s="61">
        <f>R411*EXP($C$20/52) - IF(YEAR(M413)&lt;&gt;YEAR(M412), Initial_Assets * $C$19, 0)</f>
        <v/>
      </c>
      <c r="S412" s="62">
        <f>Q412/-R412</f>
        <v/>
      </c>
      <c r="T412" s="59" t="n"/>
      <c r="U412" s="59" t="n"/>
      <c r="V412" s="59" t="n"/>
    </row>
    <row r="413" ht="17.5" customHeight="1" s="15" thickBot="1">
      <c r="G413" s="65" t="inlineStr">
        <is>
          <t>below 100WMA</t>
        </is>
      </c>
      <c r="H413" s="109" t="n">
        <v>39482</v>
      </c>
      <c r="I413" s="110" t="n">
        <v>1773.73999023437</v>
      </c>
      <c r="J413" s="70" t="n">
        <v>2.15505099296569</v>
      </c>
      <c r="K413" s="106">
        <f>K412*(1+Tbill_YTM)^(1/52)</f>
        <v/>
      </c>
      <c r="L413" s="59" t="n"/>
      <c r="M413" s="109" t="n">
        <v>39482</v>
      </c>
      <c r="N413" s="107">
        <f>IF(YEAR(M413)&lt;&gt;YEAR(M412), Q412*$C$5, N412)*(I413/I412)</f>
        <v/>
      </c>
      <c r="O413" s="107">
        <f>IF(YEAR(M413)&lt;&gt;YEAR(M412), Q412*$C$6, O412)*(J413/J412)</f>
        <v/>
      </c>
      <c r="P413" s="107">
        <f>IF(YEAR(M413)&lt;&gt;YEAR(M412), Q412*$C$7, P412)*(1+Tbill_YTM)^(1/52)</f>
        <v/>
      </c>
      <c r="Q413" s="61">
        <f>SUM(N413:P413)</f>
        <v/>
      </c>
      <c r="R413" s="61">
        <f>R412*EXP($C$20/52) - IF(YEAR(M414)&lt;&gt;YEAR(M413), Initial_Assets * $C$19, 0)</f>
        <v/>
      </c>
      <c r="S413" s="62">
        <f>Q413/-R413</f>
        <v/>
      </c>
      <c r="T413" s="59" t="n"/>
      <c r="U413" s="59" t="n"/>
      <c r="V413" s="59" t="n"/>
    </row>
    <row r="414">
      <c r="G414" s="64" t="n"/>
      <c r="H414" s="104" t="n">
        <v>39489</v>
      </c>
      <c r="I414" s="105" t="n">
        <v>1780.38000488281</v>
      </c>
      <c r="J414" s="70" t="n">
        <v>2.18561911582946</v>
      </c>
      <c r="K414" s="106">
        <f>K413*(1+Tbill_YTM)^(1/52)</f>
        <v/>
      </c>
      <c r="L414" s="59" t="n"/>
      <c r="M414" s="104" t="n">
        <v>39489</v>
      </c>
      <c r="N414" s="107">
        <f>IF(YEAR(M414)&lt;&gt;YEAR(M413), Q413*$C$5, N413)*(I414/I413)</f>
        <v/>
      </c>
      <c r="O414" s="107">
        <f>IF(YEAR(M414)&lt;&gt;YEAR(M413), Q413*$C$6, O413)*(J414/J413)</f>
        <v/>
      </c>
      <c r="P414" s="107">
        <f>IF(YEAR(M414)&lt;&gt;YEAR(M413), Q413*$C$7, P413)*(1+Tbill_YTM)^(1/52)</f>
        <v/>
      </c>
      <c r="Q414" s="61">
        <f>SUM(N414:P414)</f>
        <v/>
      </c>
      <c r="R414" s="61">
        <f>R413*EXP($C$20/52) - IF(YEAR(M415)&lt;&gt;YEAR(M414), Initial_Assets * $C$19, 0)</f>
        <v/>
      </c>
      <c r="S414" s="62">
        <f>Q414/-R414</f>
        <v/>
      </c>
      <c r="T414" s="59" t="n"/>
      <c r="U414" s="59" t="n"/>
      <c r="V414" s="59" t="n"/>
    </row>
    <row r="415">
      <c r="G415" s="64" t="n"/>
      <c r="H415" s="104" t="n">
        <v>39496</v>
      </c>
      <c r="I415" s="105" t="n">
        <v>1773.43994140625</v>
      </c>
      <c r="J415" s="70" t="n">
        <v>2.170334815979</v>
      </c>
      <c r="K415" s="106">
        <f>K414*(1+Tbill_YTM)^(1/52)</f>
        <v/>
      </c>
      <c r="L415" s="59" t="n"/>
      <c r="M415" s="104" t="n">
        <v>39496</v>
      </c>
      <c r="N415" s="107">
        <f>IF(YEAR(M415)&lt;&gt;YEAR(M414), Q414*$C$5, N414)*(I415/I414)</f>
        <v/>
      </c>
      <c r="O415" s="107">
        <f>IF(YEAR(M415)&lt;&gt;YEAR(M414), Q414*$C$6, O414)*(J415/J414)</f>
        <v/>
      </c>
      <c r="P415" s="107">
        <f>IF(YEAR(M415)&lt;&gt;YEAR(M414), Q414*$C$7, P414)*(1+Tbill_YTM)^(1/52)</f>
        <v/>
      </c>
      <c r="Q415" s="61">
        <f>SUM(N415:P415)</f>
        <v/>
      </c>
      <c r="R415" s="61">
        <f>R414*EXP($C$20/52) - IF(YEAR(M416)&lt;&gt;YEAR(M415), Initial_Assets * $C$19, 0)</f>
        <v/>
      </c>
      <c r="S415" s="62">
        <f>Q415/-R415</f>
        <v/>
      </c>
      <c r="T415" s="59" t="n"/>
      <c r="U415" s="59" t="n"/>
      <c r="V415" s="59" t="n"/>
    </row>
    <row r="416">
      <c r="G416" s="64" t="n"/>
      <c r="H416" s="104" t="n">
        <v>39503</v>
      </c>
      <c r="I416" s="105" t="n">
        <v>1745.27001953125</v>
      </c>
      <c r="J416" s="70" t="n">
        <v>2.10125136375427</v>
      </c>
      <c r="K416" s="106">
        <f>K415*(1+Tbill_YTM)^(1/52)</f>
        <v/>
      </c>
      <c r="L416" s="59" t="n"/>
      <c r="M416" s="104" t="n">
        <v>39503</v>
      </c>
      <c r="N416" s="107">
        <f>IF(YEAR(M416)&lt;&gt;YEAR(M415), Q415*$C$5, N415)*(I416/I415)</f>
        <v/>
      </c>
      <c r="O416" s="107">
        <f>IF(YEAR(M416)&lt;&gt;YEAR(M415), Q415*$C$6, O415)*(J416/J415)</f>
        <v/>
      </c>
      <c r="P416" s="107">
        <f>IF(YEAR(M416)&lt;&gt;YEAR(M415), Q415*$C$7, P415)*(1+Tbill_YTM)^(1/52)</f>
        <v/>
      </c>
      <c r="Q416" s="61">
        <f>SUM(N416:P416)</f>
        <v/>
      </c>
      <c r="R416" s="61">
        <f>R415*EXP($C$20/52) - IF(YEAR(M417)&lt;&gt;YEAR(M416), Initial_Assets * $C$19, 0)</f>
        <v/>
      </c>
      <c r="S416" s="62">
        <f>Q416/-R416</f>
        <v/>
      </c>
      <c r="T416" s="59" t="n"/>
      <c r="U416" s="59" t="n"/>
      <c r="V416" s="59" t="n"/>
    </row>
    <row r="417">
      <c r="G417" s="64" t="n"/>
      <c r="H417" s="104" t="n">
        <v>39510</v>
      </c>
      <c r="I417" s="105" t="n">
        <v>1707.5</v>
      </c>
      <c r="J417" s="70" t="n">
        <v>1.99395787715911</v>
      </c>
      <c r="K417" s="106">
        <f>K416*(1+Tbill_YTM)^(1/52)</f>
        <v/>
      </c>
      <c r="L417" s="59" t="n"/>
      <c r="M417" s="104" t="n">
        <v>39510</v>
      </c>
      <c r="N417" s="107">
        <f>IF(YEAR(M417)&lt;&gt;YEAR(M416), Q416*$C$5, N416)*(I417/I416)</f>
        <v/>
      </c>
      <c r="O417" s="107">
        <f>IF(YEAR(M417)&lt;&gt;YEAR(M416), Q416*$C$6, O416)*(J417/J416)</f>
        <v/>
      </c>
      <c r="P417" s="107">
        <f>IF(YEAR(M417)&lt;&gt;YEAR(M416), Q416*$C$7, P416)*(1+Tbill_YTM)^(1/52)</f>
        <v/>
      </c>
      <c r="Q417" s="61">
        <f>SUM(N417:P417)</f>
        <v/>
      </c>
      <c r="R417" s="61">
        <f>R416*EXP($C$20/52) - IF(YEAR(M418)&lt;&gt;YEAR(M417), Initial_Assets * $C$19, 0)</f>
        <v/>
      </c>
      <c r="S417" s="62">
        <f>Q417/-R417</f>
        <v/>
      </c>
      <c r="T417" s="59" t="n"/>
      <c r="U417" s="59" t="n"/>
      <c r="V417" s="59" t="n"/>
    </row>
    <row r="418">
      <c r="G418" s="64" t="n"/>
      <c r="H418" s="104" t="n">
        <v>39517</v>
      </c>
      <c r="I418" s="105" t="n">
        <v>1713.82995605468</v>
      </c>
      <c r="J418" s="70" t="n">
        <v>1.99670779705047</v>
      </c>
      <c r="K418" s="106">
        <f>K417*(1+Tbill_YTM)^(1/52)</f>
        <v/>
      </c>
      <c r="L418" s="59" t="n"/>
      <c r="M418" s="104" t="n">
        <v>39517</v>
      </c>
      <c r="N418" s="107">
        <f>IF(YEAR(M418)&lt;&gt;YEAR(M417), Q417*$C$5, N417)*(I418/I417)</f>
        <v/>
      </c>
      <c r="O418" s="107">
        <f>IF(YEAR(M418)&lt;&gt;YEAR(M417), Q417*$C$6, O417)*(J418/J417)</f>
        <v/>
      </c>
      <c r="P418" s="107">
        <f>IF(YEAR(M418)&lt;&gt;YEAR(M417), Q417*$C$7, P417)*(1+Tbill_YTM)^(1/52)</f>
        <v/>
      </c>
      <c r="Q418" s="61">
        <f>SUM(N418:P418)</f>
        <v/>
      </c>
      <c r="R418" s="61">
        <f>R417*EXP($C$20/52) - IF(YEAR(M419)&lt;&gt;YEAR(M418), Initial_Assets * $C$19, 0)</f>
        <v/>
      </c>
      <c r="S418" s="62">
        <f>Q418/-R418</f>
        <v/>
      </c>
      <c r="T418" s="59" t="n"/>
      <c r="U418" s="59" t="n"/>
      <c r="V418" s="59" t="n"/>
    </row>
    <row r="419">
      <c r="G419" s="64" t="n"/>
      <c r="H419" s="104" t="n">
        <v>39524</v>
      </c>
      <c r="I419" s="105" t="n">
        <v>1751.98999023437</v>
      </c>
      <c r="J419" s="70" t="n">
        <v>2.06518030166625</v>
      </c>
      <c r="K419" s="106">
        <f>K418*(1+Tbill_YTM)^(1/52)</f>
        <v/>
      </c>
      <c r="L419" s="59" t="n"/>
      <c r="M419" s="104" t="n">
        <v>39524</v>
      </c>
      <c r="N419" s="107">
        <f>IF(YEAR(M419)&lt;&gt;YEAR(M418), Q418*$C$5, N418)*(I419/I418)</f>
        <v/>
      </c>
      <c r="O419" s="107">
        <f>IF(YEAR(M419)&lt;&gt;YEAR(M418), Q418*$C$6, O418)*(J419/J418)</f>
        <v/>
      </c>
      <c r="P419" s="107">
        <f>IF(YEAR(M419)&lt;&gt;YEAR(M418), Q418*$C$7, P418)*(1+Tbill_YTM)^(1/52)</f>
        <v/>
      </c>
      <c r="Q419" s="61">
        <f>SUM(N419:P419)</f>
        <v/>
      </c>
      <c r="R419" s="61">
        <f>R418*EXP($C$20/52) - IF(YEAR(M420)&lt;&gt;YEAR(M419), Initial_Assets * $C$19, 0)</f>
        <v/>
      </c>
      <c r="S419" s="62">
        <f>Q419/-R419</f>
        <v/>
      </c>
      <c r="T419" s="59" t="n"/>
      <c r="U419" s="59" t="n"/>
      <c r="V419" s="59" t="n"/>
    </row>
    <row r="420">
      <c r="G420" s="64" t="n"/>
      <c r="H420" s="104" t="n">
        <v>39531</v>
      </c>
      <c r="I420" s="105" t="n">
        <v>1767.56994628906</v>
      </c>
      <c r="J420" s="70" t="n">
        <v>2.12906789779663</v>
      </c>
      <c r="K420" s="106">
        <f>K419*(1+Tbill_YTM)^(1/52)</f>
        <v/>
      </c>
      <c r="L420" s="59" t="n"/>
      <c r="M420" s="104" t="n">
        <v>39531</v>
      </c>
      <c r="N420" s="107">
        <f>IF(YEAR(M420)&lt;&gt;YEAR(M419), Q419*$C$5, N419)*(I420/I419)</f>
        <v/>
      </c>
      <c r="O420" s="107">
        <f>IF(YEAR(M420)&lt;&gt;YEAR(M419), Q419*$C$6, O419)*(J420/J419)</f>
        <v/>
      </c>
      <c r="P420" s="107">
        <f>IF(YEAR(M420)&lt;&gt;YEAR(M419), Q419*$C$7, P419)*(1+Tbill_YTM)^(1/52)</f>
        <v/>
      </c>
      <c r="Q420" s="61">
        <f>SUM(N420:P420)</f>
        <v/>
      </c>
      <c r="R420" s="61">
        <f>R419*EXP($C$20/52) - IF(YEAR(M421)&lt;&gt;YEAR(M420), Initial_Assets * $C$19, 0)</f>
        <v/>
      </c>
      <c r="S420" s="62">
        <f>Q420/-R420</f>
        <v/>
      </c>
      <c r="T420" s="59" t="n"/>
      <c r="U420" s="59" t="n"/>
      <c r="V420" s="59" t="n"/>
    </row>
    <row r="421" ht="17.5" customHeight="1" s="15" thickBot="1">
      <c r="G421" s="66" t="inlineStr">
        <is>
          <t>reclaimed 100WMA</t>
        </is>
      </c>
      <c r="H421" s="114" t="n">
        <v>39538</v>
      </c>
      <c r="I421" s="115" t="n">
        <v>1865.86999511718</v>
      </c>
      <c r="J421" s="70" t="n">
        <v>2.34946393966674</v>
      </c>
      <c r="K421" s="106">
        <f>K420*(1+Tbill_YTM)^(1/52)</f>
        <v/>
      </c>
      <c r="L421" s="59" t="n"/>
      <c r="M421" s="114" t="n">
        <v>39538</v>
      </c>
      <c r="N421" s="107">
        <f>IF(YEAR(M421)&lt;&gt;YEAR(M420), Q420*$C$5, N420)*(I421/I420)</f>
        <v/>
      </c>
      <c r="O421" s="107">
        <f>IF(YEAR(M421)&lt;&gt;YEAR(M420), Q420*$C$6, O420)*(J421/J420)</f>
        <v/>
      </c>
      <c r="P421" s="107">
        <f>IF(YEAR(M421)&lt;&gt;YEAR(M420), Q420*$C$7, P420)*(1+Tbill_YTM)^(1/52)</f>
        <v/>
      </c>
      <c r="Q421" s="61">
        <f>SUM(N421:P421)</f>
        <v/>
      </c>
      <c r="R421" s="61">
        <f>R420*EXP($C$20/52) - IF(YEAR(M422)&lt;&gt;YEAR(M421), Initial_Assets * $C$19, 0)</f>
        <v/>
      </c>
      <c r="S421" s="62">
        <f>Q421/-R421</f>
        <v/>
      </c>
      <c r="T421" s="59" t="n"/>
      <c r="U421" s="59" t="n"/>
      <c r="V421" s="59" t="n"/>
    </row>
    <row r="422" ht="17.5" customHeight="1" s="15" thickBot="1">
      <c r="G422" s="65" t="inlineStr">
        <is>
          <t>below 100WMA</t>
        </is>
      </c>
      <c r="H422" s="109" t="n">
        <v>39545</v>
      </c>
      <c r="I422" s="110" t="n">
        <v>1798.71997070312</v>
      </c>
      <c r="J422" s="70" t="n">
        <v>2.19448471069335</v>
      </c>
      <c r="K422" s="106">
        <f>K421*(1+Tbill_YTM)^(1/52)</f>
        <v/>
      </c>
      <c r="L422" s="59" t="n"/>
      <c r="M422" s="109" t="n">
        <v>39545</v>
      </c>
      <c r="N422" s="107">
        <f>IF(YEAR(M422)&lt;&gt;YEAR(M421), Q421*$C$5, N421)*(I422/I421)</f>
        <v/>
      </c>
      <c r="O422" s="107">
        <f>IF(YEAR(M422)&lt;&gt;YEAR(M421), Q421*$C$6, O421)*(J422/J421)</f>
        <v/>
      </c>
      <c r="P422" s="107">
        <f>IF(YEAR(M422)&lt;&gt;YEAR(M421), Q421*$C$7, P421)*(1+Tbill_YTM)^(1/52)</f>
        <v/>
      </c>
      <c r="Q422" s="61">
        <f>SUM(N422:P422)</f>
        <v/>
      </c>
      <c r="R422" s="61">
        <f>R421*EXP($C$20/52) - IF(YEAR(M423)&lt;&gt;YEAR(M422), Initial_Assets * $C$19, 0)</f>
        <v/>
      </c>
      <c r="S422" s="62">
        <f>Q422/-R422</f>
        <v/>
      </c>
      <c r="T422" s="59" t="n"/>
      <c r="U422" s="59" t="n"/>
      <c r="V422" s="59" t="n"/>
    </row>
    <row r="423" ht="17.5" customHeight="1" s="15" thickBot="1">
      <c r="G423" s="66" t="inlineStr">
        <is>
          <t>reclaimed 100WMA</t>
        </is>
      </c>
      <c r="H423" s="114" t="n">
        <v>39552</v>
      </c>
      <c r="I423" s="115" t="n">
        <v>1900.28002929687</v>
      </c>
      <c r="J423" s="70" t="n">
        <v>2.42374539375305</v>
      </c>
      <c r="K423" s="106">
        <f>K422*(1+Tbill_YTM)^(1/52)</f>
        <v/>
      </c>
      <c r="L423" s="59" t="n"/>
      <c r="M423" s="114" t="n">
        <v>39552</v>
      </c>
      <c r="N423" s="107">
        <f>IF(YEAR(M423)&lt;&gt;YEAR(M422), Q422*$C$5, N422)*(I423/I422)</f>
        <v/>
      </c>
      <c r="O423" s="107">
        <f>IF(YEAR(M423)&lt;&gt;YEAR(M422), Q422*$C$6, O422)*(J423/J422)</f>
        <v/>
      </c>
      <c r="P423" s="107">
        <f>IF(YEAR(M423)&lt;&gt;YEAR(M422), Q422*$C$7, P422)*(1+Tbill_YTM)^(1/52)</f>
        <v/>
      </c>
      <c r="Q423" s="61">
        <f>SUM(N423:P423)</f>
        <v/>
      </c>
      <c r="R423" s="61">
        <f>R422*EXP($C$20/52) - IF(YEAR(M424)&lt;&gt;YEAR(M423), Initial_Assets * $C$19, 0)</f>
        <v/>
      </c>
      <c r="S423" s="62">
        <f>Q423/-R423</f>
        <v/>
      </c>
      <c r="T423" s="59" t="n"/>
      <c r="U423" s="59" t="n"/>
      <c r="V423" s="59" t="n"/>
    </row>
    <row r="424">
      <c r="G424" s="64" t="n"/>
      <c r="H424" s="104" t="n">
        <v>39559</v>
      </c>
      <c r="I424" s="105" t="n">
        <v>1918.57995605468</v>
      </c>
      <c r="J424" s="70" t="n">
        <v>2.46990251541137</v>
      </c>
      <c r="K424" s="106">
        <f>K423*(1+Tbill_YTM)^(1/52)</f>
        <v/>
      </c>
      <c r="L424" s="59" t="n"/>
      <c r="M424" s="104" t="n">
        <v>39559</v>
      </c>
      <c r="N424" s="107">
        <f>IF(YEAR(M424)&lt;&gt;YEAR(M423), Q423*$C$5, N423)*(I424/I423)</f>
        <v/>
      </c>
      <c r="O424" s="107">
        <f>IF(YEAR(M424)&lt;&gt;YEAR(M423), Q423*$C$6, O423)*(J424/J423)</f>
        <v/>
      </c>
      <c r="P424" s="107">
        <f>IF(YEAR(M424)&lt;&gt;YEAR(M423), Q423*$C$7, P423)*(1+Tbill_YTM)^(1/52)</f>
        <v/>
      </c>
      <c r="Q424" s="61">
        <f>SUM(N424:P424)</f>
        <v/>
      </c>
      <c r="R424" s="61">
        <f>R423*EXP($C$20/52) - IF(YEAR(M425)&lt;&gt;YEAR(M424), Initial_Assets * $C$19, 0)</f>
        <v/>
      </c>
      <c r="S424" s="62">
        <f>Q424/-R424</f>
        <v/>
      </c>
      <c r="T424" s="59" t="n"/>
      <c r="U424" s="59" t="n"/>
      <c r="V424" s="59" t="n"/>
    </row>
    <row r="425">
      <c r="G425" s="64" t="n"/>
      <c r="H425" s="104" t="n">
        <v>39566</v>
      </c>
      <c r="I425" s="105" t="n">
        <v>1981.86999511718</v>
      </c>
      <c r="J425" s="70" t="n">
        <v>2.65483951568603</v>
      </c>
      <c r="K425" s="106">
        <f>K424*(1+Tbill_YTM)^(1/52)</f>
        <v/>
      </c>
      <c r="L425" s="59" t="n"/>
      <c r="M425" s="104" t="n">
        <v>39566</v>
      </c>
      <c r="N425" s="107">
        <f>IF(YEAR(M425)&lt;&gt;YEAR(M424), Q424*$C$5, N424)*(I425/I424)</f>
        <v/>
      </c>
      <c r="O425" s="107">
        <f>IF(YEAR(M425)&lt;&gt;YEAR(M424), Q424*$C$6, O424)*(J425/J424)</f>
        <v/>
      </c>
      <c r="P425" s="107">
        <f>IF(YEAR(M425)&lt;&gt;YEAR(M424), Q424*$C$7, P424)*(1+Tbill_YTM)^(1/52)</f>
        <v/>
      </c>
      <c r="Q425" s="61">
        <f>SUM(N425:P425)</f>
        <v/>
      </c>
      <c r="R425" s="61">
        <f>R424*EXP($C$20/52) - IF(YEAR(M426)&lt;&gt;YEAR(M425), Initial_Assets * $C$19, 0)</f>
        <v/>
      </c>
      <c r="S425" s="62">
        <f>Q425/-R425</f>
        <v/>
      </c>
      <c r="T425" s="59" t="n"/>
      <c r="U425" s="59" t="n"/>
      <c r="V425" s="59" t="n"/>
    </row>
    <row r="426">
      <c r="G426" s="64" t="n"/>
      <c r="H426" s="104" t="n">
        <v>39573</v>
      </c>
      <c r="I426" s="105" t="n">
        <v>1960.2900390625</v>
      </c>
      <c r="J426" s="70" t="n">
        <v>2.5756676197052</v>
      </c>
      <c r="K426" s="106">
        <f>K425*(1+Tbill_YTM)^(1/52)</f>
        <v/>
      </c>
      <c r="L426" s="59" t="n"/>
      <c r="M426" s="104" t="n">
        <v>39573</v>
      </c>
      <c r="N426" s="107">
        <f>IF(YEAR(M426)&lt;&gt;YEAR(M425), Q425*$C$5, N425)*(I426/I425)</f>
        <v/>
      </c>
      <c r="O426" s="107">
        <f>IF(YEAR(M426)&lt;&gt;YEAR(M425), Q425*$C$6, O425)*(J426/J425)</f>
        <v/>
      </c>
      <c r="P426" s="107">
        <f>IF(YEAR(M426)&lt;&gt;YEAR(M425), Q425*$C$7, P425)*(1+Tbill_YTM)^(1/52)</f>
        <v/>
      </c>
      <c r="Q426" s="61">
        <f>SUM(N426:P426)</f>
        <v/>
      </c>
      <c r="R426" s="61">
        <f>R425*EXP($C$20/52) - IF(YEAR(M427)&lt;&gt;YEAR(M426), Initial_Assets * $C$19, 0)</f>
        <v/>
      </c>
      <c r="S426" s="62">
        <f>Q426/-R426</f>
        <v/>
      </c>
      <c r="T426" s="59" t="n"/>
      <c r="U426" s="59" t="n"/>
      <c r="V426" s="59" t="n"/>
    </row>
    <row r="427">
      <c r="G427" s="64" t="n"/>
      <c r="H427" s="104" t="n">
        <v>39580</v>
      </c>
      <c r="I427" s="105" t="n">
        <v>2031.27001953125</v>
      </c>
      <c r="J427" s="70" t="n">
        <v>2.76946949958801</v>
      </c>
      <c r="K427" s="106">
        <f>K426*(1+Tbill_YTM)^(1/52)</f>
        <v/>
      </c>
      <c r="L427" s="59" t="n"/>
      <c r="M427" s="104" t="n">
        <v>39580</v>
      </c>
      <c r="N427" s="107">
        <f>IF(YEAR(M427)&lt;&gt;YEAR(M426), Q426*$C$5, N426)*(I427/I426)</f>
        <v/>
      </c>
      <c r="O427" s="107">
        <f>IF(YEAR(M427)&lt;&gt;YEAR(M426), Q426*$C$6, O426)*(J427/J426)</f>
        <v/>
      </c>
      <c r="P427" s="107">
        <f>IF(YEAR(M427)&lt;&gt;YEAR(M426), Q426*$C$7, P426)*(1+Tbill_YTM)^(1/52)</f>
        <v/>
      </c>
      <c r="Q427" s="61">
        <f>SUM(N427:P427)</f>
        <v/>
      </c>
      <c r="R427" s="61">
        <f>R426*EXP($C$20/52) - IF(YEAR(M428)&lt;&gt;YEAR(M427), Initial_Assets * $C$19, 0)</f>
        <v/>
      </c>
      <c r="S427" s="62">
        <f>Q427/-R427</f>
        <v/>
      </c>
      <c r="T427" s="59" t="n"/>
      <c r="U427" s="59" t="n"/>
      <c r="V427" s="59" t="n"/>
    </row>
    <row r="428">
      <c r="G428" s="64" t="n"/>
      <c r="H428" s="104" t="n">
        <v>39587</v>
      </c>
      <c r="I428" s="105" t="n">
        <v>1958.9599609375</v>
      </c>
      <c r="J428" s="70" t="n">
        <v>2.56833171844482</v>
      </c>
      <c r="K428" s="106">
        <f>K427*(1+Tbill_YTM)^(1/52)</f>
        <v/>
      </c>
      <c r="L428" s="59" t="n"/>
      <c r="M428" s="104" t="n">
        <v>39587</v>
      </c>
      <c r="N428" s="107">
        <f>IF(YEAR(M428)&lt;&gt;YEAR(M427), Q427*$C$5, N427)*(I428/I427)</f>
        <v/>
      </c>
      <c r="O428" s="107">
        <f>IF(YEAR(M428)&lt;&gt;YEAR(M427), Q427*$C$6, O427)*(J428/J427)</f>
        <v/>
      </c>
      <c r="P428" s="107">
        <f>IF(YEAR(M428)&lt;&gt;YEAR(M427), Q427*$C$7, P427)*(1+Tbill_YTM)^(1/52)</f>
        <v/>
      </c>
      <c r="Q428" s="61">
        <f>SUM(N428:P428)</f>
        <v/>
      </c>
      <c r="R428" s="61">
        <f>R427*EXP($C$20/52) - IF(YEAR(M429)&lt;&gt;YEAR(M428), Initial_Assets * $C$19, 0)</f>
        <v/>
      </c>
      <c r="S428" s="62">
        <f>Q428/-R428</f>
        <v/>
      </c>
      <c r="T428" s="59" t="n"/>
      <c r="U428" s="59" t="n"/>
      <c r="V428" s="59" t="n"/>
    </row>
    <row r="429">
      <c r="G429" s="64" t="n"/>
      <c r="H429" s="104" t="n">
        <v>39594</v>
      </c>
      <c r="I429" s="105" t="n">
        <v>2032.56994628906</v>
      </c>
      <c r="J429" s="70" t="n">
        <v>2.76641249656677</v>
      </c>
      <c r="K429" s="106">
        <f>K428*(1+Tbill_YTM)^(1/52)</f>
        <v/>
      </c>
      <c r="L429" s="59" t="n"/>
      <c r="M429" s="104" t="n">
        <v>39594</v>
      </c>
      <c r="N429" s="107">
        <f>IF(YEAR(M429)&lt;&gt;YEAR(M428), Q428*$C$5, N428)*(I429/I428)</f>
        <v/>
      </c>
      <c r="O429" s="107">
        <f>IF(YEAR(M429)&lt;&gt;YEAR(M428), Q428*$C$6, O428)*(J429/J428)</f>
        <v/>
      </c>
      <c r="P429" s="107">
        <f>IF(YEAR(M429)&lt;&gt;YEAR(M428), Q428*$C$7, P428)*(1+Tbill_YTM)^(1/52)</f>
        <v/>
      </c>
      <c r="Q429" s="61">
        <f>SUM(N429:P429)</f>
        <v/>
      </c>
      <c r="R429" s="61">
        <f>R428*EXP($C$20/52) - IF(YEAR(M430)&lt;&gt;YEAR(M429), Initial_Assets * $C$19, 0)</f>
        <v/>
      </c>
      <c r="S429" s="62">
        <f>Q429/-R429</f>
        <v/>
      </c>
      <c r="T429" s="59" t="n"/>
      <c r="U429" s="59" t="n"/>
      <c r="V429" s="59" t="n"/>
    </row>
    <row r="430">
      <c r="G430" s="64" t="n"/>
      <c r="H430" s="104" t="n">
        <v>39601</v>
      </c>
      <c r="I430" s="105" t="n">
        <v>1990.39001464843</v>
      </c>
      <c r="J430" s="70" t="n">
        <v>2.63283157348632</v>
      </c>
      <c r="K430" s="106">
        <f>K429*(1+Tbill_YTM)^(1/52)</f>
        <v/>
      </c>
      <c r="L430" s="59" t="n"/>
      <c r="M430" s="104" t="n">
        <v>39601</v>
      </c>
      <c r="N430" s="107">
        <f>IF(YEAR(M430)&lt;&gt;YEAR(M429), Q429*$C$5, N429)*(I430/I429)</f>
        <v/>
      </c>
      <c r="O430" s="107">
        <f>IF(YEAR(M430)&lt;&gt;YEAR(M429), Q429*$C$6, O429)*(J430/J429)</f>
        <v/>
      </c>
      <c r="P430" s="107">
        <f>IF(YEAR(M430)&lt;&gt;YEAR(M429), Q429*$C$7, P429)*(1+Tbill_YTM)^(1/52)</f>
        <v/>
      </c>
      <c r="Q430" s="61">
        <f>SUM(N430:P430)</f>
        <v/>
      </c>
      <c r="R430" s="61">
        <f>R429*EXP($C$20/52) - IF(YEAR(M431)&lt;&gt;YEAR(M430), Initial_Assets * $C$19, 0)</f>
        <v/>
      </c>
      <c r="S430" s="62">
        <f>Q430/-R430</f>
        <v/>
      </c>
      <c r="T430" s="59" t="n"/>
      <c r="U430" s="59" t="n"/>
      <c r="V430" s="59" t="n"/>
    </row>
    <row r="431">
      <c r="G431" s="64" t="n"/>
      <c r="H431" s="104" t="n">
        <v>39608</v>
      </c>
      <c r="I431" s="105" t="n">
        <v>1966.01000976562</v>
      </c>
      <c r="J431" s="70" t="n">
        <v>2.5719997882843</v>
      </c>
      <c r="K431" s="106">
        <f>K430*(1+Tbill_YTM)^(1/52)</f>
        <v/>
      </c>
      <c r="L431" s="59" t="n"/>
      <c r="M431" s="104" t="n">
        <v>39608</v>
      </c>
      <c r="N431" s="107">
        <f>IF(YEAR(M431)&lt;&gt;YEAR(M430), Q430*$C$5, N430)*(I431/I430)</f>
        <v/>
      </c>
      <c r="O431" s="107">
        <f>IF(YEAR(M431)&lt;&gt;YEAR(M430), Q430*$C$6, O430)*(J431/J430)</f>
        <v/>
      </c>
      <c r="P431" s="107">
        <f>IF(YEAR(M431)&lt;&gt;YEAR(M430), Q430*$C$7, P430)*(1+Tbill_YTM)^(1/52)</f>
        <v/>
      </c>
      <c r="Q431" s="61">
        <f>SUM(N431:P431)</f>
        <v/>
      </c>
      <c r="R431" s="61">
        <f>R430*EXP($C$20/52) - IF(YEAR(M432)&lt;&gt;YEAR(M431), Initial_Assets * $C$19, 0)</f>
        <v/>
      </c>
      <c r="S431" s="62">
        <f>Q431/-R431</f>
        <v/>
      </c>
      <c r="T431" s="59" t="n"/>
      <c r="U431" s="59" t="n"/>
      <c r="V431" s="59" t="n"/>
    </row>
    <row r="432" ht="17.5" customHeight="1" s="15">
      <c r="A432" s="4" t="n"/>
      <c r="G432" s="64" t="n"/>
      <c r="H432" s="104" t="n">
        <v>39615</v>
      </c>
      <c r="I432" s="105" t="n">
        <v>1928.39001464843</v>
      </c>
      <c r="J432" s="70" t="n">
        <v>2.48212933540344</v>
      </c>
      <c r="K432" s="106">
        <f>K431*(1+Tbill_YTM)^(1/52)</f>
        <v/>
      </c>
      <c r="L432" s="106" t="n"/>
      <c r="M432" s="104" t="n">
        <v>39615</v>
      </c>
      <c r="N432" s="107">
        <f>IF(YEAR(M432)&lt;&gt;YEAR(M431), Q431*$C$5, N431)*(I432/I431)</f>
        <v/>
      </c>
      <c r="O432" s="107">
        <f>IF(YEAR(M432)&lt;&gt;YEAR(M431), Q431*$C$6, O431)*(J432/J431)</f>
        <v/>
      </c>
      <c r="P432" s="107">
        <f>IF(YEAR(M432)&lt;&gt;YEAR(M431), Q431*$C$7, P431)*(1+Tbill_YTM)^(1/52)</f>
        <v/>
      </c>
      <c r="Q432" s="61">
        <f>SUM(N432:P432)</f>
        <v/>
      </c>
      <c r="R432" s="61">
        <f>R431*EXP($C$20/52) - IF(YEAR(M433)&lt;&gt;YEAR(M432), Initial_Assets * $C$19, 0)</f>
        <v/>
      </c>
      <c r="S432" s="62">
        <f>Q432/-R432</f>
        <v/>
      </c>
      <c r="T432" s="59" t="n"/>
      <c r="U432" s="59" t="n"/>
      <c r="V432" s="59" t="n"/>
    </row>
    <row r="433" ht="17.5" customHeight="1" s="15" thickBot="1">
      <c r="G433" s="65" t="inlineStr">
        <is>
          <t>below 100WMA</t>
        </is>
      </c>
      <c r="H433" s="109" t="n">
        <v>39622</v>
      </c>
      <c r="I433" s="110" t="n">
        <v>1855.71997070312</v>
      </c>
      <c r="J433" s="70" t="n">
        <v>2.29474735260009</v>
      </c>
      <c r="K433" s="106">
        <f>K432*(1+Tbill_YTM)^(1/52)</f>
        <v/>
      </c>
      <c r="L433" s="59" t="n"/>
      <c r="M433" s="109" t="n">
        <v>39622</v>
      </c>
      <c r="N433" s="107">
        <f>IF(YEAR(M433)&lt;&gt;YEAR(M432), Q432*$C$5, N432)*(I433/I432)</f>
        <v/>
      </c>
      <c r="O433" s="107">
        <f>IF(YEAR(M433)&lt;&gt;YEAR(M432), Q432*$C$6, O432)*(J433/J432)</f>
        <v/>
      </c>
      <c r="P433" s="107">
        <f>IF(YEAR(M433)&lt;&gt;YEAR(M432), Q432*$C$7, P432)*(1+Tbill_YTM)^(1/52)</f>
        <v/>
      </c>
      <c r="Q433" s="61">
        <f>SUM(N433:P433)</f>
        <v/>
      </c>
      <c r="R433" s="61">
        <f>R432*EXP($C$20/52) - IF(YEAR(M434)&lt;&gt;YEAR(M433), Initial_Assets * $C$19, 0)</f>
        <v/>
      </c>
      <c r="S433" s="62">
        <f>Q433/-R433</f>
        <v/>
      </c>
      <c r="T433" s="59" t="n"/>
      <c r="U433" s="59" t="n"/>
      <c r="V433" s="59" t="n"/>
    </row>
    <row r="434">
      <c r="G434" s="64" t="n"/>
      <c r="H434" s="104" t="n">
        <v>39629</v>
      </c>
      <c r="I434" s="105" t="n">
        <v>1816.34997558593</v>
      </c>
      <c r="J434" s="70" t="n">
        <v>2.17735338211059</v>
      </c>
      <c r="K434" s="106">
        <f>K433*(1+Tbill_YTM)^(1/52)</f>
        <v/>
      </c>
      <c r="L434" s="59" t="n"/>
      <c r="M434" s="104" t="n">
        <v>39629</v>
      </c>
      <c r="N434" s="107">
        <f>IF(YEAR(M434)&lt;&gt;YEAR(M433), Q433*$C$5, N433)*(I434/I433)</f>
        <v/>
      </c>
      <c r="O434" s="107">
        <f>IF(YEAR(M434)&lt;&gt;YEAR(M433), Q433*$C$6, O433)*(J434/J433)</f>
        <v/>
      </c>
      <c r="P434" s="107">
        <f>IF(YEAR(M434)&lt;&gt;YEAR(M433), Q433*$C$7, P433)*(1+Tbill_YTM)^(1/52)</f>
        <v/>
      </c>
      <c r="Q434" s="61">
        <f>SUM(N434:P434)</f>
        <v/>
      </c>
      <c r="R434" s="61">
        <f>R433*EXP($C$20/52) - IF(YEAR(M435)&lt;&gt;YEAR(M434), Initial_Assets * $C$19, 0)</f>
        <v/>
      </c>
      <c r="S434" s="62">
        <f>Q434/-R434</f>
        <v/>
      </c>
      <c r="T434" s="59" t="n"/>
      <c r="U434" s="59" t="n"/>
      <c r="V434" s="59" t="n"/>
    </row>
    <row r="435">
      <c r="G435" s="64" t="n"/>
      <c r="H435" s="104" t="n">
        <v>39636</v>
      </c>
      <c r="I435" s="105" t="n">
        <v>1810.88000488281</v>
      </c>
      <c r="J435" s="70" t="n">
        <v>2.17032051086425</v>
      </c>
      <c r="K435" s="106">
        <f>K434*(1+Tbill_YTM)^(1/52)</f>
        <v/>
      </c>
      <c r="L435" s="59" t="n"/>
      <c r="M435" s="104" t="n">
        <v>39636</v>
      </c>
      <c r="N435" s="107">
        <f>IF(YEAR(M435)&lt;&gt;YEAR(M434), Q434*$C$5, N434)*(I435/I434)</f>
        <v/>
      </c>
      <c r="O435" s="107">
        <f>IF(YEAR(M435)&lt;&gt;YEAR(M434), Q434*$C$6, O434)*(J435/J434)</f>
        <v/>
      </c>
      <c r="P435" s="107">
        <f>IF(YEAR(M435)&lt;&gt;YEAR(M434), Q434*$C$7, P434)*(1+Tbill_YTM)^(1/52)</f>
        <v/>
      </c>
      <c r="Q435" s="61">
        <f>SUM(N435:P435)</f>
        <v/>
      </c>
      <c r="R435" s="61">
        <f>R434*EXP($C$20/52) - IF(YEAR(M436)&lt;&gt;YEAR(M435), Initial_Assets * $C$19, 0)</f>
        <v/>
      </c>
      <c r="S435" s="62">
        <f>Q435/-R435</f>
        <v/>
      </c>
      <c r="T435" s="59" t="n"/>
      <c r="U435" s="59" t="n"/>
      <c r="V435" s="59" t="n"/>
    </row>
    <row r="436">
      <c r="G436" s="64" t="n"/>
      <c r="H436" s="104" t="n">
        <v>39643</v>
      </c>
      <c r="I436" s="105" t="n">
        <v>1823.22998046875</v>
      </c>
      <c r="J436" s="70" t="n">
        <v>2.19386720657348</v>
      </c>
      <c r="K436" s="106">
        <f>K435*(1+Tbill_YTM)^(1/52)</f>
        <v/>
      </c>
      <c r="L436" s="59" t="n"/>
      <c r="M436" s="104" t="n">
        <v>39643</v>
      </c>
      <c r="N436" s="107">
        <f>IF(YEAR(M436)&lt;&gt;YEAR(M435), Q435*$C$5, N435)*(I436/I435)</f>
        <v/>
      </c>
      <c r="O436" s="107">
        <f>IF(YEAR(M436)&lt;&gt;YEAR(M435), Q435*$C$6, O435)*(J436/J435)</f>
        <v/>
      </c>
      <c r="P436" s="107">
        <f>IF(YEAR(M436)&lt;&gt;YEAR(M435), Q435*$C$7, P435)*(1+Tbill_YTM)^(1/52)</f>
        <v/>
      </c>
      <c r="Q436" s="61">
        <f>SUM(N436:P436)</f>
        <v/>
      </c>
      <c r="R436" s="61">
        <f>R435*EXP($C$20/52) - IF(YEAR(M437)&lt;&gt;YEAR(M436), Initial_Assets * $C$19, 0)</f>
        <v/>
      </c>
      <c r="S436" s="62">
        <f>Q436/-R436</f>
        <v/>
      </c>
      <c r="T436" s="59" t="n"/>
      <c r="U436" s="59" t="n"/>
      <c r="V436" s="59" t="n"/>
    </row>
    <row r="437">
      <c r="G437" s="64" t="n"/>
      <c r="H437" s="104" t="n">
        <v>39650</v>
      </c>
      <c r="I437" s="105" t="n">
        <v>1846.55004882812</v>
      </c>
      <c r="J437" s="70" t="n">
        <v>2.22536587715148</v>
      </c>
      <c r="K437" s="106">
        <f>K436*(1+Tbill_YTM)^(1/52)</f>
        <v/>
      </c>
      <c r="L437" s="59" t="n"/>
      <c r="M437" s="104" t="n">
        <v>39650</v>
      </c>
      <c r="N437" s="107">
        <f>IF(YEAR(M437)&lt;&gt;YEAR(M436), Q436*$C$5, N436)*(I437/I436)</f>
        <v/>
      </c>
      <c r="O437" s="107">
        <f>IF(YEAR(M437)&lt;&gt;YEAR(M436), Q436*$C$6, O436)*(J437/J436)</f>
        <v/>
      </c>
      <c r="P437" s="107">
        <f>IF(YEAR(M437)&lt;&gt;YEAR(M436), Q436*$C$7, P436)*(1+Tbill_YTM)^(1/52)</f>
        <v/>
      </c>
      <c r="Q437" s="61">
        <f>SUM(N437:P437)</f>
        <v/>
      </c>
      <c r="R437" s="61">
        <f>R436*EXP($C$20/52) - IF(YEAR(M438)&lt;&gt;YEAR(M437), Initial_Assets * $C$19, 0)</f>
        <v/>
      </c>
      <c r="S437" s="62">
        <f>Q437/-R437</f>
        <v/>
      </c>
      <c r="T437" s="59" t="n"/>
      <c r="U437" s="59" t="n"/>
      <c r="V437" s="59" t="n"/>
    </row>
    <row r="438">
      <c r="G438" s="64" t="n"/>
      <c r="H438" s="104" t="n">
        <v>39657</v>
      </c>
      <c r="I438" s="105" t="n">
        <v>1826.56005859375</v>
      </c>
      <c r="J438" s="70" t="n">
        <v>2.1984543800354</v>
      </c>
      <c r="K438" s="106">
        <f>K437*(1+Tbill_YTM)^(1/52)</f>
        <v/>
      </c>
      <c r="L438" s="59" t="n"/>
      <c r="M438" s="104" t="n">
        <v>39657</v>
      </c>
      <c r="N438" s="107">
        <f>IF(YEAR(M438)&lt;&gt;YEAR(M437), Q437*$C$5, N437)*(I438/I437)</f>
        <v/>
      </c>
      <c r="O438" s="107">
        <f>IF(YEAR(M438)&lt;&gt;YEAR(M437), Q437*$C$6, O437)*(J438/J437)</f>
        <v/>
      </c>
      <c r="P438" s="107">
        <f>IF(YEAR(M438)&lt;&gt;YEAR(M437), Q437*$C$7, P437)*(1+Tbill_YTM)^(1/52)</f>
        <v/>
      </c>
      <c r="Q438" s="61">
        <f>SUM(N438:P438)</f>
        <v/>
      </c>
      <c r="R438" s="61">
        <f>R437*EXP($C$20/52) - IF(YEAR(M439)&lt;&gt;YEAR(M438), Initial_Assets * $C$19, 0)</f>
        <v/>
      </c>
      <c r="S438" s="62">
        <f>Q438/-R438</f>
        <v/>
      </c>
      <c r="T438" s="59" t="n"/>
      <c r="U438" s="59" t="n"/>
      <c r="V438" s="59" t="n"/>
    </row>
    <row r="439" ht="17.5" customHeight="1" s="15" thickBot="1">
      <c r="E439" s="4" t="n"/>
      <c r="F439" s="4" t="n"/>
      <c r="G439" s="66" t="inlineStr">
        <is>
          <t>reclaimed 100WMA</t>
        </is>
      </c>
      <c r="H439" s="114" t="n">
        <v>39664</v>
      </c>
      <c r="I439" s="115" t="n">
        <v>1926.22998046875</v>
      </c>
      <c r="J439" s="70" t="n">
        <v>2.42230629920959</v>
      </c>
      <c r="K439" s="106">
        <f>K438*(1+Tbill_YTM)^(1/52)</f>
        <v/>
      </c>
      <c r="L439" s="59" t="n"/>
      <c r="M439" s="114" t="n">
        <v>39664</v>
      </c>
      <c r="N439" s="107">
        <f>IF(YEAR(M439)&lt;&gt;YEAR(M438), Q438*$C$5, N438)*(I439/I438)</f>
        <v/>
      </c>
      <c r="O439" s="107">
        <f>IF(YEAR(M439)&lt;&gt;YEAR(M438), Q438*$C$6, O438)*(J439/J438)</f>
        <v/>
      </c>
      <c r="P439" s="107">
        <f>IF(YEAR(M439)&lt;&gt;YEAR(M438), Q438*$C$7, P438)*(1+Tbill_YTM)^(1/52)</f>
        <v/>
      </c>
      <c r="Q439" s="61">
        <f>SUM(N439:P439)</f>
        <v/>
      </c>
      <c r="R439" s="61">
        <f>R438*EXP($C$20/52) - IF(YEAR(M440)&lt;&gt;YEAR(M439), Initial_Assets * $C$19, 0)</f>
        <v/>
      </c>
      <c r="S439" s="62">
        <f>Q439/-R439</f>
        <v/>
      </c>
      <c r="T439" s="59" t="n"/>
      <c r="U439" s="59" t="n"/>
      <c r="V439" s="59" t="n"/>
    </row>
    <row r="440">
      <c r="B440" s="27" t="n"/>
      <c r="C440" s="4" t="n"/>
      <c r="D440" s="4" t="n"/>
      <c r="G440" s="64" t="n"/>
      <c r="H440" s="104" t="n">
        <v>39671</v>
      </c>
      <c r="I440" s="105" t="n">
        <v>1957.56005859375</v>
      </c>
      <c r="J440" s="70" t="n">
        <v>2.5262804031372</v>
      </c>
      <c r="K440" s="106">
        <f>K439*(1+Tbill_YTM)^(1/52)</f>
        <v/>
      </c>
      <c r="L440" s="59" t="n"/>
      <c r="M440" s="104" t="n">
        <v>39671</v>
      </c>
      <c r="N440" s="107">
        <f>IF(YEAR(M440)&lt;&gt;YEAR(M439), Q439*$C$5, N439)*(I440/I439)</f>
        <v/>
      </c>
      <c r="O440" s="107">
        <f>IF(YEAR(M440)&lt;&gt;YEAR(M439), Q439*$C$6, O439)*(J440/J439)</f>
        <v/>
      </c>
      <c r="P440" s="107">
        <f>IF(YEAR(M440)&lt;&gt;YEAR(M439), Q439*$C$7, P439)*(1+Tbill_YTM)^(1/52)</f>
        <v/>
      </c>
      <c r="Q440" s="61">
        <f>SUM(N440:P440)</f>
        <v/>
      </c>
      <c r="R440" s="61">
        <f>R439*EXP($C$20/52) - IF(YEAR(M441)&lt;&gt;YEAR(M440), Initial_Assets * $C$19, 0)</f>
        <v/>
      </c>
      <c r="S440" s="62">
        <f>Q440/-R440</f>
        <v/>
      </c>
      <c r="T440" s="59" t="n"/>
      <c r="U440" s="59" t="n"/>
      <c r="V440" s="59" t="n"/>
    </row>
    <row r="441">
      <c r="G441" s="64" t="n"/>
      <c r="H441" s="104" t="n">
        <v>39678</v>
      </c>
      <c r="I441" s="105" t="n">
        <v>1931.46997070312</v>
      </c>
      <c r="J441" s="70" t="n">
        <v>2.43423175811767</v>
      </c>
      <c r="K441" s="106">
        <f>K440*(1+Tbill_YTM)^(1/52)</f>
        <v/>
      </c>
      <c r="L441" s="59" t="n"/>
      <c r="M441" s="104" t="n">
        <v>39678</v>
      </c>
      <c r="N441" s="107">
        <f>IF(YEAR(M441)&lt;&gt;YEAR(M440), Q440*$C$5, N440)*(I441/I440)</f>
        <v/>
      </c>
      <c r="O441" s="107">
        <f>IF(YEAR(M441)&lt;&gt;YEAR(M440), Q440*$C$6, O440)*(J441/J440)</f>
        <v/>
      </c>
      <c r="P441" s="107">
        <f>IF(YEAR(M441)&lt;&gt;YEAR(M440), Q440*$C$7, P440)*(1+Tbill_YTM)^(1/52)</f>
        <v/>
      </c>
      <c r="Q441" s="61">
        <f>SUM(N441:P441)</f>
        <v/>
      </c>
      <c r="R441" s="61">
        <f>R440*EXP($C$20/52) - IF(YEAR(M442)&lt;&gt;YEAR(M441), Initial_Assets * $C$19, 0)</f>
        <v/>
      </c>
      <c r="S441" s="62">
        <f>Q441/-R441</f>
        <v/>
      </c>
      <c r="T441" s="59" t="n"/>
      <c r="U441" s="59" t="n"/>
      <c r="V441" s="59" t="n"/>
    </row>
    <row r="442" ht="17.5" customHeight="1" s="15" thickBot="1">
      <c r="G442" s="65" t="inlineStr">
        <is>
          <t>below 100WMA</t>
        </is>
      </c>
      <c r="H442" s="109" t="n">
        <v>39685</v>
      </c>
      <c r="I442" s="110" t="n">
        <v>1872.5400390625</v>
      </c>
      <c r="J442" s="70" t="n">
        <v>2.29600715637207</v>
      </c>
      <c r="K442" s="106">
        <f>K441*(1+Tbill_YTM)^(1/52)</f>
        <v/>
      </c>
      <c r="L442" s="59" t="n"/>
      <c r="M442" s="109" t="n">
        <v>39685</v>
      </c>
      <c r="N442" s="107">
        <f>IF(YEAR(M442)&lt;&gt;YEAR(M441), Q441*$C$5, N441)*(I442/I441)</f>
        <v/>
      </c>
      <c r="O442" s="107">
        <f>IF(YEAR(M442)&lt;&gt;YEAR(M441), Q441*$C$6, O441)*(J442/J441)</f>
        <v/>
      </c>
      <c r="P442" s="107">
        <f>IF(YEAR(M442)&lt;&gt;YEAR(M441), Q441*$C$7, P441)*(1+Tbill_YTM)^(1/52)</f>
        <v/>
      </c>
      <c r="Q442" s="61">
        <f>SUM(N442:P442)</f>
        <v/>
      </c>
      <c r="R442" s="61">
        <f>R441*EXP($C$20/52) - IF(YEAR(M443)&lt;&gt;YEAR(M442), Initial_Assets * $C$19, 0)</f>
        <v/>
      </c>
      <c r="S442" s="62">
        <f>Q442/-R442</f>
        <v/>
      </c>
      <c r="T442" s="59" t="n"/>
      <c r="U442" s="59" t="n"/>
      <c r="V442" s="59" t="n"/>
    </row>
    <row r="443">
      <c r="G443" s="64" t="n"/>
      <c r="H443" s="104" t="n">
        <v>39692</v>
      </c>
      <c r="I443" s="105" t="n">
        <v>1768.22998046875</v>
      </c>
      <c r="J443" s="70" t="n">
        <v>2.0486090183258</v>
      </c>
      <c r="K443" s="106">
        <f>K442*(1+Tbill_YTM)^(1/52)</f>
        <v/>
      </c>
      <c r="L443" s="59" t="n"/>
      <c r="M443" s="104" t="n">
        <v>39692</v>
      </c>
      <c r="N443" s="107">
        <f>IF(YEAR(M443)&lt;&gt;YEAR(M442), Q442*$C$5, N442)*(I443/I442)</f>
        <v/>
      </c>
      <c r="O443" s="107">
        <f>IF(YEAR(M443)&lt;&gt;YEAR(M442), Q442*$C$6, O442)*(J443/J442)</f>
        <v/>
      </c>
      <c r="P443" s="107">
        <f>IF(YEAR(M443)&lt;&gt;YEAR(M442), Q442*$C$7, P442)*(1+Tbill_YTM)^(1/52)</f>
        <v/>
      </c>
      <c r="Q443" s="61">
        <f>SUM(N443:P443)</f>
        <v/>
      </c>
      <c r="R443" s="61">
        <f>R442*EXP($C$20/52) - IF(YEAR(M444)&lt;&gt;YEAR(M443), Initial_Assets * $C$19, 0)</f>
        <v/>
      </c>
      <c r="S443" s="62">
        <f>Q443/-R443</f>
        <v/>
      </c>
      <c r="T443" s="59" t="n"/>
      <c r="U443" s="59" t="n"/>
      <c r="V443" s="59" t="n"/>
    </row>
    <row r="444">
      <c r="G444" s="64" t="n"/>
      <c r="H444" s="104" t="n">
        <v>39699</v>
      </c>
      <c r="I444" s="105" t="n">
        <v>1767.13000488281</v>
      </c>
      <c r="J444" s="70" t="n">
        <v>2.05441856384277</v>
      </c>
      <c r="K444" s="106">
        <f>K443*(1+Tbill_YTM)^(1/52)</f>
        <v/>
      </c>
      <c r="L444" s="59" t="n"/>
      <c r="M444" s="104" t="n">
        <v>39699</v>
      </c>
      <c r="N444" s="107">
        <f>IF(YEAR(M444)&lt;&gt;YEAR(M443), Q443*$C$5, N443)*(I444/I443)</f>
        <v/>
      </c>
      <c r="O444" s="107">
        <f>IF(YEAR(M444)&lt;&gt;YEAR(M443), Q443*$C$6, O443)*(J444/J443)</f>
        <v/>
      </c>
      <c r="P444" s="107">
        <f>IF(YEAR(M444)&lt;&gt;YEAR(M443), Q443*$C$7, P443)*(1+Tbill_YTM)^(1/52)</f>
        <v/>
      </c>
      <c r="Q444" s="61">
        <f>SUM(N444:P444)</f>
        <v/>
      </c>
      <c r="R444" s="61">
        <f>R443*EXP($C$20/52) - IF(YEAR(M445)&lt;&gt;YEAR(M444), Initial_Assets * $C$19, 0)</f>
        <v/>
      </c>
      <c r="S444" s="62">
        <f>Q444/-R444</f>
        <v/>
      </c>
      <c r="T444" s="59" t="n"/>
      <c r="U444" s="59" t="n"/>
      <c r="V444" s="59" t="n"/>
    </row>
    <row r="445">
      <c r="G445" s="59" t="n"/>
      <c r="H445" s="104" t="n">
        <v>39706</v>
      </c>
      <c r="I445" s="105" t="n">
        <v>1745.06005859375</v>
      </c>
      <c r="J445" s="70" t="n">
        <v>1.93698835372924</v>
      </c>
      <c r="K445" s="106">
        <f>K444*(1+Tbill_YTM)^(1/52)</f>
        <v/>
      </c>
      <c r="L445" s="59" t="n"/>
      <c r="M445" s="104" t="n">
        <v>39706</v>
      </c>
      <c r="N445" s="107">
        <f>IF(YEAR(M445)&lt;&gt;YEAR(M444), Q444*$C$5, N444)*(I445/I444)</f>
        <v/>
      </c>
      <c r="O445" s="107">
        <f>IF(YEAR(M445)&lt;&gt;YEAR(M444), Q444*$C$6, O444)*(J445/J444)</f>
        <v/>
      </c>
      <c r="P445" s="107">
        <f>IF(YEAR(M445)&lt;&gt;YEAR(M444), Q444*$C$7, P444)*(1+Tbill_YTM)^(1/52)</f>
        <v/>
      </c>
      <c r="Q445" s="61">
        <f>SUM(N445:P445)</f>
        <v/>
      </c>
      <c r="R445" s="61">
        <f>R444*EXP($C$20/52) - IF(YEAR(M446)&lt;&gt;YEAR(M445), Initial_Assets * $C$19, 0)</f>
        <v/>
      </c>
      <c r="S445" s="62">
        <f>Q445/-R445</f>
        <v/>
      </c>
      <c r="T445" s="59" t="n"/>
      <c r="U445" s="59" t="n"/>
      <c r="V445" s="59" t="n"/>
    </row>
    <row r="446">
      <c r="G446" s="59" t="n"/>
      <c r="H446" s="104" t="n">
        <v>39713</v>
      </c>
      <c r="I446" s="105" t="n">
        <v>1672.0400390625</v>
      </c>
      <c r="J446" s="70" t="n">
        <v>1.79815137386322</v>
      </c>
      <c r="K446" s="106">
        <f>K445*(1+Tbill_YTM)^(1/52)</f>
        <v/>
      </c>
      <c r="L446" s="59" t="n"/>
      <c r="M446" s="104" t="n">
        <v>39713</v>
      </c>
      <c r="N446" s="107">
        <f>IF(YEAR(M446)&lt;&gt;YEAR(M445), Q445*$C$5, N445)*(I446/I445)</f>
        <v/>
      </c>
      <c r="O446" s="107">
        <f>IF(YEAR(M446)&lt;&gt;YEAR(M445), Q445*$C$6, O445)*(J446/J445)</f>
        <v/>
      </c>
      <c r="P446" s="107">
        <f>IF(YEAR(M446)&lt;&gt;YEAR(M445), Q445*$C$7, P445)*(1+Tbill_YTM)^(1/52)</f>
        <v/>
      </c>
      <c r="Q446" s="61">
        <f>SUM(N446:P446)</f>
        <v/>
      </c>
      <c r="R446" s="61">
        <f>R445*EXP($C$20/52) - IF(YEAR(M447)&lt;&gt;YEAR(M446), Initial_Assets * $C$19, 0)</f>
        <v/>
      </c>
      <c r="S446" s="62">
        <f>Q446/-R446</f>
        <v/>
      </c>
      <c r="T446" s="59" t="n"/>
      <c r="U446" s="59" t="n"/>
      <c r="V446" s="59" t="n"/>
    </row>
    <row r="447">
      <c r="G447" s="59" t="n"/>
      <c r="H447" s="104" t="n">
        <v>39720</v>
      </c>
      <c r="I447" s="105" t="n">
        <v>1470.83996582031</v>
      </c>
      <c r="J447" s="70" t="n">
        <v>1.36849176883697</v>
      </c>
      <c r="K447" s="106">
        <f>K446*(1+Tbill_YTM)^(1/52)</f>
        <v/>
      </c>
      <c r="L447" s="59" t="n"/>
      <c r="M447" s="104" t="n">
        <v>39720</v>
      </c>
      <c r="N447" s="107">
        <f>IF(YEAR(M447)&lt;&gt;YEAR(M446), Q446*$C$5, N446)*(I447/I446)</f>
        <v/>
      </c>
      <c r="O447" s="107">
        <f>IF(YEAR(M447)&lt;&gt;YEAR(M446), Q446*$C$6, O446)*(J447/J446)</f>
        <v/>
      </c>
      <c r="P447" s="107">
        <f>IF(YEAR(M447)&lt;&gt;YEAR(M446), Q446*$C$7, P446)*(1+Tbill_YTM)^(1/52)</f>
        <v/>
      </c>
      <c r="Q447" s="61">
        <f>SUM(N447:P447)</f>
        <v/>
      </c>
      <c r="R447" s="61">
        <f>R446*EXP($C$20/52) - IF(YEAR(M448)&lt;&gt;YEAR(M447), Initial_Assets * $C$19, 0)</f>
        <v/>
      </c>
      <c r="S447" s="62">
        <f>Q447/-R447</f>
        <v/>
      </c>
      <c r="T447" s="59" t="n"/>
      <c r="U447" s="59" t="n"/>
      <c r="V447" s="59" t="n"/>
    </row>
    <row r="448">
      <c r="G448" s="59" t="n"/>
      <c r="H448" s="104" t="n">
        <v>39727</v>
      </c>
      <c r="I448" s="105" t="n">
        <v>1269.80004882812</v>
      </c>
      <c r="J448" s="70" t="n">
        <v>1.0186470746994</v>
      </c>
      <c r="K448" s="106">
        <f>K447*(1+Tbill_YTM)^(1/52)</f>
        <v/>
      </c>
      <c r="L448" s="59" t="n"/>
      <c r="M448" s="104" t="n">
        <v>39727</v>
      </c>
      <c r="N448" s="107">
        <f>IF(YEAR(M448)&lt;&gt;YEAR(M447), Q447*$C$5, N447)*(I448/I447)</f>
        <v/>
      </c>
      <c r="O448" s="107">
        <f>IF(YEAR(M448)&lt;&gt;YEAR(M447), Q447*$C$6, O447)*(J448/J447)</f>
        <v/>
      </c>
      <c r="P448" s="107">
        <f>IF(YEAR(M448)&lt;&gt;YEAR(M447), Q447*$C$7, P447)*(1+Tbill_YTM)^(1/52)</f>
        <v/>
      </c>
      <c r="Q448" s="61">
        <f>SUM(N448:P448)</f>
        <v/>
      </c>
      <c r="R448" s="61">
        <f>R447*EXP($C$20/52) - IF(YEAR(M449)&lt;&gt;YEAR(M448), Initial_Assets * $C$19, 0)</f>
        <v/>
      </c>
      <c r="S448" s="62">
        <f>Q448/-R448</f>
        <v/>
      </c>
      <c r="T448" s="59" t="n"/>
      <c r="U448" s="59" t="n"/>
      <c r="V448" s="59" t="n"/>
    </row>
    <row r="449">
      <c r="G449" s="59" t="n"/>
      <c r="H449" s="104" t="n">
        <v>39734</v>
      </c>
      <c r="I449" s="105" t="n">
        <v>1311.71997070312</v>
      </c>
      <c r="J449" s="70" t="n">
        <v>1.04586327075958</v>
      </c>
      <c r="K449" s="106">
        <f>K448*(1+Tbill_YTM)^(1/52)</f>
        <v/>
      </c>
      <c r="L449" s="59" t="n"/>
      <c r="M449" s="104" t="n">
        <v>39734</v>
      </c>
      <c r="N449" s="107">
        <f>IF(YEAR(M449)&lt;&gt;YEAR(M448), Q448*$C$5, N448)*(I449/I448)</f>
        <v/>
      </c>
      <c r="O449" s="107">
        <f>IF(YEAR(M449)&lt;&gt;YEAR(M448), Q448*$C$6, O448)*(J449/J448)</f>
        <v/>
      </c>
      <c r="P449" s="107">
        <f>IF(YEAR(M449)&lt;&gt;YEAR(M448), Q448*$C$7, P448)*(1+Tbill_YTM)^(1/52)</f>
        <v/>
      </c>
      <c r="Q449" s="61">
        <f>SUM(N449:P449)</f>
        <v/>
      </c>
      <c r="R449" s="61">
        <f>R448*EXP($C$20/52) - IF(YEAR(M450)&lt;&gt;YEAR(M449), Initial_Assets * $C$19, 0)</f>
        <v/>
      </c>
      <c r="S449" s="62">
        <f>Q449/-R449</f>
        <v/>
      </c>
      <c r="T449" s="59" t="n"/>
      <c r="U449" s="59" t="n"/>
      <c r="V449" s="59" t="n"/>
    </row>
    <row r="450">
      <c r="G450" s="59" t="n"/>
      <c r="H450" s="104" t="n">
        <v>39741</v>
      </c>
      <c r="I450" s="105" t="n">
        <v>1202.27001953125</v>
      </c>
      <c r="J450" s="70" t="n">
        <v>0.8739994764328</v>
      </c>
      <c r="K450" s="106">
        <f>K449*(1+Tbill_YTM)^(1/52)</f>
        <v/>
      </c>
      <c r="L450" s="59" t="n"/>
      <c r="M450" s="104" t="n">
        <v>39741</v>
      </c>
      <c r="N450" s="107">
        <f>IF(YEAR(M450)&lt;&gt;YEAR(M449), Q449*$C$5, N449)*(I450/I449)</f>
        <v/>
      </c>
      <c r="O450" s="107">
        <f>IF(YEAR(M450)&lt;&gt;YEAR(M449), Q449*$C$6, O449)*(J450/J449)</f>
        <v/>
      </c>
      <c r="P450" s="107">
        <f>IF(YEAR(M450)&lt;&gt;YEAR(M449), Q449*$C$7, P449)*(1+Tbill_YTM)^(1/52)</f>
        <v/>
      </c>
      <c r="Q450" s="61">
        <f>SUM(N450:P450)</f>
        <v/>
      </c>
      <c r="R450" s="61">
        <f>R449*EXP($C$20/52) - IF(YEAR(M451)&lt;&gt;YEAR(M450), Initial_Assets * $C$19, 0)</f>
        <v/>
      </c>
      <c r="S450" s="62">
        <f>Q450/-R450</f>
        <v/>
      </c>
      <c r="T450" s="59" t="n"/>
      <c r="U450" s="59" t="n"/>
      <c r="V450" s="59" t="n"/>
    </row>
    <row r="451">
      <c r="G451" s="59" t="n"/>
      <c r="H451" s="104" t="n">
        <v>39748</v>
      </c>
      <c r="I451" s="105" t="n">
        <v>1334.78002929687</v>
      </c>
      <c r="J451" s="70" t="n">
        <v>1.06360018253326</v>
      </c>
      <c r="K451" s="106">
        <f>K450*(1+Tbill_YTM)^(1/52)</f>
        <v/>
      </c>
      <c r="L451" s="59" t="n"/>
      <c r="M451" s="104" t="n">
        <v>39748</v>
      </c>
      <c r="N451" s="107">
        <f>IF(YEAR(M451)&lt;&gt;YEAR(M450), Q450*$C$5, N450)*(I451/I450)</f>
        <v/>
      </c>
      <c r="O451" s="107">
        <f>IF(YEAR(M451)&lt;&gt;YEAR(M450), Q450*$C$6, O450)*(J451/J450)</f>
        <v/>
      </c>
      <c r="P451" s="107">
        <f>IF(YEAR(M451)&lt;&gt;YEAR(M450), Q450*$C$7, P450)*(1+Tbill_YTM)^(1/52)</f>
        <v/>
      </c>
      <c r="Q451" s="61">
        <f>SUM(N451:P451)</f>
        <v/>
      </c>
      <c r="R451" s="61">
        <f>R450*EXP($C$20/52) - IF(YEAR(M452)&lt;&gt;YEAR(M451), Initial_Assets * $C$19, 0)</f>
        <v/>
      </c>
      <c r="S451" s="62">
        <f>Q451/-R451</f>
        <v/>
      </c>
      <c r="T451" s="59" t="n"/>
      <c r="U451" s="59" t="n"/>
      <c r="V451" s="59" t="n"/>
    </row>
    <row r="452">
      <c r="G452" s="59" t="n"/>
      <c r="H452" s="104" t="n">
        <v>39755</v>
      </c>
      <c r="I452" s="105" t="n">
        <v>1271.61999511718</v>
      </c>
      <c r="J452" s="70" t="n">
        <v>0.950757801532745</v>
      </c>
      <c r="K452" s="106">
        <f>K451*(1+Tbill_YTM)^(1/52)</f>
        <v/>
      </c>
      <c r="L452" s="59" t="n"/>
      <c r="M452" s="104" t="n">
        <v>39755</v>
      </c>
      <c r="N452" s="107">
        <f>IF(YEAR(M452)&lt;&gt;YEAR(M451), Q451*$C$5, N451)*(I452/I451)</f>
        <v/>
      </c>
      <c r="O452" s="107">
        <f>IF(YEAR(M452)&lt;&gt;YEAR(M451), Q451*$C$6, O451)*(J452/J451)</f>
        <v/>
      </c>
      <c r="P452" s="107">
        <f>IF(YEAR(M452)&lt;&gt;YEAR(M451), Q451*$C$7, P451)*(1+Tbill_YTM)^(1/52)</f>
        <v/>
      </c>
      <c r="Q452" s="61">
        <f>SUM(N452:P452)</f>
        <v/>
      </c>
      <c r="R452" s="61">
        <f>R451*EXP($C$20/52) - IF(YEAR(M453)&lt;&gt;YEAR(M452), Initial_Assets * $C$19, 0)</f>
        <v/>
      </c>
      <c r="S452" s="62">
        <f>Q452/-R452</f>
        <v/>
      </c>
      <c r="T452" s="59" t="n"/>
      <c r="U452" s="59" t="n"/>
      <c r="V452" s="59" t="n"/>
    </row>
    <row r="453">
      <c r="G453" s="59" t="n"/>
      <c r="H453" s="104" t="n">
        <v>39762</v>
      </c>
      <c r="I453" s="105" t="n">
        <v>1179.63000488281</v>
      </c>
      <c r="J453" s="70" t="n">
        <v>0.812837839126586</v>
      </c>
      <c r="K453" s="106">
        <f>K452*(1+Tbill_YTM)^(1/52)</f>
        <v/>
      </c>
      <c r="L453" s="59" t="n"/>
      <c r="M453" s="104" t="n">
        <v>39762</v>
      </c>
      <c r="N453" s="107">
        <f>IF(YEAR(M453)&lt;&gt;YEAR(M452), Q452*$C$5, N452)*(I453/I452)</f>
        <v/>
      </c>
      <c r="O453" s="107">
        <f>IF(YEAR(M453)&lt;&gt;YEAR(M452), Q452*$C$6, O452)*(J453/J452)</f>
        <v/>
      </c>
      <c r="P453" s="107">
        <f>IF(YEAR(M453)&lt;&gt;YEAR(M452), Q452*$C$7, P452)*(1+Tbill_YTM)^(1/52)</f>
        <v/>
      </c>
      <c r="Q453" s="61">
        <f>SUM(N453:P453)</f>
        <v/>
      </c>
      <c r="R453" s="61">
        <f>R452*EXP($C$20/52) - IF(YEAR(M454)&lt;&gt;YEAR(M453), Initial_Assets * $C$19, 0)</f>
        <v/>
      </c>
      <c r="S453" s="62">
        <f>Q453/-R453</f>
        <v/>
      </c>
      <c r="T453" s="59" t="n"/>
      <c r="U453" s="59" t="n"/>
      <c r="V453" s="59" t="n"/>
    </row>
    <row r="454">
      <c r="G454" s="59" t="n"/>
      <c r="H454" s="104" t="n">
        <v>39769</v>
      </c>
      <c r="I454" s="105" t="n">
        <v>1085.56994628906</v>
      </c>
      <c r="J454" s="70" t="n">
        <v>0.680423438549041</v>
      </c>
      <c r="K454" s="106">
        <f>K453*(1+Tbill_YTM)^(1/52)</f>
        <v/>
      </c>
      <c r="L454" s="59" t="n"/>
      <c r="M454" s="104" t="n">
        <v>39769</v>
      </c>
      <c r="N454" s="107">
        <f>IF(YEAR(M454)&lt;&gt;YEAR(M453), Q453*$C$5, N453)*(I454/I453)</f>
        <v/>
      </c>
      <c r="O454" s="107">
        <f>IF(YEAR(M454)&lt;&gt;YEAR(M453), Q453*$C$6, O453)*(J454/J453)</f>
        <v/>
      </c>
      <c r="P454" s="107">
        <f>IF(YEAR(M454)&lt;&gt;YEAR(M453), Q453*$C$7, P453)*(1+Tbill_YTM)^(1/52)</f>
        <v/>
      </c>
      <c r="Q454" s="61">
        <f>SUM(N454:P454)</f>
        <v/>
      </c>
      <c r="R454" s="61">
        <f>R453*EXP($C$20/52) - IF(YEAR(M455)&lt;&gt;YEAR(M454), Initial_Assets * $C$19, 0)</f>
        <v/>
      </c>
      <c r="S454" s="62">
        <f>Q454/-R454</f>
        <v/>
      </c>
      <c r="T454" s="59" t="n"/>
      <c r="U454" s="59" t="n"/>
      <c r="V454" s="59" t="n"/>
    </row>
    <row r="455">
      <c r="G455" s="59" t="n"/>
      <c r="H455" s="104" t="n">
        <v>39776</v>
      </c>
      <c r="I455" s="105" t="n">
        <v>1185.75</v>
      </c>
      <c r="J455" s="70" t="n">
        <v>0.808556675910949</v>
      </c>
      <c r="K455" s="106">
        <f>K454*(1+Tbill_YTM)^(1/52)</f>
        <v/>
      </c>
      <c r="L455" s="59" t="n"/>
      <c r="M455" s="104" t="n">
        <v>39776</v>
      </c>
      <c r="N455" s="107">
        <f>IF(YEAR(M455)&lt;&gt;YEAR(M454), Q454*$C$5, N454)*(I455/I454)</f>
        <v/>
      </c>
      <c r="O455" s="107">
        <f>IF(YEAR(M455)&lt;&gt;YEAR(M454), Q454*$C$6, O454)*(J455/J454)</f>
        <v/>
      </c>
      <c r="P455" s="107">
        <f>IF(YEAR(M455)&lt;&gt;YEAR(M454), Q454*$C$7, P454)*(1+Tbill_YTM)^(1/52)</f>
        <v/>
      </c>
      <c r="Q455" s="61">
        <f>SUM(N455:P455)</f>
        <v/>
      </c>
      <c r="R455" s="61">
        <f>R454*EXP($C$20/52) - IF(YEAR(M456)&lt;&gt;YEAR(M455), Initial_Assets * $C$19, 0)</f>
        <v/>
      </c>
      <c r="S455" s="62">
        <f>Q455/-R455</f>
        <v/>
      </c>
      <c r="T455" s="59" t="n"/>
      <c r="U455" s="59" t="n"/>
      <c r="V455" s="59" t="n"/>
    </row>
    <row r="456">
      <c r="G456" s="59" t="n"/>
      <c r="H456" s="104" t="n">
        <v>39783</v>
      </c>
      <c r="I456" s="105" t="n">
        <v>1177.86999511718</v>
      </c>
      <c r="J456" s="70" t="n">
        <v>0.786233007907867</v>
      </c>
      <c r="K456" s="106">
        <f>K455*(1+Tbill_YTM)^(1/52)</f>
        <v/>
      </c>
      <c r="L456" s="59" t="n"/>
      <c r="M456" s="104" t="n">
        <v>39783</v>
      </c>
      <c r="N456" s="107">
        <f>IF(YEAR(M456)&lt;&gt;YEAR(M455), Q455*$C$5, N455)*(I456/I455)</f>
        <v/>
      </c>
      <c r="O456" s="107">
        <f>IF(YEAR(M456)&lt;&gt;YEAR(M455), Q455*$C$6, O455)*(J456/J455)</f>
        <v/>
      </c>
      <c r="P456" s="107">
        <f>IF(YEAR(M456)&lt;&gt;YEAR(M455), Q455*$C$7, P455)*(1+Tbill_YTM)^(1/52)</f>
        <v/>
      </c>
      <c r="Q456" s="61">
        <f>SUM(N456:P456)</f>
        <v/>
      </c>
      <c r="R456" s="61">
        <f>R455*EXP($C$20/52) - IF(YEAR(M457)&lt;&gt;YEAR(M456), Initial_Assets * $C$19, 0)</f>
        <v/>
      </c>
      <c r="S456" s="62">
        <f>Q456/-R456</f>
        <v/>
      </c>
      <c r="T456" s="59" t="n"/>
      <c r="U456" s="59" t="n"/>
      <c r="V456" s="59" t="n"/>
    </row>
    <row r="457" ht="17.5" customHeight="1" s="15">
      <c r="G457" s="59" t="n"/>
      <c r="H457" s="104" t="n">
        <v>39790</v>
      </c>
      <c r="I457" s="105" t="n">
        <v>1206.65002441406</v>
      </c>
      <c r="J457" s="70" t="n">
        <v>0.825376451015472</v>
      </c>
      <c r="K457" s="106">
        <f>K456*(1+Tbill_YTM)^(1/52)</f>
        <v/>
      </c>
      <c r="L457" s="59" t="n"/>
      <c r="M457" s="104" t="n">
        <v>39790</v>
      </c>
      <c r="N457" s="107">
        <f>IF(YEAR(M457)&lt;&gt;YEAR(M456), Q456*$C$5, N456)*(I457/I456)</f>
        <v/>
      </c>
      <c r="O457" s="107">
        <f>IF(YEAR(M457)&lt;&gt;YEAR(M456), Q456*$C$6, O456)*(J457/J456)</f>
        <v/>
      </c>
      <c r="P457" s="107">
        <f>IF(YEAR(M457)&lt;&gt;YEAR(M456), Q456*$C$7, P456)*(1+Tbill_YTM)^(1/52)</f>
        <v/>
      </c>
      <c r="Q457" s="61">
        <f>SUM(N457:P457)</f>
        <v/>
      </c>
      <c r="R457" s="61">
        <f>R456*EXP($C$20/52) - IF(YEAR(M458)&lt;&gt;YEAR(M457), Initial_Assets * $C$19, 0)</f>
        <v/>
      </c>
      <c r="S457" s="62">
        <f>Q457/-R457</f>
        <v/>
      </c>
      <c r="T457" s="59" t="n"/>
      <c r="U457" s="59" t="n"/>
      <c r="V457" s="59" t="n"/>
    </row>
    <row r="458">
      <c r="G458" s="59" t="n"/>
      <c r="H458" s="104" t="n">
        <v>39797</v>
      </c>
      <c r="I458" s="105" t="n">
        <v>1217.18994140625</v>
      </c>
      <c r="J458" s="70" t="n">
        <v>0.83271586894989</v>
      </c>
      <c r="K458" s="106">
        <f>K457*(1+Tbill_YTM)^(1/52)</f>
        <v/>
      </c>
      <c r="L458" s="59" t="n"/>
      <c r="M458" s="104" t="n">
        <v>39797</v>
      </c>
      <c r="N458" s="107">
        <f>IF(YEAR(M458)&lt;&gt;YEAR(M457), Q457*$C$5, N457)*(I458/I457)</f>
        <v/>
      </c>
      <c r="O458" s="107">
        <f>IF(YEAR(M458)&lt;&gt;YEAR(M457), Q457*$C$6, O457)*(J458/J457)</f>
        <v/>
      </c>
      <c r="P458" s="107">
        <f>IF(YEAR(M458)&lt;&gt;YEAR(M457), Q457*$C$7, P457)*(1+Tbill_YTM)^(1/52)</f>
        <v/>
      </c>
      <c r="Q458" s="61">
        <f>SUM(N458:P458)</f>
        <v/>
      </c>
      <c r="R458" s="61">
        <f>R457*EXP($C$20/52) - IF(YEAR(M459)&lt;&gt;YEAR(M458), Initial_Assets * $C$19, 0)</f>
        <v/>
      </c>
      <c r="S458" s="62">
        <f>Q458/-R458</f>
        <v/>
      </c>
      <c r="T458" s="59" t="n"/>
      <c r="U458" s="59" t="n"/>
      <c r="V458" s="59" t="n"/>
    </row>
    <row r="459">
      <c r="G459" s="59" t="n"/>
      <c r="H459" s="104" t="n">
        <v>39804</v>
      </c>
      <c r="I459" s="105" t="n">
        <v>1185.43994140625</v>
      </c>
      <c r="J459" s="70" t="n">
        <v>0.7929607629776</v>
      </c>
      <c r="K459" s="106">
        <f>K458*(1+Tbill_YTM)^(1/52)</f>
        <v/>
      </c>
      <c r="L459" s="59" t="n"/>
      <c r="M459" s="104" t="n">
        <v>39804</v>
      </c>
      <c r="N459" s="107">
        <f>IF(YEAR(M459)&lt;&gt;YEAR(M458), Q458*$C$5, N458)*(I459/I458)</f>
        <v/>
      </c>
      <c r="O459" s="107">
        <f>IF(YEAR(M459)&lt;&gt;YEAR(M458), Q458*$C$6, O458)*(J459/J458)</f>
        <v/>
      </c>
      <c r="P459" s="107">
        <f>IF(YEAR(M459)&lt;&gt;YEAR(M458), Q458*$C$7, P458)*(1+Tbill_YTM)^(1/52)</f>
        <v/>
      </c>
      <c r="Q459" s="61">
        <f>SUM(N459:P459)</f>
        <v/>
      </c>
      <c r="R459" s="61">
        <f>R458*EXP($C$20/52) - IF(YEAR(M460)&lt;&gt;YEAR(M459), Initial_Assets * $C$19, 0)</f>
        <v/>
      </c>
      <c r="S459" s="62">
        <f>Q459/-R459</f>
        <v/>
      </c>
      <c r="T459" s="59" t="n"/>
      <c r="U459" s="59" t="n"/>
      <c r="V459" s="59" t="n"/>
    </row>
    <row r="460" ht="17.5" customHeight="1" s="15" thickBot="1">
      <c r="G460" s="86" t="inlineStr">
        <is>
          <t>year-end</t>
        </is>
      </c>
      <c r="H460" s="111" t="n">
        <v>39811</v>
      </c>
      <c r="I460" s="112" t="n">
        <v>1263.69995117187</v>
      </c>
      <c r="J460" s="84" t="n">
        <v>0.894794464111328</v>
      </c>
      <c r="K460" s="113">
        <f>K459*(1+Tbill_YTM)^(1/52)</f>
        <v/>
      </c>
      <c r="L460" s="86" t="n"/>
      <c r="M460" s="111" t="n">
        <v>39811</v>
      </c>
      <c r="N460" s="107">
        <f>IF(YEAR(M460)&lt;&gt;YEAR(M459), Q459*$C$5, N459)*(I460/I459)</f>
        <v/>
      </c>
      <c r="O460" s="107">
        <f>IF(YEAR(M460)&lt;&gt;YEAR(M459), Q459*$C$6, O459)*(J460/J459)</f>
        <v/>
      </c>
      <c r="P460" s="107">
        <f>IF(YEAR(M460)&lt;&gt;YEAR(M459), Q459*$C$7, P459)*(1+Tbill_YTM)^(1/52)</f>
        <v/>
      </c>
      <c r="Q460" s="87">
        <f>SUM(N460:P460)</f>
        <v/>
      </c>
      <c r="R460" s="61">
        <f>R459*EXP($C$20/52) - IF(YEAR(M461)&lt;&gt;YEAR(M460), Initial_Assets * $C$19, 0)</f>
        <v/>
      </c>
      <c r="S460" s="88">
        <f>Q460/-R460</f>
        <v/>
      </c>
      <c r="T460" s="86" t="n"/>
      <c r="U460" s="86" t="n"/>
      <c r="V460" s="86" t="n"/>
    </row>
    <row r="461" ht="17.5" customHeight="1" s="15" thickTop="1">
      <c r="G461" s="59" t="n"/>
      <c r="H461" s="104" t="n">
        <v>39818</v>
      </c>
      <c r="I461" s="105" t="n">
        <v>1223.01000976562</v>
      </c>
      <c r="J461" s="70" t="n">
        <v>0.841583847999572</v>
      </c>
      <c r="K461" s="106">
        <f>K460*(1+Tbill_YTM)^(1/52)</f>
        <v/>
      </c>
      <c r="L461" s="59" t="n"/>
      <c r="M461" s="104" t="n">
        <v>39818</v>
      </c>
      <c r="N461" s="107">
        <f>IF(YEAR(M461)&lt;&gt;YEAR(M460), Q460*$C$5, N460)*(I461/I460)</f>
        <v/>
      </c>
      <c r="O461" s="107">
        <f>IF(YEAR(M461)&lt;&gt;YEAR(M460), Q460*$C$6, O460)*(J461/J460)</f>
        <v/>
      </c>
      <c r="P461" s="107">
        <f>IF(YEAR(M461)&lt;&gt;YEAR(M460), Q460*$C$7, P460)*(1+Tbill_YTM)^(1/52)</f>
        <v/>
      </c>
      <c r="Q461" s="61">
        <f>SUM(N461:P461)</f>
        <v/>
      </c>
      <c r="R461" s="61">
        <f>R460*EXP($C$20/52) - IF(YEAR(M462)&lt;&gt;YEAR(M461), Initial_Assets * $C$19, 0)</f>
        <v/>
      </c>
      <c r="S461" s="62">
        <f>Q461/-R461</f>
        <v/>
      </c>
      <c r="T461" s="59" t="n"/>
      <c r="U461" s="59" t="n"/>
      <c r="V461" s="59" t="n"/>
    </row>
    <row r="462" ht="17.5" customHeight="1" s="15">
      <c r="G462" s="59" t="n"/>
      <c r="H462" s="104" t="n">
        <v>39825</v>
      </c>
      <c r="I462" s="105" t="n">
        <v>1198.14001464843</v>
      </c>
      <c r="J462" s="70" t="n">
        <v>0.8027467727661129</v>
      </c>
      <c r="K462" s="106">
        <f>K461*(1+Tbill_YTM)^(1/52)</f>
        <v/>
      </c>
      <c r="L462" s="59" t="n"/>
      <c r="M462" s="104" t="n">
        <v>39825</v>
      </c>
      <c r="N462" s="107">
        <f>IF(YEAR(M462)&lt;&gt;YEAR(M461), Q461*$C$5, N461)*(I462/I461)</f>
        <v/>
      </c>
      <c r="O462" s="107">
        <f>IF(YEAR(M462)&lt;&gt;YEAR(M461), Q461*$C$6, O461)*(J462/J461)</f>
        <v/>
      </c>
      <c r="P462" s="107">
        <f>IF(YEAR(M462)&lt;&gt;YEAR(M461), Q461*$C$7, P461)*(1+Tbill_YTM)^(1/52)</f>
        <v/>
      </c>
      <c r="Q462" s="61">
        <f>SUM(N462:P462)</f>
        <v/>
      </c>
      <c r="R462" s="61">
        <f>R461*EXP($C$20/52) - IF(YEAR(M463)&lt;&gt;YEAR(M462), Initial_Assets * $C$19, 0)</f>
        <v/>
      </c>
      <c r="S462" s="62">
        <f>Q462/-R462</f>
        <v/>
      </c>
      <c r="T462" s="59" t="n"/>
      <c r="U462" s="59" t="n"/>
      <c r="V462" s="59" t="n"/>
    </row>
    <row r="463" ht="17.5" customHeight="1" s="15">
      <c r="G463" s="59" t="n"/>
      <c r="H463" s="104" t="n">
        <v>39832</v>
      </c>
      <c r="I463" s="105" t="n">
        <v>1175.89001464843</v>
      </c>
      <c r="J463" s="70" t="n">
        <v>0.76849615573883</v>
      </c>
      <c r="K463" s="106">
        <f>K462*(1+Tbill_YTM)^(1/52)</f>
        <v/>
      </c>
      <c r="L463" s="59" t="n"/>
      <c r="M463" s="104" t="n">
        <v>39832</v>
      </c>
      <c r="N463" s="107">
        <f>IF(YEAR(M463)&lt;&gt;YEAR(M462), Q462*$C$5, N462)*(I463/I462)</f>
        <v/>
      </c>
      <c r="O463" s="107">
        <f>IF(YEAR(M463)&lt;&gt;YEAR(M462), Q462*$C$6, O462)*(J463/J462)</f>
        <v/>
      </c>
      <c r="P463" s="107">
        <f>IF(YEAR(M463)&lt;&gt;YEAR(M462), Q462*$C$7, P462)*(1+Tbill_YTM)^(1/52)</f>
        <v/>
      </c>
      <c r="Q463" s="61">
        <f>SUM(N463:P463)</f>
        <v/>
      </c>
      <c r="R463" s="61">
        <f>R462*EXP($C$20/52) - IF(YEAR(M464)&lt;&gt;YEAR(M463), Initial_Assets * $C$19, 0)</f>
        <v/>
      </c>
      <c r="S463" s="62">
        <f>Q463/-R463</f>
        <v/>
      </c>
      <c r="T463" s="59" t="n"/>
      <c r="U463" s="59" t="n"/>
      <c r="V463" s="59" t="n"/>
    </row>
    <row r="464" ht="17.5" customHeight="1" s="15">
      <c r="G464" s="59" t="n"/>
      <c r="H464" s="104" t="n">
        <v>39839</v>
      </c>
      <c r="I464" s="105" t="n">
        <v>1180.25</v>
      </c>
      <c r="J464" s="70" t="n">
        <v>0.774612188339233</v>
      </c>
      <c r="K464" s="106">
        <f>K463*(1+Tbill_YTM)^(1/52)</f>
        <v/>
      </c>
      <c r="L464" s="59" t="n"/>
      <c r="M464" s="104" t="n">
        <v>39839</v>
      </c>
      <c r="N464" s="107">
        <f>IF(YEAR(M464)&lt;&gt;YEAR(M463), Q463*$C$5, N463)*(I464/I463)</f>
        <v/>
      </c>
      <c r="O464" s="107">
        <f>IF(YEAR(M464)&lt;&gt;YEAR(M463), Q463*$C$6, O463)*(J464/J463)</f>
        <v/>
      </c>
      <c r="P464" s="107">
        <f>IF(YEAR(M464)&lt;&gt;YEAR(M463), Q463*$C$7, P463)*(1+Tbill_YTM)^(1/52)</f>
        <v/>
      </c>
      <c r="Q464" s="61">
        <f>SUM(N464:P464)</f>
        <v/>
      </c>
      <c r="R464" s="61">
        <f>R463*EXP($C$20/52) - IF(YEAR(M465)&lt;&gt;YEAR(M464), Initial_Assets * $C$19, 0)</f>
        <v/>
      </c>
      <c r="S464" s="62">
        <f>Q464/-R464</f>
        <v/>
      </c>
      <c r="T464" s="59" t="n"/>
      <c r="U464" s="59" t="n"/>
      <c r="V464" s="59" t="n"/>
    </row>
    <row r="465">
      <c r="G465" s="59" t="n"/>
      <c r="H465" s="104" t="n">
        <v>39846</v>
      </c>
      <c r="I465" s="105" t="n">
        <v>1277.48999023437</v>
      </c>
      <c r="J465" s="70" t="n">
        <v>0.901828467845916</v>
      </c>
      <c r="K465" s="106">
        <f>K464*(1+Tbill_YTM)^(1/52)</f>
        <v/>
      </c>
      <c r="L465" s="59" t="n"/>
      <c r="M465" s="104" t="n">
        <v>39846</v>
      </c>
      <c r="N465" s="107">
        <f>IF(YEAR(M465)&lt;&gt;YEAR(M464), Q464*$C$5, N464)*(I465/I464)</f>
        <v/>
      </c>
      <c r="O465" s="107">
        <f>IF(YEAR(M465)&lt;&gt;YEAR(M464), Q464*$C$6, O464)*(J465/J464)</f>
        <v/>
      </c>
      <c r="P465" s="107">
        <f>IF(YEAR(M465)&lt;&gt;YEAR(M464), Q464*$C$7, P464)*(1+Tbill_YTM)^(1/52)</f>
        <v/>
      </c>
      <c r="Q465" s="61">
        <f>SUM(N465:P465)</f>
        <v/>
      </c>
      <c r="R465" s="61">
        <f>R464*EXP($C$20/52) - IF(YEAR(M466)&lt;&gt;YEAR(M465), Initial_Assets * $C$19, 0)</f>
        <v/>
      </c>
      <c r="S465" s="62">
        <f>Q465/-R465</f>
        <v/>
      </c>
      <c r="T465" s="59" t="n"/>
      <c r="U465" s="59" t="n"/>
      <c r="V465" s="59" t="n"/>
    </row>
    <row r="466">
      <c r="G466" s="59" t="n"/>
      <c r="H466" s="104" t="n">
        <v>39853</v>
      </c>
      <c r="I466" s="105" t="n">
        <v>1236.84997558593</v>
      </c>
      <c r="J466" s="70" t="n">
        <v>0.847088396549224</v>
      </c>
      <c r="K466" s="106">
        <f>K465*(1+Tbill_YTM)^(1/52)</f>
        <v/>
      </c>
      <c r="L466" s="59" t="n"/>
      <c r="M466" s="104" t="n">
        <v>39853</v>
      </c>
      <c r="N466" s="107">
        <f>IF(YEAR(M466)&lt;&gt;YEAR(M465), Q465*$C$5, N465)*(I466/I465)</f>
        <v/>
      </c>
      <c r="O466" s="107">
        <f>IF(YEAR(M466)&lt;&gt;YEAR(M465), Q465*$C$6, O465)*(J466/J465)</f>
        <v/>
      </c>
      <c r="P466" s="107">
        <f>IF(YEAR(M466)&lt;&gt;YEAR(M465), Q465*$C$7, P465)*(1+Tbill_YTM)^(1/52)</f>
        <v/>
      </c>
      <c r="Q466" s="61">
        <f>SUM(N466:P466)</f>
        <v/>
      </c>
      <c r="R466" s="61">
        <f>R465*EXP($C$20/52) - IF(YEAR(M467)&lt;&gt;YEAR(M466), Initial_Assets * $C$19, 0)</f>
        <v/>
      </c>
      <c r="S466" s="62">
        <f>Q466/-R466</f>
        <v/>
      </c>
      <c r="T466" s="59" t="n"/>
      <c r="U466" s="59" t="n"/>
      <c r="V466" s="59" t="n"/>
    </row>
    <row r="467">
      <c r="G467" s="59" t="n"/>
      <c r="H467" s="104" t="n">
        <v>39860</v>
      </c>
      <c r="I467" s="105" t="n">
        <v>1172.7099609375</v>
      </c>
      <c r="J467" s="70" t="n">
        <v>0.760545134544372</v>
      </c>
      <c r="K467" s="106">
        <f>K466*(1+Tbill_YTM)^(1/52)</f>
        <v/>
      </c>
      <c r="L467" s="59" t="n"/>
      <c r="M467" s="104" t="n">
        <v>39860</v>
      </c>
      <c r="N467" s="107">
        <f>IF(YEAR(M467)&lt;&gt;YEAR(M466), Q466*$C$5, N466)*(I467/I466)</f>
        <v/>
      </c>
      <c r="O467" s="107">
        <f>IF(YEAR(M467)&lt;&gt;YEAR(M466), Q466*$C$6, O466)*(J467/J466)</f>
        <v/>
      </c>
      <c r="P467" s="107">
        <f>IF(YEAR(M467)&lt;&gt;YEAR(M466), Q466*$C$7, P466)*(1+Tbill_YTM)^(1/52)</f>
        <v/>
      </c>
      <c r="Q467" s="61">
        <f>SUM(N467:P467)</f>
        <v/>
      </c>
      <c r="R467" s="61">
        <f>R466*EXP($C$20/52) - IF(YEAR(M468)&lt;&gt;YEAR(M467), Initial_Assets * $C$19, 0)</f>
        <v/>
      </c>
      <c r="S467" s="62">
        <f>Q467/-R467</f>
        <v/>
      </c>
      <c r="T467" s="59" t="n"/>
      <c r="U467" s="59" t="n"/>
      <c r="V467" s="59" t="n"/>
    </row>
    <row r="468">
      <c r="G468" s="59" t="n"/>
      <c r="H468" s="104" t="n">
        <v>39867</v>
      </c>
      <c r="I468" s="105" t="n">
        <v>1116.98999023437</v>
      </c>
      <c r="J468" s="70" t="n">
        <v>0.688679814338684</v>
      </c>
      <c r="K468" s="106">
        <f>K467*(1+Tbill_YTM)^(1/52)</f>
        <v/>
      </c>
      <c r="L468" s="59" t="n"/>
      <c r="M468" s="104" t="n">
        <v>39867</v>
      </c>
      <c r="N468" s="107">
        <f>IF(YEAR(M468)&lt;&gt;YEAR(M467), Q467*$C$5, N467)*(I468/I467)</f>
        <v/>
      </c>
      <c r="O468" s="107">
        <f>IF(YEAR(M468)&lt;&gt;YEAR(M467), Q467*$C$6, O467)*(J468/J467)</f>
        <v/>
      </c>
      <c r="P468" s="107">
        <f>IF(YEAR(M468)&lt;&gt;YEAR(M467), Q467*$C$7, P467)*(1+Tbill_YTM)^(1/52)</f>
        <v/>
      </c>
      <c r="Q468" s="61">
        <f>SUM(N468:P468)</f>
        <v/>
      </c>
      <c r="R468" s="61">
        <f>R467*EXP($C$20/52) - IF(YEAR(M469)&lt;&gt;YEAR(M468), Initial_Assets * $C$19, 0)</f>
        <v/>
      </c>
      <c r="S468" s="62">
        <f>Q468/-R468</f>
        <v/>
      </c>
      <c r="T468" s="59" t="n"/>
      <c r="U468" s="59" t="n"/>
      <c r="V468" s="59" t="n"/>
    </row>
    <row r="469">
      <c r="G469" s="59" t="n"/>
      <c r="H469" s="104" t="n">
        <v>39874</v>
      </c>
      <c r="I469" s="105" t="n">
        <v>1064.69995117187</v>
      </c>
      <c r="J469" s="70" t="n">
        <v>0.627824485301971</v>
      </c>
      <c r="K469" s="106">
        <f>K468*(1+Tbill_YTM)^(1/52)</f>
        <v/>
      </c>
      <c r="L469" s="59" t="n"/>
      <c r="M469" s="104" t="n">
        <v>39874</v>
      </c>
      <c r="N469" s="107">
        <f>IF(YEAR(M469)&lt;&gt;YEAR(M468), Q468*$C$5, N468)*(I469/I468)</f>
        <v/>
      </c>
      <c r="O469" s="107">
        <f>IF(YEAR(M469)&lt;&gt;YEAR(M468), Q468*$C$6, O468)*(J469/J468)</f>
        <v/>
      </c>
      <c r="P469" s="107">
        <f>IF(YEAR(M469)&lt;&gt;YEAR(M468), Q468*$C$7, P468)*(1+Tbill_YTM)^(1/52)</f>
        <v/>
      </c>
      <c r="Q469" s="61">
        <f>SUM(N469:P469)</f>
        <v/>
      </c>
      <c r="R469" s="61">
        <f>R468*EXP($C$20/52) - IF(YEAR(M470)&lt;&gt;YEAR(M469), Initial_Assets * $C$19, 0)</f>
        <v/>
      </c>
      <c r="S469" s="62">
        <f>Q469/-R469</f>
        <v/>
      </c>
      <c r="T469" s="59" t="n"/>
      <c r="U469" s="59" t="n"/>
      <c r="V469" s="59" t="n"/>
    </row>
    <row r="470">
      <c r="G470" s="59" t="n"/>
      <c r="H470" s="104" t="n">
        <v>39881</v>
      </c>
      <c r="I470" s="105" t="n">
        <v>1168.52001953125</v>
      </c>
      <c r="J470" s="70" t="n">
        <v>0.74494844675064</v>
      </c>
      <c r="K470" s="106">
        <f>K469*(1+Tbill_YTM)^(1/52)</f>
        <v/>
      </c>
      <c r="L470" s="59" t="n"/>
      <c r="M470" s="104" t="n">
        <v>39881</v>
      </c>
      <c r="N470" s="107">
        <f>IF(YEAR(M470)&lt;&gt;YEAR(M469), Q469*$C$5, N469)*(I470/I469)</f>
        <v/>
      </c>
      <c r="O470" s="107">
        <f>IF(YEAR(M470)&lt;&gt;YEAR(M469), Q469*$C$6, O469)*(J470/J469)</f>
        <v/>
      </c>
      <c r="P470" s="107">
        <f>IF(YEAR(M470)&lt;&gt;YEAR(M469), Q469*$C$7, P469)*(1+Tbill_YTM)^(1/52)</f>
        <v/>
      </c>
      <c r="Q470" s="61">
        <f>SUM(N470:P470)</f>
        <v/>
      </c>
      <c r="R470" s="61">
        <f>R469*EXP($C$20/52) - IF(YEAR(M471)&lt;&gt;YEAR(M470), Initial_Assets * $C$19, 0)</f>
        <v/>
      </c>
      <c r="S470" s="62">
        <f>Q470/-R470</f>
        <v/>
      </c>
      <c r="T470" s="59" t="n"/>
      <c r="U470" s="59" t="n"/>
      <c r="V470" s="59" t="n"/>
    </row>
    <row r="471">
      <c r="G471" s="59" t="n"/>
      <c r="H471" s="104" t="n">
        <v>39888</v>
      </c>
      <c r="I471" s="105" t="n">
        <v>1187.18005371093</v>
      </c>
      <c r="J471" s="70" t="n">
        <v>0.7681899070739741</v>
      </c>
      <c r="K471" s="106">
        <f>K470*(1+Tbill_YTM)^(1/52)</f>
        <v/>
      </c>
      <c r="L471" s="59" t="n"/>
      <c r="M471" s="104" t="n">
        <v>39888</v>
      </c>
      <c r="N471" s="107">
        <f>IF(YEAR(M471)&lt;&gt;YEAR(M470), Q470*$C$5, N470)*(I471/I470)</f>
        <v/>
      </c>
      <c r="O471" s="107">
        <f>IF(YEAR(M471)&lt;&gt;YEAR(M470), Q470*$C$6, O470)*(J471/J470)</f>
        <v/>
      </c>
      <c r="P471" s="107">
        <f>IF(YEAR(M471)&lt;&gt;YEAR(M470), Q470*$C$7, P470)*(1+Tbill_YTM)^(1/52)</f>
        <v/>
      </c>
      <c r="Q471" s="61">
        <f>SUM(N471:P471)</f>
        <v/>
      </c>
      <c r="R471" s="61">
        <f>R470*EXP($C$20/52) - IF(YEAR(M472)&lt;&gt;YEAR(M471), Initial_Assets * $C$19, 0)</f>
        <v/>
      </c>
      <c r="S471" s="62">
        <f>Q471/-R471</f>
        <v/>
      </c>
      <c r="T471" s="59" t="n"/>
      <c r="U471" s="59" t="n"/>
      <c r="V471" s="59" t="n"/>
    </row>
    <row r="472">
      <c r="G472" s="59" t="n"/>
      <c r="H472" s="104" t="n">
        <v>39895</v>
      </c>
      <c r="I472" s="105" t="n">
        <v>1251.46997070312</v>
      </c>
      <c r="J472" s="70" t="n">
        <v>0.850757896900177</v>
      </c>
      <c r="K472" s="106">
        <f>K471*(1+Tbill_YTM)^(1/52)</f>
        <v/>
      </c>
      <c r="L472" s="59" t="n"/>
      <c r="M472" s="104" t="n">
        <v>39895</v>
      </c>
      <c r="N472" s="107">
        <f>IF(YEAR(M472)&lt;&gt;YEAR(M471), Q471*$C$5, N471)*(I472/I471)</f>
        <v/>
      </c>
      <c r="O472" s="107">
        <f>IF(YEAR(M472)&lt;&gt;YEAR(M471), Q471*$C$6, O471)*(J472/J471)</f>
        <v/>
      </c>
      <c r="P472" s="107">
        <f>IF(YEAR(M472)&lt;&gt;YEAR(M471), Q471*$C$7, P471)*(1+Tbill_YTM)^(1/52)</f>
        <v/>
      </c>
      <c r="Q472" s="61">
        <f>SUM(N472:P472)</f>
        <v/>
      </c>
      <c r="R472" s="61">
        <f>R471*EXP($C$20/52) - IF(YEAR(M473)&lt;&gt;YEAR(M472), Initial_Assets * $C$19, 0)</f>
        <v/>
      </c>
      <c r="S472" s="62">
        <f>Q472/-R472</f>
        <v/>
      </c>
      <c r="T472" s="59" t="n"/>
      <c r="U472" s="59" t="n"/>
      <c r="V472" s="59" t="n"/>
    </row>
    <row r="473">
      <c r="G473" s="59" t="n"/>
      <c r="H473" s="104" t="n">
        <v>39902</v>
      </c>
      <c r="I473" s="105" t="n">
        <v>1316.16003417968</v>
      </c>
      <c r="J473" s="70" t="n">
        <v>0.936384260654449</v>
      </c>
      <c r="K473" s="106">
        <f>K472*(1+Tbill_YTM)^(1/52)</f>
        <v/>
      </c>
      <c r="L473" s="59" t="n"/>
      <c r="M473" s="104" t="n">
        <v>39902</v>
      </c>
      <c r="N473" s="107">
        <f>IF(YEAR(M473)&lt;&gt;YEAR(M472), Q472*$C$5, N472)*(I473/I472)</f>
        <v/>
      </c>
      <c r="O473" s="107">
        <f>IF(YEAR(M473)&lt;&gt;YEAR(M472), Q472*$C$6, O472)*(J473/J472)</f>
        <v/>
      </c>
      <c r="P473" s="107">
        <f>IF(YEAR(M473)&lt;&gt;YEAR(M472), Q472*$C$7, P472)*(1+Tbill_YTM)^(1/52)</f>
        <v/>
      </c>
      <c r="Q473" s="61">
        <f>SUM(N473:P473)</f>
        <v/>
      </c>
      <c r="R473" s="61">
        <f>R472*EXP($C$20/52) - IF(YEAR(M474)&lt;&gt;YEAR(M473), Initial_Assets * $C$19, 0)</f>
        <v/>
      </c>
      <c r="S473" s="62">
        <f>Q473/-R473</f>
        <v/>
      </c>
      <c r="T473" s="59" t="n"/>
      <c r="U473" s="59" t="n"/>
      <c r="V473" s="59" t="n"/>
    </row>
    <row r="474">
      <c r="G474" s="59" t="n"/>
      <c r="H474" s="104" t="n">
        <v>39909</v>
      </c>
      <c r="I474" s="105" t="n">
        <v>1340.28002929687</v>
      </c>
      <c r="J474" s="70" t="n">
        <v>0.9678831100463861</v>
      </c>
      <c r="K474" s="106">
        <f>K473*(1+Tbill_YTM)^(1/52)</f>
        <v/>
      </c>
      <c r="L474" s="59" t="n"/>
      <c r="M474" s="104" t="n">
        <v>39909</v>
      </c>
      <c r="N474" s="107">
        <f>IF(YEAR(M474)&lt;&gt;YEAR(M473), Q473*$C$5, N473)*(I474/I473)</f>
        <v/>
      </c>
      <c r="O474" s="107">
        <f>IF(YEAR(M474)&lt;&gt;YEAR(M473), Q473*$C$6, O473)*(J474/J473)</f>
        <v/>
      </c>
      <c r="P474" s="107">
        <f>IF(YEAR(M474)&lt;&gt;YEAR(M473), Q473*$C$7, P473)*(1+Tbill_YTM)^(1/52)</f>
        <v/>
      </c>
      <c r="Q474" s="61">
        <f>SUM(N474:P474)</f>
        <v/>
      </c>
      <c r="R474" s="61">
        <f>R473*EXP($C$20/52) - IF(YEAR(M475)&lt;&gt;YEAR(M474), Initial_Assets * $C$19, 0)</f>
        <v/>
      </c>
      <c r="S474" s="62">
        <f>Q474/-R474</f>
        <v/>
      </c>
      <c r="T474" s="59" t="n"/>
      <c r="U474" s="59" t="n"/>
      <c r="V474" s="59" t="n"/>
    </row>
    <row r="475">
      <c r="G475" s="59" t="n"/>
      <c r="H475" s="104" t="n">
        <v>39916</v>
      </c>
      <c r="I475" s="105" t="n">
        <v>1353.92004394531</v>
      </c>
      <c r="J475" s="70" t="n">
        <v>0.986536800861358</v>
      </c>
      <c r="K475" s="106">
        <f>K474*(1+Tbill_YTM)^(1/52)</f>
        <v/>
      </c>
      <c r="L475" s="59" t="n"/>
      <c r="M475" s="104" t="n">
        <v>39916</v>
      </c>
      <c r="N475" s="107">
        <f>IF(YEAR(M475)&lt;&gt;YEAR(M474), Q474*$C$5, N474)*(I475/I474)</f>
        <v/>
      </c>
      <c r="O475" s="107">
        <f>IF(YEAR(M475)&lt;&gt;YEAR(M474), Q474*$C$6, O474)*(J475/J474)</f>
        <v/>
      </c>
      <c r="P475" s="107">
        <f>IF(YEAR(M475)&lt;&gt;YEAR(M474), Q474*$C$7, P474)*(1+Tbill_YTM)^(1/52)</f>
        <v/>
      </c>
      <c r="Q475" s="61">
        <f>SUM(N475:P475)</f>
        <v/>
      </c>
      <c r="R475" s="61">
        <f>R474*EXP($C$20/52) - IF(YEAR(M476)&lt;&gt;YEAR(M475), Initial_Assets * $C$19, 0)</f>
        <v/>
      </c>
      <c r="S475" s="62">
        <f>Q475/-R475</f>
        <v/>
      </c>
      <c r="T475" s="59" t="n"/>
      <c r="U475" s="59" t="n"/>
      <c r="V475" s="59" t="n"/>
    </row>
    <row r="476">
      <c r="G476" s="59" t="n"/>
      <c r="H476" s="104" t="n">
        <v>39923</v>
      </c>
      <c r="I476" s="105" t="n">
        <v>1373.28002929687</v>
      </c>
      <c r="J476" s="70" t="n">
        <v>1.0103895664215</v>
      </c>
      <c r="K476" s="106">
        <f>K475*(1+Tbill_YTM)^(1/52)</f>
        <v/>
      </c>
      <c r="L476" s="59" t="n"/>
      <c r="M476" s="104" t="n">
        <v>39923</v>
      </c>
      <c r="N476" s="107">
        <f>IF(YEAR(M476)&lt;&gt;YEAR(M475), Q475*$C$5, N475)*(I476/I475)</f>
        <v/>
      </c>
      <c r="O476" s="107">
        <f>IF(YEAR(M476)&lt;&gt;YEAR(M475), Q475*$C$6, O475)*(J476/J475)</f>
        <v/>
      </c>
      <c r="P476" s="107">
        <f>IF(YEAR(M476)&lt;&gt;YEAR(M475), Q475*$C$7, P475)*(1+Tbill_YTM)^(1/52)</f>
        <v/>
      </c>
      <c r="Q476" s="61">
        <f>SUM(N476:P476)</f>
        <v/>
      </c>
      <c r="R476" s="61">
        <f>R475*EXP($C$20/52) - IF(YEAR(M477)&lt;&gt;YEAR(M476), Initial_Assets * $C$19, 0)</f>
        <v/>
      </c>
      <c r="S476" s="62">
        <f>Q476/-R476</f>
        <v/>
      </c>
      <c r="T476" s="59" t="n"/>
      <c r="U476" s="59" t="n"/>
      <c r="V476" s="59" t="n"/>
    </row>
    <row r="477">
      <c r="G477" s="59" t="n"/>
      <c r="H477" s="104" t="n">
        <v>39930</v>
      </c>
      <c r="I477" s="105" t="n">
        <v>1396.61999511718</v>
      </c>
      <c r="J477" s="70" t="n">
        <v>1.04892182350158</v>
      </c>
      <c r="K477" s="106">
        <f>K476*(1+Tbill_YTM)^(1/52)</f>
        <v/>
      </c>
      <c r="L477" s="59" t="n"/>
      <c r="M477" s="104" t="n">
        <v>39930</v>
      </c>
      <c r="N477" s="107">
        <f>IF(YEAR(M477)&lt;&gt;YEAR(M476), Q476*$C$5, N476)*(I477/I476)</f>
        <v/>
      </c>
      <c r="O477" s="107">
        <f>IF(YEAR(M477)&lt;&gt;YEAR(M476), Q476*$C$6, O476)*(J477/J476)</f>
        <v/>
      </c>
      <c r="P477" s="107">
        <f>IF(YEAR(M477)&lt;&gt;YEAR(M476), Q476*$C$7, P476)*(1+Tbill_YTM)^(1/52)</f>
        <v/>
      </c>
      <c r="Q477" s="61">
        <f>SUM(N477:P477)</f>
        <v/>
      </c>
      <c r="R477" s="61">
        <f>R476*EXP($C$20/52) - IF(YEAR(M478)&lt;&gt;YEAR(M477), Initial_Assets * $C$19, 0)</f>
        <v/>
      </c>
      <c r="S477" s="62">
        <f>Q477/-R477</f>
        <v/>
      </c>
      <c r="T477" s="59" t="n"/>
      <c r="U477" s="59" t="n"/>
      <c r="V477" s="59" t="n"/>
    </row>
    <row r="478">
      <c r="G478" s="59" t="n"/>
      <c r="H478" s="104" t="n">
        <v>39937</v>
      </c>
      <c r="I478" s="105" t="n">
        <v>1394.16003417968</v>
      </c>
      <c r="J478" s="70" t="n">
        <v>1.0412768125534</v>
      </c>
      <c r="K478" s="106">
        <f>K477*(1+Tbill_YTM)^(1/52)</f>
        <v/>
      </c>
      <c r="L478" s="59" t="n"/>
      <c r="M478" s="104" t="n">
        <v>39937</v>
      </c>
      <c r="N478" s="107">
        <f>IF(YEAR(M478)&lt;&gt;YEAR(M477), Q477*$C$5, N477)*(I478/I477)</f>
        <v/>
      </c>
      <c r="O478" s="107">
        <f>IF(YEAR(M478)&lt;&gt;YEAR(M477), Q477*$C$6, O477)*(J478/J477)</f>
        <v/>
      </c>
      <c r="P478" s="107">
        <f>IF(YEAR(M478)&lt;&gt;YEAR(M477), Q477*$C$7, P477)*(1+Tbill_YTM)^(1/52)</f>
        <v/>
      </c>
      <c r="Q478" s="61">
        <f>SUM(N478:P478)</f>
        <v/>
      </c>
      <c r="R478" s="61">
        <f>R477*EXP($C$20/52) - IF(YEAR(M479)&lt;&gt;YEAR(M478), Initial_Assets * $C$19, 0)</f>
        <v/>
      </c>
      <c r="S478" s="62">
        <f>Q478/-R478</f>
        <v/>
      </c>
      <c r="T478" s="59" t="n"/>
      <c r="U478" s="59" t="n"/>
      <c r="V478" s="59" t="n"/>
    </row>
    <row r="479">
      <c r="G479" s="59" t="n"/>
      <c r="H479" s="104" t="n">
        <v>39944</v>
      </c>
      <c r="I479" s="105" t="n">
        <v>1355.10998535156</v>
      </c>
      <c r="J479" s="70" t="n">
        <v>0.983785033226013</v>
      </c>
      <c r="K479" s="106">
        <f>K478*(1+Tbill_YTM)^(1/52)</f>
        <v/>
      </c>
      <c r="L479" s="59" t="n"/>
      <c r="M479" s="104" t="n">
        <v>39944</v>
      </c>
      <c r="N479" s="107">
        <f>IF(YEAR(M479)&lt;&gt;YEAR(M478), Q478*$C$5, N478)*(I479/I478)</f>
        <v/>
      </c>
      <c r="O479" s="107">
        <f>IF(YEAR(M479)&lt;&gt;YEAR(M478), Q478*$C$6, O478)*(J479/J478)</f>
        <v/>
      </c>
      <c r="P479" s="107">
        <f>IF(YEAR(M479)&lt;&gt;YEAR(M478), Q478*$C$7, P478)*(1+Tbill_YTM)^(1/52)</f>
        <v/>
      </c>
      <c r="Q479" s="61">
        <f>SUM(N479:P479)</f>
        <v/>
      </c>
      <c r="R479" s="61">
        <f>R478*EXP($C$20/52) - IF(YEAR(M480)&lt;&gt;YEAR(M479), Initial_Assets * $C$19, 0)</f>
        <v/>
      </c>
      <c r="S479" s="62">
        <f>Q479/-R479</f>
        <v/>
      </c>
      <c r="T479" s="59" t="n"/>
      <c r="U479" s="59" t="n"/>
      <c r="V479" s="59" t="n"/>
    </row>
    <row r="480">
      <c r="G480" s="59" t="n"/>
      <c r="H480" s="104" t="n">
        <v>39951</v>
      </c>
      <c r="I480" s="105" t="n">
        <v>1363.17004394531</v>
      </c>
      <c r="J480" s="70" t="n">
        <v>0.993876278400421</v>
      </c>
      <c r="K480" s="106">
        <f>K479*(1+Tbill_YTM)^(1/52)</f>
        <v/>
      </c>
      <c r="L480" s="59" t="n"/>
      <c r="M480" s="104" t="n">
        <v>39951</v>
      </c>
      <c r="N480" s="107">
        <f>IF(YEAR(M480)&lt;&gt;YEAR(M479), Q479*$C$5, N479)*(I480/I479)</f>
        <v/>
      </c>
      <c r="O480" s="107">
        <f>IF(YEAR(M480)&lt;&gt;YEAR(M479), Q479*$C$6, O479)*(J480/J479)</f>
        <v/>
      </c>
      <c r="P480" s="107">
        <f>IF(YEAR(M480)&lt;&gt;YEAR(M479), Q479*$C$7, P479)*(1+Tbill_YTM)^(1/52)</f>
        <v/>
      </c>
      <c r="Q480" s="61">
        <f>SUM(N480:P480)</f>
        <v/>
      </c>
      <c r="R480" s="61">
        <f>R479*EXP($C$20/52) - IF(YEAR(M481)&lt;&gt;YEAR(M480), Initial_Assets * $C$19, 0)</f>
        <v/>
      </c>
      <c r="S480" s="62">
        <f>Q480/-R480</f>
        <v/>
      </c>
      <c r="T480" s="59" t="n"/>
      <c r="U480" s="59" t="n"/>
      <c r="V480" s="59" t="n"/>
    </row>
    <row r="481">
      <c r="G481" s="59" t="n"/>
      <c r="H481" s="104" t="n">
        <v>39958</v>
      </c>
      <c r="I481" s="105" t="n">
        <v>1435.56994628906</v>
      </c>
      <c r="J481" s="70" t="n">
        <v>1.10396707057952</v>
      </c>
      <c r="K481" s="106">
        <f>K480*(1+Tbill_YTM)^(1/52)</f>
        <v/>
      </c>
      <c r="L481" s="59" t="n"/>
      <c r="M481" s="104" t="n">
        <v>39958</v>
      </c>
      <c r="N481" s="107">
        <f>IF(YEAR(M481)&lt;&gt;YEAR(M480), Q480*$C$5, N480)*(I481/I480)</f>
        <v/>
      </c>
      <c r="O481" s="107">
        <f>IF(YEAR(M481)&lt;&gt;YEAR(M480), Q480*$C$6, O480)*(J481/J480)</f>
        <v/>
      </c>
      <c r="P481" s="107">
        <f>IF(YEAR(M481)&lt;&gt;YEAR(M480), Q480*$C$7, P480)*(1+Tbill_YTM)^(1/52)</f>
        <v/>
      </c>
      <c r="Q481" s="61">
        <f>SUM(N481:P481)</f>
        <v/>
      </c>
      <c r="R481" s="61">
        <f>R480*EXP($C$20/52) - IF(YEAR(M482)&lt;&gt;YEAR(M481), Initial_Assets * $C$19, 0)</f>
        <v/>
      </c>
      <c r="S481" s="62">
        <f>Q481/-R481</f>
        <v/>
      </c>
      <c r="T481" s="59" t="n"/>
      <c r="U481" s="59" t="n"/>
      <c r="V481" s="59" t="n"/>
    </row>
    <row r="482">
      <c r="G482" s="59" t="n"/>
      <c r="H482" s="104" t="n">
        <v>39965</v>
      </c>
      <c r="I482" s="105" t="n">
        <v>1493.2099609375</v>
      </c>
      <c r="J482" s="70" t="n">
        <v>1.19418084621429</v>
      </c>
      <c r="K482" s="106">
        <f>K481*(1+Tbill_YTM)^(1/52)</f>
        <v/>
      </c>
      <c r="L482" s="59" t="n"/>
      <c r="M482" s="104" t="n">
        <v>39965</v>
      </c>
      <c r="N482" s="107">
        <f>IF(YEAR(M482)&lt;&gt;YEAR(M481), Q481*$C$5, N481)*(I482/I481)</f>
        <v/>
      </c>
      <c r="O482" s="107">
        <f>IF(YEAR(M482)&lt;&gt;YEAR(M481), Q481*$C$6, O481)*(J482/J481)</f>
        <v/>
      </c>
      <c r="P482" s="107">
        <f>IF(YEAR(M482)&lt;&gt;YEAR(M481), Q481*$C$7, P481)*(1+Tbill_YTM)^(1/52)</f>
        <v/>
      </c>
      <c r="Q482" s="61">
        <f>SUM(N482:P482)</f>
        <v/>
      </c>
      <c r="R482" s="61">
        <f>R481*EXP($C$20/52) - IF(YEAR(M483)&lt;&gt;YEAR(M482), Initial_Assets * $C$19, 0)</f>
        <v/>
      </c>
      <c r="S482" s="62">
        <f>Q482/-R482</f>
        <v/>
      </c>
      <c r="T482" s="59" t="n"/>
      <c r="U482" s="59" t="n"/>
      <c r="V482" s="59" t="n"/>
    </row>
    <row r="483">
      <c r="G483" s="59" t="n"/>
      <c r="H483" s="104" t="n">
        <v>39972</v>
      </c>
      <c r="I483" s="105" t="n">
        <v>1489.96997070312</v>
      </c>
      <c r="J483" s="70" t="n">
        <v>1.18561840057373</v>
      </c>
      <c r="K483" s="106">
        <f>K482*(1+Tbill_YTM)^(1/52)</f>
        <v/>
      </c>
      <c r="L483" s="59" t="n"/>
      <c r="M483" s="104" t="n">
        <v>39972</v>
      </c>
      <c r="N483" s="107">
        <f>IF(YEAR(M483)&lt;&gt;YEAR(M482), Q482*$C$5, N482)*(I483/I482)</f>
        <v/>
      </c>
      <c r="O483" s="107">
        <f>IF(YEAR(M483)&lt;&gt;YEAR(M482), Q482*$C$6, O482)*(J483/J482)</f>
        <v/>
      </c>
      <c r="P483" s="107">
        <f>IF(YEAR(M483)&lt;&gt;YEAR(M482), Q482*$C$7, P482)*(1+Tbill_YTM)^(1/52)</f>
        <v/>
      </c>
      <c r="Q483" s="61">
        <f>SUM(N483:P483)</f>
        <v/>
      </c>
      <c r="R483" s="61">
        <f>R482*EXP($C$20/52) - IF(YEAR(M484)&lt;&gt;YEAR(M483), Initial_Assets * $C$19, 0)</f>
        <v/>
      </c>
      <c r="S483" s="62">
        <f>Q483/-R483</f>
        <v/>
      </c>
      <c r="T483" s="59" t="n"/>
      <c r="U483" s="59" t="n"/>
      <c r="V483" s="59" t="n"/>
    </row>
    <row r="484" ht="17.5" customHeight="1" s="15">
      <c r="A484" s="4" t="n"/>
      <c r="G484" s="59" t="n"/>
      <c r="H484" s="104" t="n">
        <v>39979</v>
      </c>
      <c r="I484" s="105" t="n">
        <v>1471.22998046875</v>
      </c>
      <c r="J484" s="70" t="n">
        <v>1.15289652347564</v>
      </c>
      <c r="K484" s="106">
        <f>K483*(1+Tbill_YTM)^(1/52)</f>
        <v/>
      </c>
      <c r="L484" s="106" t="n"/>
      <c r="M484" s="104" t="n">
        <v>39979</v>
      </c>
      <c r="N484" s="107">
        <f>IF(YEAR(M484)&lt;&gt;YEAR(M483), Q483*$C$5, N483)*(I484/I483)</f>
        <v/>
      </c>
      <c r="O484" s="107">
        <f>IF(YEAR(M484)&lt;&gt;YEAR(M483), Q483*$C$6, O483)*(J484/J483)</f>
        <v/>
      </c>
      <c r="P484" s="107">
        <f>IF(YEAR(M484)&lt;&gt;YEAR(M483), Q483*$C$7, P483)*(1+Tbill_YTM)^(1/52)</f>
        <v/>
      </c>
      <c r="Q484" s="61">
        <f>SUM(N484:P484)</f>
        <v/>
      </c>
      <c r="R484" s="61">
        <f>R483*EXP($C$20/52) - IF(YEAR(M485)&lt;&gt;YEAR(M484), Initial_Assets * $C$19, 0)</f>
        <v/>
      </c>
      <c r="S484" s="62">
        <f>Q484/-R484</f>
        <v/>
      </c>
      <c r="T484" s="59" t="n"/>
      <c r="U484" s="59" t="n"/>
      <c r="V484" s="59" t="n"/>
    </row>
    <row r="485" ht="17.5" customHeight="1" s="15">
      <c r="G485" s="59" t="n"/>
      <c r="H485" s="104" t="n">
        <v>39986</v>
      </c>
      <c r="I485" s="105" t="n">
        <v>1480.19995117187</v>
      </c>
      <c r="J485" s="70" t="n">
        <v>1.16665828227996</v>
      </c>
      <c r="K485" s="106">
        <f>K484*(1+Tbill_YTM)^(1/52)</f>
        <v/>
      </c>
      <c r="L485" s="59" t="n"/>
      <c r="M485" s="104" t="n">
        <v>39986</v>
      </c>
      <c r="N485" s="107">
        <f>IF(YEAR(M485)&lt;&gt;YEAR(M484), Q484*$C$5, N484)*(I485/I484)</f>
        <v/>
      </c>
      <c r="O485" s="107">
        <f>IF(YEAR(M485)&lt;&gt;YEAR(M484), Q484*$C$6, O484)*(J485/J484)</f>
        <v/>
      </c>
      <c r="P485" s="107">
        <f>IF(YEAR(M485)&lt;&gt;YEAR(M484), Q484*$C$7, P484)*(1+Tbill_YTM)^(1/52)</f>
        <v/>
      </c>
      <c r="Q485" s="61">
        <f>SUM(N485:P485)</f>
        <v/>
      </c>
      <c r="R485" s="61">
        <f>R484*EXP($C$20/52) - IF(YEAR(M486)&lt;&gt;YEAR(M485), Initial_Assets * $C$19, 0)</f>
        <v/>
      </c>
      <c r="S485" s="62">
        <f>Q485/-R485</f>
        <v/>
      </c>
      <c r="T485" s="59" t="n"/>
      <c r="U485" s="59" t="n"/>
      <c r="V485" s="59" t="n"/>
    </row>
    <row r="486">
      <c r="G486" s="59" t="n"/>
      <c r="H486" s="104" t="n">
        <v>39993</v>
      </c>
      <c r="I486" s="105" t="n">
        <v>1446.28002929687</v>
      </c>
      <c r="J486" s="70" t="n">
        <v>1.11681079864501</v>
      </c>
      <c r="K486" s="106">
        <f>K485*(1+Tbill_YTM)^(1/52)</f>
        <v/>
      </c>
      <c r="L486" s="59" t="n"/>
      <c r="M486" s="104" t="n">
        <v>39993</v>
      </c>
      <c r="N486" s="107">
        <f>IF(YEAR(M486)&lt;&gt;YEAR(M485), Q485*$C$5, N485)*(I486/I485)</f>
        <v/>
      </c>
      <c r="O486" s="107">
        <f>IF(YEAR(M486)&lt;&gt;YEAR(M485), Q485*$C$6, O485)*(J486/J485)</f>
        <v/>
      </c>
      <c r="P486" s="107">
        <f>IF(YEAR(M486)&lt;&gt;YEAR(M485), Q485*$C$7, P485)*(1+Tbill_YTM)^(1/52)</f>
        <v/>
      </c>
      <c r="Q486" s="61">
        <f>SUM(N486:P486)</f>
        <v/>
      </c>
      <c r="R486" s="61">
        <f>R485*EXP($C$20/52) - IF(YEAR(M487)&lt;&gt;YEAR(M486), Initial_Assets * $C$19, 0)</f>
        <v/>
      </c>
      <c r="S486" s="62">
        <f>Q486/-R486</f>
        <v/>
      </c>
      <c r="T486" s="59" t="n"/>
      <c r="U486" s="59" t="n"/>
      <c r="V486" s="59" t="n"/>
    </row>
    <row r="487">
      <c r="G487" s="59" t="n"/>
      <c r="H487" s="104" t="n">
        <v>40000</v>
      </c>
      <c r="I487" s="105" t="n">
        <v>1419.83996582031</v>
      </c>
      <c r="J487" s="70" t="n">
        <v>1.07338631153106</v>
      </c>
      <c r="K487" s="106">
        <f>K486*(1+Tbill_YTM)^(1/52)</f>
        <v/>
      </c>
      <c r="L487" s="59" t="n"/>
      <c r="M487" s="104" t="n">
        <v>40000</v>
      </c>
      <c r="N487" s="107">
        <f>IF(YEAR(M487)&lt;&gt;YEAR(M486), Q486*$C$5, N486)*(I487/I486)</f>
        <v/>
      </c>
      <c r="O487" s="107">
        <f>IF(YEAR(M487)&lt;&gt;YEAR(M486), Q486*$C$6, O486)*(J487/J486)</f>
        <v/>
      </c>
      <c r="P487" s="107">
        <f>IF(YEAR(M487)&lt;&gt;YEAR(M486), Q486*$C$7, P486)*(1+Tbill_YTM)^(1/52)</f>
        <v/>
      </c>
      <c r="Q487" s="61">
        <f>SUM(N487:P487)</f>
        <v/>
      </c>
      <c r="R487" s="61">
        <f>R486*EXP($C$20/52) - IF(YEAR(M488)&lt;&gt;YEAR(M487), Initial_Assets * $C$19, 0)</f>
        <v/>
      </c>
      <c r="S487" s="62">
        <f>Q487/-R487</f>
        <v/>
      </c>
      <c r="T487" s="59" t="n"/>
      <c r="U487" s="59" t="n"/>
      <c r="V487" s="59" t="n"/>
    </row>
    <row r="488">
      <c r="G488" s="59" t="n"/>
      <c r="H488" s="104" t="n">
        <v>40007</v>
      </c>
      <c r="I488" s="105" t="n">
        <v>1527.26000976562</v>
      </c>
      <c r="J488" s="70" t="n">
        <v>1.2376058101654</v>
      </c>
      <c r="K488" s="106">
        <f>K487*(1+Tbill_YTM)^(1/52)</f>
        <v/>
      </c>
      <c r="L488" s="59" t="n"/>
      <c r="M488" s="104" t="n">
        <v>40007</v>
      </c>
      <c r="N488" s="107">
        <f>IF(YEAR(M488)&lt;&gt;YEAR(M487), Q487*$C$5, N487)*(I488/I487)</f>
        <v/>
      </c>
      <c r="O488" s="107">
        <f>IF(YEAR(M488)&lt;&gt;YEAR(M487), Q487*$C$6, O487)*(J488/J487)</f>
        <v/>
      </c>
      <c r="P488" s="107">
        <f>IF(YEAR(M488)&lt;&gt;YEAR(M487), Q487*$C$7, P487)*(1+Tbill_YTM)^(1/52)</f>
        <v/>
      </c>
      <c r="Q488" s="61">
        <f>SUM(N488:P488)</f>
        <v/>
      </c>
      <c r="R488" s="61">
        <f>R487*EXP($C$20/52) - IF(YEAR(M489)&lt;&gt;YEAR(M488), Initial_Assets * $C$19, 0)</f>
        <v/>
      </c>
      <c r="S488" s="62">
        <f>Q488/-R488</f>
        <v/>
      </c>
      <c r="T488" s="59" t="n"/>
      <c r="U488" s="59" t="n"/>
      <c r="V488" s="59" t="n"/>
    </row>
    <row r="489">
      <c r="G489" s="59" t="n"/>
      <c r="H489" s="104" t="n">
        <v>40014</v>
      </c>
      <c r="I489" s="105" t="n">
        <v>1599.06005859375</v>
      </c>
      <c r="J489" s="70" t="n">
        <v>1.35717606544494</v>
      </c>
      <c r="K489" s="106">
        <f>K488*(1+Tbill_YTM)^(1/52)</f>
        <v/>
      </c>
      <c r="L489" s="59" t="n"/>
      <c r="M489" s="104" t="n">
        <v>40014</v>
      </c>
      <c r="N489" s="107">
        <f>IF(YEAR(M489)&lt;&gt;YEAR(M488), Q488*$C$5, N488)*(I489/I488)</f>
        <v/>
      </c>
      <c r="O489" s="107">
        <f>IF(YEAR(M489)&lt;&gt;YEAR(M488), Q488*$C$6, O488)*(J489/J488)</f>
        <v/>
      </c>
      <c r="P489" s="107">
        <f>IF(YEAR(M489)&lt;&gt;YEAR(M488), Q488*$C$7, P488)*(1+Tbill_YTM)^(1/52)</f>
        <v/>
      </c>
      <c r="Q489" s="61">
        <f>SUM(N489:P489)</f>
        <v/>
      </c>
      <c r="R489" s="61">
        <f>R488*EXP($C$20/52) - IF(YEAR(M490)&lt;&gt;YEAR(M489), Initial_Assets * $C$19, 0)</f>
        <v/>
      </c>
      <c r="S489" s="62">
        <f>Q489/-R489</f>
        <v/>
      </c>
      <c r="T489" s="59" t="n"/>
      <c r="U489" s="59" t="n"/>
      <c r="V489" s="59" t="n"/>
    </row>
    <row r="490" ht="17.5" customHeight="1" s="15">
      <c r="G490" s="59" t="n"/>
      <c r="H490" s="104" t="n">
        <v>40021</v>
      </c>
      <c r="I490" s="105" t="n">
        <v>1603.35998535156</v>
      </c>
      <c r="J490" s="70" t="n">
        <v>1.36329233646392</v>
      </c>
      <c r="K490" s="106">
        <f>K489*(1+Tbill_YTM)^(1/52)</f>
        <v/>
      </c>
      <c r="L490" s="59" t="n"/>
      <c r="M490" s="104" t="n">
        <v>40021</v>
      </c>
      <c r="N490" s="107">
        <f>IF(YEAR(M490)&lt;&gt;YEAR(M489), Q489*$C$5, N489)*(I490/I489)</f>
        <v/>
      </c>
      <c r="O490" s="107">
        <f>IF(YEAR(M490)&lt;&gt;YEAR(M489), Q489*$C$6, O489)*(J490/J489)</f>
        <v/>
      </c>
      <c r="P490" s="107">
        <f>IF(YEAR(M490)&lt;&gt;YEAR(M489), Q489*$C$7, P489)*(1+Tbill_YTM)^(1/52)</f>
        <v/>
      </c>
      <c r="Q490" s="61">
        <f>SUM(N490:P490)</f>
        <v/>
      </c>
      <c r="R490" s="61">
        <f>R489*EXP($C$20/52) - IF(YEAR(M491)&lt;&gt;YEAR(M490), Initial_Assets * $C$19, 0)</f>
        <v/>
      </c>
      <c r="S490" s="62">
        <f>Q490/-R490</f>
        <v/>
      </c>
      <c r="T490" s="59" t="n"/>
      <c r="U490" s="59" t="n"/>
      <c r="V490" s="59" t="n"/>
    </row>
    <row r="491">
      <c r="E491" s="4" t="n"/>
      <c r="F491" s="4" t="n"/>
      <c r="G491" s="59" t="n"/>
      <c r="H491" s="104" t="n">
        <v>40028</v>
      </c>
      <c r="I491" s="105" t="n">
        <v>1619.48999023437</v>
      </c>
      <c r="J491" s="70" t="n">
        <v>1.39142656326293</v>
      </c>
      <c r="K491" s="106">
        <f>K490*(1+Tbill_YTM)^(1/52)</f>
        <v/>
      </c>
      <c r="L491" s="59" t="n"/>
      <c r="M491" s="104" t="n">
        <v>40028</v>
      </c>
      <c r="N491" s="107">
        <f>IF(YEAR(M491)&lt;&gt;YEAR(M490), Q490*$C$5, N490)*(I491/I490)</f>
        <v/>
      </c>
      <c r="O491" s="107">
        <f>IF(YEAR(M491)&lt;&gt;YEAR(M490), Q490*$C$6, O490)*(J491/J490)</f>
        <v/>
      </c>
      <c r="P491" s="107">
        <f>IF(YEAR(M491)&lt;&gt;YEAR(M490), Q490*$C$7, P490)*(1+Tbill_YTM)^(1/52)</f>
        <v/>
      </c>
      <c r="Q491" s="61">
        <f>SUM(N491:P491)</f>
        <v/>
      </c>
      <c r="R491" s="61">
        <f>R490*EXP($C$20/52) - IF(YEAR(M492)&lt;&gt;YEAR(M491), Initial_Assets * $C$19, 0)</f>
        <v/>
      </c>
      <c r="S491" s="62">
        <f>Q491/-R491</f>
        <v/>
      </c>
      <c r="T491" s="59" t="n"/>
      <c r="U491" s="59" t="n"/>
      <c r="V491" s="59" t="n"/>
    </row>
    <row r="492">
      <c r="B492" s="27" t="n"/>
      <c r="C492" s="4" t="n"/>
      <c r="D492" s="4" t="n"/>
      <c r="G492" s="59" t="n"/>
      <c r="H492" s="104" t="n">
        <v>40035</v>
      </c>
      <c r="I492" s="105" t="n">
        <v>1611.57995605468</v>
      </c>
      <c r="J492" s="70" t="n">
        <v>1.37521946430206</v>
      </c>
      <c r="K492" s="106">
        <f>K491*(1+Tbill_YTM)^(1/52)</f>
        <v/>
      </c>
      <c r="L492" s="59" t="n"/>
      <c r="M492" s="104" t="n">
        <v>40035</v>
      </c>
      <c r="N492" s="107">
        <f>IF(YEAR(M492)&lt;&gt;YEAR(M491), Q491*$C$5, N491)*(I492/I491)</f>
        <v/>
      </c>
      <c r="O492" s="107">
        <f>IF(YEAR(M492)&lt;&gt;YEAR(M491), Q491*$C$6, O491)*(J492/J491)</f>
        <v/>
      </c>
      <c r="P492" s="107">
        <f>IF(YEAR(M492)&lt;&gt;YEAR(M491), Q491*$C$7, P491)*(1+Tbill_YTM)^(1/52)</f>
        <v/>
      </c>
      <c r="Q492" s="61">
        <f>SUM(N492:P492)</f>
        <v/>
      </c>
      <c r="R492" s="61">
        <f>R491*EXP($C$20/52) - IF(YEAR(M493)&lt;&gt;YEAR(M492), Initial_Assets * $C$19, 0)</f>
        <v/>
      </c>
      <c r="S492" s="62">
        <f>Q492/-R492</f>
        <v/>
      </c>
      <c r="T492" s="59" t="n"/>
      <c r="U492" s="59" t="n"/>
      <c r="V492" s="59" t="n"/>
    </row>
    <row r="493">
      <c r="G493" s="64" t="n"/>
      <c r="H493" s="104" t="n">
        <v>40042</v>
      </c>
      <c r="I493" s="105" t="n">
        <v>1637.78002929687</v>
      </c>
      <c r="J493" s="70" t="n">
        <v>1.41711473464965</v>
      </c>
      <c r="K493" s="106">
        <f>K492*(1+Tbill_YTM)^(1/52)</f>
        <v/>
      </c>
      <c r="L493" s="59" t="n"/>
      <c r="M493" s="104" t="n">
        <v>40042</v>
      </c>
      <c r="N493" s="107">
        <f>IF(YEAR(M493)&lt;&gt;YEAR(M492), Q492*$C$5, N492)*(I493/I492)</f>
        <v/>
      </c>
      <c r="O493" s="107">
        <f>IF(YEAR(M493)&lt;&gt;YEAR(M492), Q492*$C$6, O492)*(J493/J492)</f>
        <v/>
      </c>
      <c r="P493" s="107">
        <f>IF(YEAR(M493)&lt;&gt;YEAR(M492), Q492*$C$7, P492)*(1+Tbill_YTM)^(1/52)</f>
        <v/>
      </c>
      <c r="Q493" s="61">
        <f>SUM(N493:P493)</f>
        <v/>
      </c>
      <c r="R493" s="61">
        <f>R492*EXP($C$20/52) - IF(YEAR(M494)&lt;&gt;YEAR(M493), Initial_Assets * $C$19, 0)</f>
        <v/>
      </c>
      <c r="S493" s="62">
        <f>Q493/-R493</f>
        <v/>
      </c>
      <c r="T493" s="59" t="n"/>
      <c r="U493" s="59" t="n"/>
      <c r="V493" s="59" t="n"/>
    </row>
    <row r="494" ht="17.5" customHeight="1" s="15" thickBot="1">
      <c r="G494" s="66" t="inlineStr">
        <is>
          <t>reclaimed 100WMA</t>
        </is>
      </c>
      <c r="H494" s="114" t="n">
        <v>40049</v>
      </c>
      <c r="I494" s="115" t="n">
        <v>1643.23999023437</v>
      </c>
      <c r="J494" s="70" t="n">
        <v>1.42995834350585</v>
      </c>
      <c r="K494" s="106">
        <f>K493*(1+Tbill_YTM)^(1/52)</f>
        <v/>
      </c>
      <c r="L494" s="59" t="n"/>
      <c r="M494" s="114" t="n">
        <v>40049</v>
      </c>
      <c r="N494" s="107">
        <f>IF(YEAR(M494)&lt;&gt;YEAR(M493), Q493*$C$5, N493)*(I494/I493)</f>
        <v/>
      </c>
      <c r="O494" s="107">
        <f>IF(YEAR(M494)&lt;&gt;YEAR(M493), Q493*$C$6, O493)*(J494/J493)</f>
        <v/>
      </c>
      <c r="P494" s="107">
        <f>IF(YEAR(M494)&lt;&gt;YEAR(M493), Q493*$C$7, P493)*(1+Tbill_YTM)^(1/52)</f>
        <v/>
      </c>
      <c r="Q494" s="61">
        <f>SUM(N494:P494)</f>
        <v/>
      </c>
      <c r="R494" s="61">
        <f>R493*EXP($C$20/52) - IF(YEAR(M495)&lt;&gt;YEAR(M494), Initial_Assets * $C$19, 0)</f>
        <v/>
      </c>
      <c r="S494" s="62">
        <f>Q494/-R494</f>
        <v/>
      </c>
      <c r="T494" s="59" t="n"/>
      <c r="U494" s="59" t="n"/>
      <c r="V494" s="59" t="n"/>
    </row>
    <row r="495">
      <c r="G495" s="64" t="n"/>
      <c r="H495" s="104" t="n">
        <v>40056</v>
      </c>
      <c r="I495" s="105" t="n">
        <v>1638.06994628906</v>
      </c>
      <c r="J495" s="70" t="n">
        <v>1.42078423500061</v>
      </c>
      <c r="K495" s="106">
        <f>K494*(1+Tbill_YTM)^(1/52)</f>
        <v/>
      </c>
      <c r="L495" s="59" t="n"/>
      <c r="M495" s="104" t="n">
        <v>40056</v>
      </c>
      <c r="N495" s="107">
        <f>IF(YEAR(M495)&lt;&gt;YEAR(M494), Q494*$C$5, N494)*(I495/I494)</f>
        <v/>
      </c>
      <c r="O495" s="107">
        <f>IF(YEAR(M495)&lt;&gt;YEAR(M494), Q494*$C$6, O494)*(J495/J494)</f>
        <v/>
      </c>
      <c r="P495" s="107">
        <f>IF(YEAR(M495)&lt;&gt;YEAR(M494), Q494*$C$7, P494)*(1+Tbill_YTM)^(1/52)</f>
        <v/>
      </c>
      <c r="Q495" s="61">
        <f>SUM(N495:P495)</f>
        <v/>
      </c>
      <c r="R495" s="61">
        <f>R494*EXP($C$20/52) - IF(YEAR(M496)&lt;&gt;YEAR(M495), Initial_Assets * $C$19, 0)</f>
        <v/>
      </c>
      <c r="S495" s="62">
        <f>Q495/-R495</f>
        <v/>
      </c>
      <c r="T495" s="59" t="n"/>
      <c r="U495" s="59" t="n"/>
      <c r="V495" s="59" t="n"/>
    </row>
    <row r="496">
      <c r="G496" s="64" t="n"/>
      <c r="H496" s="104" t="n">
        <v>40063</v>
      </c>
      <c r="I496" s="105" t="n">
        <v>1685.4599609375</v>
      </c>
      <c r="J496" s="70" t="n">
        <v>1.50335252285003</v>
      </c>
      <c r="K496" s="106">
        <f>K495*(1+Tbill_YTM)^(1/52)</f>
        <v/>
      </c>
      <c r="L496" s="59" t="n"/>
      <c r="M496" s="104" t="n">
        <v>40063</v>
      </c>
      <c r="N496" s="107">
        <f>IF(YEAR(M496)&lt;&gt;YEAR(M495), Q495*$C$5, N495)*(I496/I495)</f>
        <v/>
      </c>
      <c r="O496" s="107">
        <f>IF(YEAR(M496)&lt;&gt;YEAR(M495), Q495*$C$6, O495)*(J496/J495)</f>
        <v/>
      </c>
      <c r="P496" s="107">
        <f>IF(YEAR(M496)&lt;&gt;YEAR(M495), Q495*$C$7, P495)*(1+Tbill_YTM)^(1/52)</f>
        <v/>
      </c>
      <c r="Q496" s="61">
        <f>SUM(N496:P496)</f>
        <v/>
      </c>
      <c r="R496" s="61">
        <f>R495*EXP($C$20/52) - IF(YEAR(M497)&lt;&gt;YEAR(M496), Initial_Assets * $C$19, 0)</f>
        <v/>
      </c>
      <c r="S496" s="62">
        <f>Q496/-R496</f>
        <v/>
      </c>
      <c r="T496" s="59" t="n"/>
      <c r="U496" s="59" t="n"/>
      <c r="V496" s="59" t="n"/>
    </row>
    <row r="497">
      <c r="G497" s="64" t="n"/>
      <c r="H497" s="104" t="n">
        <v>40070</v>
      </c>
      <c r="I497" s="105" t="n">
        <v>1725.23999023437</v>
      </c>
      <c r="J497" s="70" t="n">
        <v>1.57644093036651</v>
      </c>
      <c r="K497" s="106">
        <f>K496*(1+Tbill_YTM)^(1/52)</f>
        <v/>
      </c>
      <c r="L497" s="59" t="n"/>
      <c r="M497" s="104" t="n">
        <v>40070</v>
      </c>
      <c r="N497" s="107">
        <f>IF(YEAR(M497)&lt;&gt;YEAR(M496), Q496*$C$5, N496)*(I497/I496)</f>
        <v/>
      </c>
      <c r="O497" s="107">
        <f>IF(YEAR(M497)&lt;&gt;YEAR(M496), Q496*$C$6, O496)*(J497/J496)</f>
        <v/>
      </c>
      <c r="P497" s="107">
        <f>IF(YEAR(M497)&lt;&gt;YEAR(M496), Q496*$C$7, P496)*(1+Tbill_YTM)^(1/52)</f>
        <v/>
      </c>
      <c r="Q497" s="61">
        <f>SUM(N497:P497)</f>
        <v/>
      </c>
      <c r="R497" s="61">
        <f>R496*EXP($C$20/52) - IF(YEAR(M498)&lt;&gt;YEAR(M497), Initial_Assets * $C$19, 0)</f>
        <v/>
      </c>
      <c r="S497" s="62">
        <f>Q497/-R497</f>
        <v/>
      </c>
      <c r="T497" s="59" t="n"/>
      <c r="U497" s="59" t="n"/>
      <c r="V497" s="59" t="n"/>
    </row>
    <row r="498">
      <c r="G498" s="64" t="n"/>
      <c r="H498" s="104" t="n">
        <v>40077</v>
      </c>
      <c r="I498" s="105" t="n">
        <v>1694.15002441406</v>
      </c>
      <c r="J498" s="70" t="n">
        <v>1.5195608139038</v>
      </c>
      <c r="K498" s="106">
        <f>K497*(1+Tbill_YTM)^(1/52)</f>
        <v/>
      </c>
      <c r="L498" s="59" t="n"/>
      <c r="M498" s="104" t="n">
        <v>40077</v>
      </c>
      <c r="N498" s="107">
        <f>IF(YEAR(M498)&lt;&gt;YEAR(M497), Q497*$C$5, N497)*(I498/I497)</f>
        <v/>
      </c>
      <c r="O498" s="107">
        <f>IF(YEAR(M498)&lt;&gt;YEAR(M497), Q497*$C$6, O497)*(J498/J497)</f>
        <v/>
      </c>
      <c r="P498" s="107">
        <f>IF(YEAR(M498)&lt;&gt;YEAR(M497), Q497*$C$7, P497)*(1+Tbill_YTM)^(1/52)</f>
        <v/>
      </c>
      <c r="Q498" s="61">
        <f>SUM(N498:P498)</f>
        <v/>
      </c>
      <c r="R498" s="61">
        <f>R497*EXP($C$20/52) - IF(YEAR(M499)&lt;&gt;YEAR(M498), Initial_Assets * $C$19, 0)</f>
        <v/>
      </c>
      <c r="S498" s="62">
        <f>Q498/-R498</f>
        <v/>
      </c>
      <c r="T498" s="59" t="n"/>
      <c r="U498" s="59" t="n"/>
      <c r="V498" s="59" t="n"/>
    </row>
    <row r="499">
      <c r="G499" s="64" t="n"/>
      <c r="H499" s="104" t="n">
        <v>40084</v>
      </c>
      <c r="I499" s="105" t="n">
        <v>1662.48999023437</v>
      </c>
      <c r="J499" s="70" t="n">
        <v>1.45778763294219</v>
      </c>
      <c r="K499" s="106">
        <f>K498*(1+Tbill_YTM)^(1/52)</f>
        <v/>
      </c>
      <c r="L499" s="59" t="n"/>
      <c r="M499" s="104" t="n">
        <v>40084</v>
      </c>
      <c r="N499" s="107">
        <f>IF(YEAR(M499)&lt;&gt;YEAR(M498), Q498*$C$5, N498)*(I499/I498)</f>
        <v/>
      </c>
      <c r="O499" s="107">
        <f>IF(YEAR(M499)&lt;&gt;YEAR(M498), Q498*$C$6, O498)*(J499/J498)</f>
        <v/>
      </c>
      <c r="P499" s="107">
        <f>IF(YEAR(M499)&lt;&gt;YEAR(M498), Q498*$C$7, P498)*(1+Tbill_YTM)^(1/52)</f>
        <v/>
      </c>
      <c r="Q499" s="61">
        <f>SUM(N499:P499)</f>
        <v/>
      </c>
      <c r="R499" s="61">
        <f>R498*EXP($C$20/52) - IF(YEAR(M500)&lt;&gt;YEAR(M499), Initial_Assets * $C$19, 0)</f>
        <v/>
      </c>
      <c r="S499" s="62">
        <f>Q499/-R499</f>
        <v/>
      </c>
      <c r="T499" s="59" t="n"/>
      <c r="U499" s="59" t="n"/>
      <c r="V499" s="59" t="n"/>
    </row>
    <row r="500">
      <c r="G500" s="64" t="n"/>
      <c r="H500" s="104" t="n">
        <v>40091</v>
      </c>
      <c r="I500" s="105" t="n">
        <v>1727.76000976562</v>
      </c>
      <c r="J500" s="70" t="n">
        <v>1.57215940952301</v>
      </c>
      <c r="K500" s="106">
        <f>K499*(1+Tbill_YTM)^(1/52)</f>
        <v/>
      </c>
      <c r="L500" s="59" t="n"/>
      <c r="M500" s="104" t="n">
        <v>40091</v>
      </c>
      <c r="N500" s="107">
        <f>IF(YEAR(M500)&lt;&gt;YEAR(M499), Q499*$C$5, N499)*(I500/I499)</f>
        <v/>
      </c>
      <c r="O500" s="107">
        <f>IF(YEAR(M500)&lt;&gt;YEAR(M499), Q499*$C$6, O499)*(J500/J499)</f>
        <v/>
      </c>
      <c r="P500" s="107">
        <f>IF(YEAR(M500)&lt;&gt;YEAR(M499), Q499*$C$7, P499)*(1+Tbill_YTM)^(1/52)</f>
        <v/>
      </c>
      <c r="Q500" s="61">
        <f>SUM(N500:P500)</f>
        <v/>
      </c>
      <c r="R500" s="61">
        <f>R499*EXP($C$20/52) - IF(YEAR(M501)&lt;&gt;YEAR(M500), Initial_Assets * $C$19, 0)</f>
        <v/>
      </c>
      <c r="S500" s="62">
        <f>Q500/-R500</f>
        <v/>
      </c>
      <c r="T500" s="59" t="n"/>
      <c r="U500" s="59" t="n"/>
      <c r="V500" s="59" t="n"/>
    </row>
    <row r="501">
      <c r="G501" s="64" t="n"/>
      <c r="H501" s="104" t="n">
        <v>40098</v>
      </c>
      <c r="I501" s="105" t="n">
        <v>1739.31994628906</v>
      </c>
      <c r="J501" s="70" t="n">
        <v>1.59631788730621</v>
      </c>
      <c r="K501" s="106">
        <f>K500*(1+Tbill_YTM)^(1/52)</f>
        <v/>
      </c>
      <c r="L501" s="59" t="n"/>
      <c r="M501" s="104" t="n">
        <v>40098</v>
      </c>
      <c r="N501" s="107">
        <f>IF(YEAR(M501)&lt;&gt;YEAR(M500), Q500*$C$5, N500)*(I501/I500)</f>
        <v/>
      </c>
      <c r="O501" s="107">
        <f>IF(YEAR(M501)&lt;&gt;YEAR(M500), Q500*$C$6, O500)*(J501/J500)</f>
        <v/>
      </c>
      <c r="P501" s="107">
        <f>IF(YEAR(M501)&lt;&gt;YEAR(M500), Q500*$C$7, P500)*(1+Tbill_YTM)^(1/52)</f>
        <v/>
      </c>
      <c r="Q501" s="61">
        <f>SUM(N501:P501)</f>
        <v/>
      </c>
      <c r="R501" s="61">
        <f>R500*EXP($C$20/52) - IF(YEAR(M502)&lt;&gt;YEAR(M501), Initial_Assets * $C$19, 0)</f>
        <v/>
      </c>
      <c r="S501" s="62">
        <f>Q501/-R501</f>
        <v/>
      </c>
      <c r="T501" s="59" t="n"/>
      <c r="U501" s="59" t="n"/>
      <c r="V501" s="59" t="n"/>
    </row>
    <row r="502">
      <c r="G502" s="64" t="n"/>
      <c r="H502" s="104" t="n">
        <v>40105</v>
      </c>
      <c r="I502" s="105" t="n">
        <v>1753.63000488281</v>
      </c>
      <c r="J502" s="70" t="n">
        <v>1.6223120689392</v>
      </c>
      <c r="K502" s="106">
        <f>K501*(1+Tbill_YTM)^(1/52)</f>
        <v/>
      </c>
      <c r="L502" s="59" t="n"/>
      <c r="M502" s="104" t="n">
        <v>40105</v>
      </c>
      <c r="N502" s="107">
        <f>IF(YEAR(M502)&lt;&gt;YEAR(M501), Q501*$C$5, N501)*(I502/I501)</f>
        <v/>
      </c>
      <c r="O502" s="107">
        <f>IF(YEAR(M502)&lt;&gt;YEAR(M501), Q501*$C$6, O501)*(J502/J501)</f>
        <v/>
      </c>
      <c r="P502" s="107">
        <f>IF(YEAR(M502)&lt;&gt;YEAR(M501), Q501*$C$7, P501)*(1+Tbill_YTM)^(1/52)</f>
        <v/>
      </c>
      <c r="Q502" s="61">
        <f>SUM(N502:P502)</f>
        <v/>
      </c>
      <c r="R502" s="61">
        <f>R501*EXP($C$20/52) - IF(YEAR(M503)&lt;&gt;YEAR(M502), Initial_Assets * $C$19, 0)</f>
        <v/>
      </c>
      <c r="S502" s="62">
        <f>Q502/-R502</f>
        <v/>
      </c>
      <c r="T502" s="59" t="n"/>
      <c r="U502" s="59" t="n"/>
      <c r="V502" s="59" t="n"/>
    </row>
    <row r="503">
      <c r="G503" s="64" t="n"/>
      <c r="H503" s="104" t="n">
        <v>40112</v>
      </c>
      <c r="I503" s="105" t="n">
        <v>1667.13000488281</v>
      </c>
      <c r="J503" s="70" t="n">
        <v>1.45870435237884</v>
      </c>
      <c r="K503" s="106">
        <f>K502*(1+Tbill_YTM)^(1/52)</f>
        <v/>
      </c>
      <c r="L503" s="59" t="n"/>
      <c r="M503" s="104" t="n">
        <v>40112</v>
      </c>
      <c r="N503" s="107">
        <f>IF(YEAR(M503)&lt;&gt;YEAR(M502), Q502*$C$5, N502)*(I503/I502)</f>
        <v/>
      </c>
      <c r="O503" s="107">
        <f>IF(YEAR(M503)&lt;&gt;YEAR(M502), Q502*$C$6, O502)*(J503/J502)</f>
        <v/>
      </c>
      <c r="P503" s="107">
        <f>IF(YEAR(M503)&lt;&gt;YEAR(M502), Q502*$C$7, P502)*(1+Tbill_YTM)^(1/52)</f>
        <v/>
      </c>
      <c r="Q503" s="61">
        <f>SUM(N503:P503)</f>
        <v/>
      </c>
      <c r="R503" s="61">
        <f>R502*EXP($C$20/52) - IF(YEAR(M504)&lt;&gt;YEAR(M503), Initial_Assets * $C$19, 0)</f>
        <v/>
      </c>
      <c r="S503" s="62">
        <f>Q503/-R503</f>
        <v/>
      </c>
      <c r="T503" s="59" t="n"/>
      <c r="U503" s="59" t="n"/>
      <c r="V503" s="59" t="n"/>
    </row>
    <row r="504">
      <c r="G504" s="64" t="n"/>
      <c r="H504" s="104" t="n">
        <v>40119</v>
      </c>
      <c r="I504" s="105" t="n">
        <v>1730.76000976562</v>
      </c>
      <c r="J504" s="70" t="n">
        <v>1.57644093036651</v>
      </c>
      <c r="K504" s="106">
        <f>K503*(1+Tbill_YTM)^(1/52)</f>
        <v/>
      </c>
      <c r="L504" s="59" t="n"/>
      <c r="M504" s="104" t="n">
        <v>40119</v>
      </c>
      <c r="N504" s="107">
        <f>IF(YEAR(M504)&lt;&gt;YEAR(M503), Q503*$C$5, N503)*(I504/I503)</f>
        <v/>
      </c>
      <c r="O504" s="107">
        <f>IF(YEAR(M504)&lt;&gt;YEAR(M503), Q503*$C$6, O503)*(J504/J503)</f>
        <v/>
      </c>
      <c r="P504" s="107">
        <f>IF(YEAR(M504)&lt;&gt;YEAR(M503), Q503*$C$7, P503)*(1+Tbill_YTM)^(1/52)</f>
        <v/>
      </c>
      <c r="Q504" s="61">
        <f>SUM(N504:P504)</f>
        <v/>
      </c>
      <c r="R504" s="61">
        <f>R503*EXP($C$20/52) - IF(YEAR(M505)&lt;&gt;YEAR(M504), Initial_Assets * $C$19, 0)</f>
        <v/>
      </c>
      <c r="S504" s="62">
        <f>Q504/-R504</f>
        <v/>
      </c>
      <c r="T504" s="59" t="n"/>
      <c r="U504" s="59" t="n"/>
      <c r="V504" s="59" t="n"/>
    </row>
    <row r="505">
      <c r="G505" s="64" t="n"/>
      <c r="H505" s="104" t="n">
        <v>40126</v>
      </c>
      <c r="I505" s="105" t="n">
        <v>1788.60998535156</v>
      </c>
      <c r="J505" s="70" t="n">
        <v>1.68225085735321</v>
      </c>
      <c r="K505" s="106">
        <f>K504*(1+Tbill_YTM)^(1/52)</f>
        <v/>
      </c>
      <c r="L505" s="59" t="n"/>
      <c r="M505" s="104" t="n">
        <v>40126</v>
      </c>
      <c r="N505" s="107">
        <f>IF(YEAR(M505)&lt;&gt;YEAR(M504), Q504*$C$5, N504)*(I505/I504)</f>
        <v/>
      </c>
      <c r="O505" s="107">
        <f>IF(YEAR(M505)&lt;&gt;YEAR(M504), Q504*$C$6, O504)*(J505/J504)</f>
        <v/>
      </c>
      <c r="P505" s="107">
        <f>IF(YEAR(M505)&lt;&gt;YEAR(M504), Q504*$C$7, P504)*(1+Tbill_YTM)^(1/52)</f>
        <v/>
      </c>
      <c r="Q505" s="61">
        <f>SUM(N505:P505)</f>
        <v/>
      </c>
      <c r="R505" s="61">
        <f>R504*EXP($C$20/52) - IF(YEAR(M506)&lt;&gt;YEAR(M505), Initial_Assets * $C$19, 0)</f>
        <v/>
      </c>
      <c r="S505" s="62">
        <f>Q505/-R505</f>
        <v/>
      </c>
      <c r="T505" s="59" t="n"/>
      <c r="U505" s="59" t="n"/>
      <c r="V505" s="59" t="n"/>
    </row>
    <row r="506">
      <c r="G506" s="64" t="n"/>
      <c r="H506" s="104" t="n">
        <v>40133</v>
      </c>
      <c r="I506" s="105" t="n">
        <v>1764.39001464843</v>
      </c>
      <c r="J506" s="70" t="n">
        <v>1.63851928710937</v>
      </c>
      <c r="K506" s="106">
        <f>K505*(1+Tbill_YTM)^(1/52)</f>
        <v/>
      </c>
      <c r="L506" s="59" t="n"/>
      <c r="M506" s="104" t="n">
        <v>40133</v>
      </c>
      <c r="N506" s="107">
        <f>IF(YEAR(M506)&lt;&gt;YEAR(M505), Q505*$C$5, N505)*(I506/I505)</f>
        <v/>
      </c>
      <c r="O506" s="107">
        <f>IF(YEAR(M506)&lt;&gt;YEAR(M505), Q505*$C$6, O505)*(J506/J505)</f>
        <v/>
      </c>
      <c r="P506" s="107">
        <f>IF(YEAR(M506)&lt;&gt;YEAR(M505), Q505*$C$7, P505)*(1+Tbill_YTM)^(1/52)</f>
        <v/>
      </c>
      <c r="Q506" s="61">
        <f>SUM(N506:P506)</f>
        <v/>
      </c>
      <c r="R506" s="61">
        <f>R505*EXP($C$20/52) - IF(YEAR(M507)&lt;&gt;YEAR(M506), Initial_Assets * $C$19, 0)</f>
        <v/>
      </c>
      <c r="S506" s="62">
        <f>Q506/-R506</f>
        <v/>
      </c>
      <c r="T506" s="59" t="n"/>
      <c r="U506" s="59" t="n"/>
      <c r="V506" s="59" t="n"/>
    </row>
    <row r="507">
      <c r="G507" s="64" t="n"/>
      <c r="H507" s="104" t="n">
        <v>40140</v>
      </c>
      <c r="I507" s="105" t="n">
        <v>1765.4599609375</v>
      </c>
      <c r="J507" s="70" t="n">
        <v>1.6409660577774</v>
      </c>
      <c r="K507" s="106">
        <f>K506*(1+Tbill_YTM)^(1/52)</f>
        <v/>
      </c>
      <c r="L507" s="59" t="n"/>
      <c r="M507" s="104" t="n">
        <v>40140</v>
      </c>
      <c r="N507" s="107">
        <f>IF(YEAR(M507)&lt;&gt;YEAR(M506), Q506*$C$5, N506)*(I507/I506)</f>
        <v/>
      </c>
      <c r="O507" s="107">
        <f>IF(YEAR(M507)&lt;&gt;YEAR(M506), Q506*$C$6, O506)*(J507/J506)</f>
        <v/>
      </c>
      <c r="P507" s="107">
        <f>IF(YEAR(M507)&lt;&gt;YEAR(M506), Q506*$C$7, P506)*(1+Tbill_YTM)^(1/52)</f>
        <v/>
      </c>
      <c r="Q507" s="61">
        <f>SUM(N507:P507)</f>
        <v/>
      </c>
      <c r="R507" s="61">
        <f>R506*EXP($C$20/52) - IF(YEAR(M508)&lt;&gt;YEAR(M507), Initial_Assets * $C$19, 0)</f>
        <v/>
      </c>
      <c r="S507" s="62">
        <f>Q507/-R507</f>
        <v/>
      </c>
      <c r="T507" s="59" t="n"/>
      <c r="U507" s="59" t="n"/>
      <c r="V507" s="59" t="n"/>
    </row>
    <row r="508">
      <c r="G508" s="64" t="n"/>
      <c r="H508" s="104" t="n">
        <v>40147</v>
      </c>
      <c r="I508" s="105" t="n">
        <v>1791.91003417968</v>
      </c>
      <c r="J508" s="70" t="n">
        <v>1.68622577190399</v>
      </c>
      <c r="K508" s="106">
        <f>K507*(1+Tbill_YTM)^(1/52)</f>
        <v/>
      </c>
      <c r="L508" s="59" t="n"/>
      <c r="M508" s="104" t="n">
        <v>40147</v>
      </c>
      <c r="N508" s="107">
        <f>IF(YEAR(M508)&lt;&gt;YEAR(M507), Q507*$C$5, N507)*(I508/I507)</f>
        <v/>
      </c>
      <c r="O508" s="107">
        <f>IF(YEAR(M508)&lt;&gt;YEAR(M507), Q507*$C$6, O507)*(J508/J507)</f>
        <v/>
      </c>
      <c r="P508" s="107">
        <f>IF(YEAR(M508)&lt;&gt;YEAR(M507), Q507*$C$7, P507)*(1+Tbill_YTM)^(1/52)</f>
        <v/>
      </c>
      <c r="Q508" s="61">
        <f>SUM(N508:P508)</f>
        <v/>
      </c>
      <c r="R508" s="61">
        <f>R507*EXP($C$20/52) - IF(YEAR(M509)&lt;&gt;YEAR(M508), Initial_Assets * $C$19, 0)</f>
        <v/>
      </c>
      <c r="S508" s="62">
        <f>Q508/-R508</f>
        <v/>
      </c>
      <c r="T508" s="59" t="n"/>
      <c r="U508" s="59" t="n"/>
      <c r="V508" s="59" t="n"/>
    </row>
    <row r="509">
      <c r="G509" s="59" t="n"/>
      <c r="H509" s="104" t="n">
        <v>40154</v>
      </c>
      <c r="I509" s="105" t="n">
        <v>1792.06005859375</v>
      </c>
      <c r="J509" s="70" t="n">
        <v>1.68714368343353</v>
      </c>
      <c r="K509" s="106">
        <f>K508*(1+Tbill_YTM)^(1/52)</f>
        <v/>
      </c>
      <c r="L509" s="59" t="n"/>
      <c r="M509" s="104" t="n">
        <v>40154</v>
      </c>
      <c r="N509" s="107">
        <f>IF(YEAR(M509)&lt;&gt;YEAR(M508), Q508*$C$5, N508)*(I509/I508)</f>
        <v/>
      </c>
      <c r="O509" s="107">
        <f>IF(YEAR(M509)&lt;&gt;YEAR(M508), Q508*$C$6, O508)*(J509/J508)</f>
        <v/>
      </c>
      <c r="P509" s="107">
        <f>IF(YEAR(M509)&lt;&gt;YEAR(M508), Q508*$C$7, P508)*(1+Tbill_YTM)^(1/52)</f>
        <v/>
      </c>
      <c r="Q509" s="61">
        <f>SUM(N509:P509)</f>
        <v/>
      </c>
      <c r="R509" s="61">
        <f>R508*EXP($C$20/52) - IF(YEAR(M510)&lt;&gt;YEAR(M509), Initial_Assets * $C$19, 0)</f>
        <v/>
      </c>
      <c r="S509" s="62">
        <f>Q509/-R509</f>
        <v/>
      </c>
      <c r="T509" s="59" t="n"/>
      <c r="U509" s="59" t="n"/>
      <c r="V509" s="59" t="n"/>
    </row>
    <row r="510">
      <c r="G510" s="59" t="n"/>
      <c r="H510" s="104" t="n">
        <v>40161</v>
      </c>
      <c r="I510" s="105" t="n">
        <v>1807.35998535156</v>
      </c>
      <c r="J510" s="70" t="n">
        <v>1.71558332443237</v>
      </c>
      <c r="K510" s="106">
        <f>K509*(1+Tbill_YTM)^(1/52)</f>
        <v/>
      </c>
      <c r="L510" s="59" t="n"/>
      <c r="M510" s="104" t="n">
        <v>40161</v>
      </c>
      <c r="N510" s="107">
        <f>IF(YEAR(M510)&lt;&gt;YEAR(M509), Q509*$C$5, N509)*(I510/I509)</f>
        <v/>
      </c>
      <c r="O510" s="107">
        <f>IF(YEAR(M510)&lt;&gt;YEAR(M509), Q509*$C$6, O509)*(J510/J509)</f>
        <v/>
      </c>
      <c r="P510" s="107">
        <f>IF(YEAR(M510)&lt;&gt;YEAR(M509), Q509*$C$7, P509)*(1+Tbill_YTM)^(1/52)</f>
        <v/>
      </c>
      <c r="Q510" s="61">
        <f>SUM(N510:P510)</f>
        <v/>
      </c>
      <c r="R510" s="61">
        <f>R509*EXP($C$20/52) - IF(YEAR(M511)&lt;&gt;YEAR(M510), Initial_Assets * $C$19, 0)</f>
        <v/>
      </c>
      <c r="S510" s="62">
        <f>Q510/-R510</f>
        <v/>
      </c>
      <c r="T510" s="59" t="n"/>
      <c r="U510" s="59" t="n"/>
      <c r="V510" s="59" t="n"/>
    </row>
    <row r="511">
      <c r="G511" s="59" t="n"/>
      <c r="H511" s="104" t="n">
        <v>40168</v>
      </c>
      <c r="I511" s="105" t="n">
        <v>1869.83996582031</v>
      </c>
      <c r="J511" s="70" t="n">
        <v>1.83423697948455</v>
      </c>
      <c r="K511" s="106">
        <f>K510*(1+Tbill_YTM)^(1/52)</f>
        <v/>
      </c>
      <c r="L511" s="59" t="n"/>
      <c r="M511" s="104" t="n">
        <v>40168</v>
      </c>
      <c r="N511" s="107">
        <f>IF(YEAR(M511)&lt;&gt;YEAR(M510), Q510*$C$5, N510)*(I511/I510)</f>
        <v/>
      </c>
      <c r="O511" s="107">
        <f>IF(YEAR(M511)&lt;&gt;YEAR(M510), Q510*$C$6, O510)*(J511/J510)</f>
        <v/>
      </c>
      <c r="P511" s="107">
        <f>IF(YEAR(M511)&lt;&gt;YEAR(M510), Q510*$C$7, P510)*(1+Tbill_YTM)^(1/52)</f>
        <v/>
      </c>
      <c r="Q511" s="61">
        <f>SUM(N511:P511)</f>
        <v/>
      </c>
      <c r="R511" s="61">
        <f>R510*EXP($C$20/52) - IF(YEAR(M512)&lt;&gt;YEAR(M511), Initial_Assets * $C$19, 0)</f>
        <v/>
      </c>
      <c r="S511" s="62">
        <f>Q511/-R511</f>
        <v/>
      </c>
      <c r="T511" s="59" t="n"/>
      <c r="U511" s="59" t="n"/>
      <c r="V511" s="59" t="n"/>
    </row>
    <row r="512" ht="17.5" customHeight="1" s="15" thickBot="1">
      <c r="G512" s="86" t="inlineStr">
        <is>
          <t>year-end</t>
        </is>
      </c>
      <c r="H512" s="111" t="n">
        <v>40175</v>
      </c>
      <c r="I512" s="112" t="n">
        <v>1860.31005859375</v>
      </c>
      <c r="J512" s="84" t="n">
        <v>1.81894636154174</v>
      </c>
      <c r="K512" s="113">
        <f>K511*(1+Tbill_YTM)^(1/52)</f>
        <v/>
      </c>
      <c r="L512" s="86" t="n"/>
      <c r="M512" s="111" t="n">
        <v>40175</v>
      </c>
      <c r="N512" s="107">
        <f>IF(YEAR(M512)&lt;&gt;YEAR(M511), Q511*$C$5, N511)*(I512/I511)</f>
        <v/>
      </c>
      <c r="O512" s="107">
        <f>IF(YEAR(M512)&lt;&gt;YEAR(M511), Q511*$C$6, O511)*(J512/J511)</f>
        <v/>
      </c>
      <c r="P512" s="107">
        <f>IF(YEAR(M512)&lt;&gt;YEAR(M511), Q511*$C$7, P511)*(1+Tbill_YTM)^(1/52)</f>
        <v/>
      </c>
      <c r="Q512" s="87">
        <f>SUM(N512:P512)</f>
        <v/>
      </c>
      <c r="R512" s="61">
        <f>R511*EXP($C$20/52) - IF(YEAR(M513)&lt;&gt;YEAR(M512), Initial_Assets * $C$19, 0)</f>
        <v/>
      </c>
      <c r="S512" s="88">
        <f>Q512/-R512</f>
        <v/>
      </c>
      <c r="T512" s="86" t="n"/>
      <c r="U512" s="86" t="n"/>
      <c r="V512" s="86" t="n"/>
    </row>
    <row r="513" ht="17.5" customHeight="1" s="15" thickTop="1">
      <c r="G513" s="59" t="n"/>
      <c r="H513" s="104" t="n">
        <v>40182</v>
      </c>
      <c r="I513" s="105" t="n">
        <v>1892.58996582031</v>
      </c>
      <c r="J513" s="70" t="n">
        <v>1.87857937812805</v>
      </c>
      <c r="K513" s="106">
        <f>K512*(1+Tbill_YTM)^(1/52)</f>
        <v/>
      </c>
      <c r="L513" s="59" t="n"/>
      <c r="M513" s="104" t="n">
        <v>40182</v>
      </c>
      <c r="N513" s="107">
        <f>IF(YEAR(M513)&lt;&gt;YEAR(M512), Q512*$C$5, N512)*(I513/I512)</f>
        <v/>
      </c>
      <c r="O513" s="107">
        <f>IF(YEAR(M513)&lt;&gt;YEAR(M512), Q512*$C$6, O512)*(J513/J512)</f>
        <v/>
      </c>
      <c r="P513" s="107">
        <f>IF(YEAR(M513)&lt;&gt;YEAR(M512), Q512*$C$7, P512)*(1+Tbill_YTM)^(1/52)</f>
        <v/>
      </c>
      <c r="Q513" s="61">
        <f>SUM(N513:P513)</f>
        <v/>
      </c>
      <c r="R513" s="61">
        <f>R512*EXP($C$20/52) - IF(YEAR(M514)&lt;&gt;YEAR(M513), Initial_Assets * $C$19, 0)</f>
        <v/>
      </c>
      <c r="S513" s="62">
        <f>Q513/-R513</f>
        <v/>
      </c>
      <c r="T513" s="59" t="n"/>
      <c r="U513" s="59" t="n"/>
      <c r="V513" s="59" t="n"/>
    </row>
    <row r="514">
      <c r="G514" s="59" t="n"/>
      <c r="H514" s="104" t="n">
        <v>40189</v>
      </c>
      <c r="I514" s="105" t="n">
        <v>1864.52001953125</v>
      </c>
      <c r="J514" s="70" t="n">
        <v>1.82261621952056</v>
      </c>
      <c r="K514" s="106">
        <f>K513*(1+Tbill_YTM)^(1/52)</f>
        <v/>
      </c>
      <c r="L514" s="59" t="n"/>
      <c r="M514" s="104" t="n">
        <v>40189</v>
      </c>
      <c r="N514" s="107">
        <f>IF(YEAR(M514)&lt;&gt;YEAR(M513), Q513*$C$5, N513)*(I514/I513)</f>
        <v/>
      </c>
      <c r="O514" s="107">
        <f>IF(YEAR(M514)&lt;&gt;YEAR(M513), Q513*$C$6, O513)*(J514/J513)</f>
        <v/>
      </c>
      <c r="P514" s="107">
        <f>IF(YEAR(M514)&lt;&gt;YEAR(M513), Q513*$C$7, P513)*(1+Tbill_YTM)^(1/52)</f>
        <v/>
      </c>
      <c r="Q514" s="61">
        <f>SUM(N514:P514)</f>
        <v/>
      </c>
      <c r="R514" s="61">
        <f>R513*EXP($C$20/52) - IF(YEAR(M515)&lt;&gt;YEAR(M514), Initial_Assets * $C$19, 0)</f>
        <v/>
      </c>
      <c r="S514" s="62">
        <f>Q514/-R514</f>
        <v/>
      </c>
      <c r="T514" s="59" t="n"/>
      <c r="U514" s="59" t="n"/>
      <c r="V514" s="59" t="n"/>
    </row>
    <row r="515">
      <c r="G515" s="59" t="n"/>
      <c r="H515" s="104" t="n">
        <v>40196</v>
      </c>
      <c r="I515" s="105" t="n">
        <v>1794.81994628906</v>
      </c>
      <c r="J515" s="70" t="n">
        <v>1.68836677074432</v>
      </c>
      <c r="K515" s="106">
        <f>K514*(1+Tbill_YTM)^(1/52)</f>
        <v/>
      </c>
      <c r="L515" s="59" t="n"/>
      <c r="M515" s="104" t="n">
        <v>40196</v>
      </c>
      <c r="N515" s="107">
        <f>IF(YEAR(M515)&lt;&gt;YEAR(M514), Q514*$C$5, N514)*(I515/I514)</f>
        <v/>
      </c>
      <c r="O515" s="107">
        <f>IF(YEAR(M515)&lt;&gt;YEAR(M514), Q514*$C$6, O514)*(J515/J514)</f>
        <v/>
      </c>
      <c r="P515" s="107">
        <f>IF(YEAR(M515)&lt;&gt;YEAR(M514), Q514*$C$7, P514)*(1+Tbill_YTM)^(1/52)</f>
        <v/>
      </c>
      <c r="Q515" s="61">
        <f>SUM(N515:P515)</f>
        <v/>
      </c>
      <c r="R515" s="61">
        <f>R514*EXP($C$20/52) - IF(YEAR(M516)&lt;&gt;YEAR(M515), Initial_Assets * $C$19, 0)</f>
        <v/>
      </c>
      <c r="S515" s="62">
        <f>Q515/-R515</f>
        <v/>
      </c>
      <c r="T515" s="59" t="n"/>
      <c r="U515" s="59" t="n"/>
      <c r="V515" s="59" t="n"/>
    </row>
    <row r="516">
      <c r="G516" s="59" t="n"/>
      <c r="H516" s="104" t="n">
        <v>40203</v>
      </c>
      <c r="I516" s="105" t="n">
        <v>1741.0400390625</v>
      </c>
      <c r="J516" s="70" t="n">
        <v>1.58225107192993</v>
      </c>
      <c r="K516" s="106">
        <f>K515*(1+Tbill_YTM)^(1/52)</f>
        <v/>
      </c>
      <c r="L516" s="59" t="n"/>
      <c r="M516" s="104" t="n">
        <v>40203</v>
      </c>
      <c r="N516" s="107">
        <f>IF(YEAR(M516)&lt;&gt;YEAR(M515), Q515*$C$5, N515)*(I516/I515)</f>
        <v/>
      </c>
      <c r="O516" s="107">
        <f>IF(YEAR(M516)&lt;&gt;YEAR(M515), Q515*$C$6, O515)*(J516/J515)</f>
        <v/>
      </c>
      <c r="P516" s="107">
        <f>IF(YEAR(M516)&lt;&gt;YEAR(M515), Q515*$C$7, P515)*(1+Tbill_YTM)^(1/52)</f>
        <v/>
      </c>
      <c r="Q516" s="61">
        <f>SUM(N516:P516)</f>
        <v/>
      </c>
      <c r="R516" s="61">
        <f>R515*EXP($C$20/52) - IF(YEAR(M517)&lt;&gt;YEAR(M516), Initial_Assets * $C$19, 0)</f>
        <v/>
      </c>
      <c r="S516" s="62">
        <f>Q516/-R516</f>
        <v/>
      </c>
      <c r="T516" s="59" t="n"/>
      <c r="U516" s="59" t="n"/>
      <c r="V516" s="59" t="n"/>
    </row>
    <row r="517">
      <c r="G517" s="59" t="n"/>
      <c r="H517" s="104" t="n">
        <v>40210</v>
      </c>
      <c r="I517" s="105" t="n">
        <v>1746.11999511718</v>
      </c>
      <c r="J517" s="70" t="n">
        <v>1.59173107147216</v>
      </c>
      <c r="K517" s="106">
        <f>K516*(1+Tbill_YTM)^(1/52)</f>
        <v/>
      </c>
      <c r="L517" s="59" t="n"/>
      <c r="M517" s="104" t="n">
        <v>40210</v>
      </c>
      <c r="N517" s="107">
        <f>IF(YEAR(M517)&lt;&gt;YEAR(M516), Q516*$C$5, N516)*(I517/I516)</f>
        <v/>
      </c>
      <c r="O517" s="107">
        <f>IF(YEAR(M517)&lt;&gt;YEAR(M516), Q516*$C$6, O516)*(J517/J516)</f>
        <v/>
      </c>
      <c r="P517" s="107">
        <f>IF(YEAR(M517)&lt;&gt;YEAR(M516), Q516*$C$7, P516)*(1+Tbill_YTM)^(1/52)</f>
        <v/>
      </c>
      <c r="Q517" s="61">
        <f>SUM(N517:P517)</f>
        <v/>
      </c>
      <c r="R517" s="61">
        <f>R516*EXP($C$20/52) - IF(YEAR(M518)&lt;&gt;YEAR(M517), Initial_Assets * $C$19, 0)</f>
        <v/>
      </c>
      <c r="S517" s="62">
        <f>Q517/-R517</f>
        <v/>
      </c>
      <c r="T517" s="59" t="n"/>
      <c r="U517" s="59" t="n"/>
      <c r="V517" s="59" t="n"/>
    </row>
    <row r="518">
      <c r="G518" s="59" t="n"/>
      <c r="H518" s="104" t="n">
        <v>40217</v>
      </c>
      <c r="I518" s="105" t="n">
        <v>1779.10998535156</v>
      </c>
      <c r="J518" s="70" t="n">
        <v>1.65197527408599</v>
      </c>
      <c r="K518" s="106">
        <f>K517*(1+Tbill_YTM)^(1/52)</f>
        <v/>
      </c>
      <c r="L518" s="59" t="n"/>
      <c r="M518" s="104" t="n">
        <v>40217</v>
      </c>
      <c r="N518" s="107">
        <f>IF(YEAR(M518)&lt;&gt;YEAR(M517), Q517*$C$5, N517)*(I518/I517)</f>
        <v/>
      </c>
      <c r="O518" s="107">
        <f>IF(YEAR(M518)&lt;&gt;YEAR(M517), Q517*$C$6, O517)*(J518/J517)</f>
        <v/>
      </c>
      <c r="P518" s="107">
        <f>IF(YEAR(M518)&lt;&gt;YEAR(M517), Q517*$C$7, P517)*(1+Tbill_YTM)^(1/52)</f>
        <v/>
      </c>
      <c r="Q518" s="61">
        <f>SUM(N518:P518)</f>
        <v/>
      </c>
      <c r="R518" s="61">
        <f>R517*EXP($C$20/52) - IF(YEAR(M519)&lt;&gt;YEAR(M518), Initial_Assets * $C$19, 0)</f>
        <v/>
      </c>
      <c r="S518" s="62">
        <f>Q518/-R518</f>
        <v/>
      </c>
      <c r="T518" s="59" t="n"/>
      <c r="U518" s="59" t="n"/>
      <c r="V518" s="59" t="n"/>
    </row>
    <row r="519">
      <c r="G519" s="59" t="n"/>
      <c r="H519" s="104" t="n">
        <v>40224</v>
      </c>
      <c r="I519" s="105" t="n">
        <v>1823.31994628906</v>
      </c>
      <c r="J519" s="70" t="n">
        <v>1.73148524761199</v>
      </c>
      <c r="K519" s="106">
        <f>K518*(1+Tbill_YTM)^(1/52)</f>
        <v/>
      </c>
      <c r="L519" s="59" t="n"/>
      <c r="M519" s="104" t="n">
        <v>40224</v>
      </c>
      <c r="N519" s="107">
        <f>IF(YEAR(M519)&lt;&gt;YEAR(M518), Q518*$C$5, N518)*(I519/I518)</f>
        <v/>
      </c>
      <c r="O519" s="107">
        <f>IF(YEAR(M519)&lt;&gt;YEAR(M518), Q518*$C$6, O518)*(J519/J518)</f>
        <v/>
      </c>
      <c r="P519" s="107">
        <f>IF(YEAR(M519)&lt;&gt;YEAR(M518), Q518*$C$7, P518)*(1+Tbill_YTM)^(1/52)</f>
        <v/>
      </c>
      <c r="Q519" s="61">
        <f>SUM(N519:P519)</f>
        <v/>
      </c>
      <c r="R519" s="61">
        <f>R518*EXP($C$20/52) - IF(YEAR(M520)&lt;&gt;YEAR(M519), Initial_Assets * $C$19, 0)</f>
        <v/>
      </c>
      <c r="S519" s="62">
        <f>Q519/-R519</f>
        <v/>
      </c>
      <c r="T519" s="59" t="n"/>
      <c r="U519" s="59" t="n"/>
      <c r="V519" s="59" t="n"/>
    </row>
    <row r="520">
      <c r="G520" s="59" t="n"/>
      <c r="H520" s="104" t="n">
        <v>40231</v>
      </c>
      <c r="I520" s="105" t="n">
        <v>1818.68005371093</v>
      </c>
      <c r="J520" s="70" t="n">
        <v>1.72720396518707</v>
      </c>
      <c r="K520" s="106">
        <f>K519*(1+Tbill_YTM)^(1/52)</f>
        <v/>
      </c>
      <c r="L520" s="59" t="n"/>
      <c r="M520" s="104" t="n">
        <v>40231</v>
      </c>
      <c r="N520" s="107">
        <f>IF(YEAR(M520)&lt;&gt;YEAR(M519), Q519*$C$5, N519)*(I520/I519)</f>
        <v/>
      </c>
      <c r="O520" s="107">
        <f>IF(YEAR(M520)&lt;&gt;YEAR(M519), Q519*$C$6, O519)*(J520/J519)</f>
        <v/>
      </c>
      <c r="P520" s="107">
        <f>IF(YEAR(M520)&lt;&gt;YEAR(M519), Q519*$C$7, P519)*(1+Tbill_YTM)^(1/52)</f>
        <v/>
      </c>
      <c r="Q520" s="61">
        <f>SUM(N520:P520)</f>
        <v/>
      </c>
      <c r="R520" s="61">
        <f>R519*EXP($C$20/52) - IF(YEAR(M521)&lt;&gt;YEAR(M520), Initial_Assets * $C$19, 0)</f>
        <v/>
      </c>
      <c r="S520" s="62">
        <f>Q520/-R520</f>
        <v/>
      </c>
      <c r="T520" s="59" t="n"/>
      <c r="U520" s="59" t="n"/>
      <c r="V520" s="59" t="n"/>
    </row>
    <row r="521">
      <c r="G521" s="59" t="n"/>
      <c r="H521" s="104" t="n">
        <v>40238</v>
      </c>
      <c r="I521" s="105" t="n">
        <v>1888.56005859375</v>
      </c>
      <c r="J521" s="70" t="n">
        <v>1.85533773899078</v>
      </c>
      <c r="K521" s="106">
        <f>K520*(1+Tbill_YTM)^(1/52)</f>
        <v/>
      </c>
      <c r="L521" s="59" t="n"/>
      <c r="M521" s="104" t="n">
        <v>40238</v>
      </c>
      <c r="N521" s="107">
        <f>IF(YEAR(M521)&lt;&gt;YEAR(M520), Q520*$C$5, N520)*(I521/I520)</f>
        <v/>
      </c>
      <c r="O521" s="107">
        <f>IF(YEAR(M521)&lt;&gt;YEAR(M520), Q520*$C$6, O520)*(J521/J520)</f>
        <v/>
      </c>
      <c r="P521" s="107">
        <f>IF(YEAR(M521)&lt;&gt;YEAR(M520), Q520*$C$7, P520)*(1+Tbill_YTM)^(1/52)</f>
        <v/>
      </c>
      <c r="Q521" s="61">
        <f>SUM(N521:P521)</f>
        <v/>
      </c>
      <c r="R521" s="61">
        <f>R520*EXP($C$20/52) - IF(YEAR(M522)&lt;&gt;YEAR(M521), Initial_Assets * $C$19, 0)</f>
        <v/>
      </c>
      <c r="S521" s="62">
        <f>Q521/-R521</f>
        <v/>
      </c>
      <c r="T521" s="59" t="n"/>
      <c r="U521" s="59" t="n"/>
      <c r="V521" s="59" t="n"/>
    </row>
    <row r="522">
      <c r="G522" s="59" t="n"/>
      <c r="H522" s="104" t="n">
        <v>40245</v>
      </c>
      <c r="I522" s="105" t="n">
        <v>1924.43005371093</v>
      </c>
      <c r="J522" s="70" t="n">
        <v>1.93148362636566</v>
      </c>
      <c r="K522" s="106">
        <f>K521*(1+Tbill_YTM)^(1/52)</f>
        <v/>
      </c>
      <c r="L522" s="59" t="n"/>
      <c r="M522" s="104" t="n">
        <v>40245</v>
      </c>
      <c r="N522" s="107">
        <f>IF(YEAR(M522)&lt;&gt;YEAR(M521), Q521*$C$5, N521)*(I522/I521)</f>
        <v/>
      </c>
      <c r="O522" s="107">
        <f>IF(YEAR(M522)&lt;&gt;YEAR(M521), Q521*$C$6, O521)*(J522/J521)</f>
        <v/>
      </c>
      <c r="P522" s="107">
        <f>IF(YEAR(M522)&lt;&gt;YEAR(M521), Q521*$C$7, P521)*(1+Tbill_YTM)^(1/52)</f>
        <v/>
      </c>
      <c r="Q522" s="61">
        <f>SUM(N522:P522)</f>
        <v/>
      </c>
      <c r="R522" s="61">
        <f>R521*EXP($C$20/52) - IF(YEAR(M523)&lt;&gt;YEAR(M522), Initial_Assets * $C$19, 0)</f>
        <v/>
      </c>
      <c r="S522" s="62">
        <f>Q522/-R522</f>
        <v/>
      </c>
      <c r="T522" s="59" t="n"/>
      <c r="U522" s="59" t="n"/>
      <c r="V522" s="59" t="n"/>
    </row>
    <row r="523">
      <c r="G523" s="59" t="n"/>
      <c r="H523" s="104" t="n">
        <v>40252</v>
      </c>
      <c r="I523" s="105" t="n">
        <v>1932.43005371093</v>
      </c>
      <c r="J523" s="70" t="n">
        <v>1.94524538516998</v>
      </c>
      <c r="K523" s="106">
        <f>K522*(1+Tbill_YTM)^(1/52)</f>
        <v/>
      </c>
      <c r="L523" s="59" t="n"/>
      <c r="M523" s="104" t="n">
        <v>40252</v>
      </c>
      <c r="N523" s="107">
        <f>IF(YEAR(M523)&lt;&gt;YEAR(M522), Q522*$C$5, N522)*(I523/I522)</f>
        <v/>
      </c>
      <c r="O523" s="107">
        <f>IF(YEAR(M523)&lt;&gt;YEAR(M522), Q522*$C$6, O522)*(J523/J522)</f>
        <v/>
      </c>
      <c r="P523" s="107">
        <f>IF(YEAR(M523)&lt;&gt;YEAR(M522), Q522*$C$7, P522)*(1+Tbill_YTM)^(1/52)</f>
        <v/>
      </c>
      <c r="Q523" s="61">
        <f>SUM(N523:P523)</f>
        <v/>
      </c>
      <c r="R523" s="61">
        <f>R522*EXP($C$20/52) - IF(YEAR(M524)&lt;&gt;YEAR(M523), Initial_Assets * $C$19, 0)</f>
        <v/>
      </c>
      <c r="S523" s="62">
        <f>Q523/-R523</f>
        <v/>
      </c>
      <c r="T523" s="59" t="n"/>
      <c r="U523" s="59" t="n"/>
      <c r="V523" s="59" t="n"/>
    </row>
    <row r="524">
      <c r="G524" s="59" t="n"/>
      <c r="H524" s="104" t="n">
        <v>40259</v>
      </c>
      <c r="I524" s="105" t="n">
        <v>1952.63000488281</v>
      </c>
      <c r="J524" s="70" t="n">
        <v>1.98775255680084</v>
      </c>
      <c r="K524" s="106">
        <f>K523*(1+Tbill_YTM)^(1/52)</f>
        <v/>
      </c>
      <c r="L524" s="59" t="n"/>
      <c r="M524" s="104" t="n">
        <v>40259</v>
      </c>
      <c r="N524" s="107">
        <f>IF(YEAR(M524)&lt;&gt;YEAR(M523), Q523*$C$5, N523)*(I524/I523)</f>
        <v/>
      </c>
      <c r="O524" s="107">
        <f>IF(YEAR(M524)&lt;&gt;YEAR(M523), Q523*$C$6, O523)*(J524/J523)</f>
        <v/>
      </c>
      <c r="P524" s="107">
        <f>IF(YEAR(M524)&lt;&gt;YEAR(M523), Q523*$C$7, P523)*(1+Tbill_YTM)^(1/52)</f>
        <v/>
      </c>
      <c r="Q524" s="61">
        <f>SUM(N524:P524)</f>
        <v/>
      </c>
      <c r="R524" s="61">
        <f>R523*EXP($C$20/52) - IF(YEAR(M525)&lt;&gt;YEAR(M524), Initial_Assets * $C$19, 0)</f>
        <v/>
      </c>
      <c r="S524" s="62">
        <f>Q524/-R524</f>
        <v/>
      </c>
      <c r="T524" s="59" t="n"/>
      <c r="U524" s="59" t="n"/>
      <c r="V524" s="59" t="n"/>
    </row>
    <row r="525">
      <c r="G525" s="59" t="n"/>
      <c r="H525" s="104" t="n">
        <v>40266</v>
      </c>
      <c r="I525" s="105" t="n">
        <v>1959.56005859375</v>
      </c>
      <c r="J525" s="70" t="n">
        <v>1.99937307834625</v>
      </c>
      <c r="K525" s="106">
        <f>K524*(1+Tbill_YTM)^(1/52)</f>
        <v/>
      </c>
      <c r="L525" s="59" t="n"/>
      <c r="M525" s="104" t="n">
        <v>40266</v>
      </c>
      <c r="N525" s="107">
        <f>IF(YEAR(M525)&lt;&gt;YEAR(M524), Q524*$C$5, N524)*(I525/I524)</f>
        <v/>
      </c>
      <c r="O525" s="107">
        <f>IF(YEAR(M525)&lt;&gt;YEAR(M524), Q524*$C$6, O524)*(J525/J524)</f>
        <v/>
      </c>
      <c r="P525" s="107">
        <f>IF(YEAR(M525)&lt;&gt;YEAR(M524), Q524*$C$7, P524)*(1+Tbill_YTM)^(1/52)</f>
        <v/>
      </c>
      <c r="Q525" s="61">
        <f>SUM(N525:P525)</f>
        <v/>
      </c>
      <c r="R525" s="61">
        <f>R524*EXP($C$20/52) - IF(YEAR(M526)&lt;&gt;YEAR(M525), Initial_Assets * $C$19, 0)</f>
        <v/>
      </c>
      <c r="S525" s="62">
        <f>Q525/-R525</f>
        <v/>
      </c>
      <c r="T525" s="59" t="n"/>
      <c r="U525" s="59" t="n"/>
      <c r="V525" s="59" t="n"/>
    </row>
    <row r="526">
      <c r="G526" s="59" t="n"/>
      <c r="H526" s="104" t="n">
        <v>40273</v>
      </c>
      <c r="I526" s="105" t="n">
        <v>1994.43005371093</v>
      </c>
      <c r="J526" s="70" t="n">
        <v>2.06970906257629</v>
      </c>
      <c r="K526" s="106">
        <f>K525*(1+Tbill_YTM)^(1/52)</f>
        <v/>
      </c>
      <c r="L526" s="59" t="n"/>
      <c r="M526" s="104" t="n">
        <v>40273</v>
      </c>
      <c r="N526" s="107">
        <f>IF(YEAR(M526)&lt;&gt;YEAR(M525), Q525*$C$5, N525)*(I526/I525)</f>
        <v/>
      </c>
      <c r="O526" s="107">
        <f>IF(YEAR(M526)&lt;&gt;YEAR(M525), Q525*$C$6, O525)*(J526/J525)</f>
        <v/>
      </c>
      <c r="P526" s="107">
        <f>IF(YEAR(M526)&lt;&gt;YEAR(M525), Q525*$C$7, P525)*(1+Tbill_YTM)^(1/52)</f>
        <v/>
      </c>
      <c r="Q526" s="61">
        <f>SUM(N526:P526)</f>
        <v/>
      </c>
      <c r="R526" s="61">
        <f>R525*EXP($C$20/52) - IF(YEAR(M527)&lt;&gt;YEAR(M526), Initial_Assets * $C$19, 0)</f>
        <v/>
      </c>
      <c r="S526" s="62">
        <f>Q526/-R526</f>
        <v/>
      </c>
      <c r="T526" s="59" t="n"/>
      <c r="U526" s="59" t="n"/>
      <c r="V526" s="59" t="n"/>
    </row>
    <row r="527">
      <c r="G527" s="59" t="n"/>
      <c r="H527" s="104" t="n">
        <v>40280</v>
      </c>
      <c r="I527" s="105" t="n">
        <v>2012.83996582031</v>
      </c>
      <c r="J527" s="70" t="n">
        <v>2.11221623420715</v>
      </c>
      <c r="K527" s="106">
        <f>K526*(1+Tbill_YTM)^(1/52)</f>
        <v/>
      </c>
      <c r="L527" s="59" t="n"/>
      <c r="M527" s="104" t="n">
        <v>40280</v>
      </c>
      <c r="N527" s="107">
        <f>IF(YEAR(M527)&lt;&gt;YEAR(M526), Q526*$C$5, N526)*(I527/I526)</f>
        <v/>
      </c>
      <c r="O527" s="107">
        <f>IF(YEAR(M527)&lt;&gt;YEAR(M526), Q526*$C$6, O526)*(J527/J526)</f>
        <v/>
      </c>
      <c r="P527" s="107">
        <f>IF(YEAR(M527)&lt;&gt;YEAR(M526), Q526*$C$7, P526)*(1+Tbill_YTM)^(1/52)</f>
        <v/>
      </c>
      <c r="Q527" s="61">
        <f>SUM(N527:P527)</f>
        <v/>
      </c>
      <c r="R527" s="61">
        <f>R526*EXP($C$20/52) - IF(YEAR(M528)&lt;&gt;YEAR(M527), Initial_Assets * $C$19, 0)</f>
        <v/>
      </c>
      <c r="S527" s="62">
        <f>Q527/-R527</f>
        <v/>
      </c>
      <c r="T527" s="59" t="n"/>
      <c r="U527" s="59" t="n"/>
      <c r="V527" s="59" t="n"/>
    </row>
    <row r="528">
      <c r="G528" s="59" t="n"/>
      <c r="H528" s="104" t="n">
        <v>40287</v>
      </c>
      <c r="I528" s="105" t="n">
        <v>2055.330078125</v>
      </c>
      <c r="J528" s="70" t="n">
        <v>2.19570231437683</v>
      </c>
      <c r="K528" s="106">
        <f>K527*(1+Tbill_YTM)^(1/52)</f>
        <v/>
      </c>
      <c r="L528" s="59" t="n"/>
      <c r="M528" s="104" t="n">
        <v>40287</v>
      </c>
      <c r="N528" s="107">
        <f>IF(YEAR(M528)&lt;&gt;YEAR(M527), Q527*$C$5, N527)*(I528/I527)</f>
        <v/>
      </c>
      <c r="O528" s="107">
        <f>IF(YEAR(M528)&lt;&gt;YEAR(M527), Q527*$C$6, O527)*(J528/J527)</f>
        <v/>
      </c>
      <c r="P528" s="107">
        <f>IF(YEAR(M528)&lt;&gt;YEAR(M527), Q527*$C$7, P527)*(1+Tbill_YTM)^(1/52)</f>
        <v/>
      </c>
      <c r="Q528" s="61">
        <f>SUM(N528:P528)</f>
        <v/>
      </c>
      <c r="R528" s="61">
        <f>R527*EXP($C$20/52) - IF(YEAR(M529)&lt;&gt;YEAR(M528), Initial_Assets * $C$19, 0)</f>
        <v/>
      </c>
      <c r="S528" s="62">
        <f>Q528/-R528</f>
        <v/>
      </c>
      <c r="T528" s="59" t="n"/>
      <c r="U528" s="59" t="n"/>
      <c r="V528" s="59" t="n"/>
    </row>
    <row r="529">
      <c r="G529" s="59" t="n"/>
      <c r="H529" s="104" t="n">
        <v>40294</v>
      </c>
      <c r="I529" s="105" t="n">
        <v>2000.63000488281</v>
      </c>
      <c r="J529" s="70" t="n">
        <v>2.08561110496521</v>
      </c>
      <c r="K529" s="106">
        <f>K528*(1+Tbill_YTM)^(1/52)</f>
        <v/>
      </c>
      <c r="L529" s="59" t="n"/>
      <c r="M529" s="104" t="n">
        <v>40294</v>
      </c>
      <c r="N529" s="107">
        <f>IF(YEAR(M529)&lt;&gt;YEAR(M528), Q528*$C$5, N528)*(I529/I528)</f>
        <v/>
      </c>
      <c r="O529" s="107">
        <f>IF(YEAR(M529)&lt;&gt;YEAR(M528), Q528*$C$6, O528)*(J529/J528)</f>
        <v/>
      </c>
      <c r="P529" s="107">
        <f>IF(YEAR(M529)&lt;&gt;YEAR(M528), Q528*$C$7, P528)*(1+Tbill_YTM)^(1/52)</f>
        <v/>
      </c>
      <c r="Q529" s="61">
        <f>SUM(N529:P529)</f>
        <v/>
      </c>
      <c r="R529" s="61">
        <f>R528*EXP($C$20/52) - IF(YEAR(M530)&lt;&gt;YEAR(M529), Initial_Assets * $C$19, 0)</f>
        <v/>
      </c>
      <c r="S529" s="62">
        <f>Q529/-R529</f>
        <v/>
      </c>
      <c r="T529" s="59" t="n"/>
      <c r="U529" s="59" t="n"/>
      <c r="V529" s="59" t="n"/>
    </row>
    <row r="530">
      <c r="G530" s="59" t="n"/>
      <c r="H530" s="104" t="n">
        <v>40301</v>
      </c>
      <c r="I530" s="105" t="n">
        <v>1849.43994140625</v>
      </c>
      <c r="J530" s="70" t="n">
        <v>1.771240234375</v>
      </c>
      <c r="K530" s="106">
        <f>K529*(1+Tbill_YTM)^(1/52)</f>
        <v/>
      </c>
      <c r="L530" s="59" t="n"/>
      <c r="M530" s="104" t="n">
        <v>40301</v>
      </c>
      <c r="N530" s="107">
        <f>IF(YEAR(M530)&lt;&gt;YEAR(M529), Q529*$C$5, N529)*(I530/I529)</f>
        <v/>
      </c>
      <c r="O530" s="107">
        <f>IF(YEAR(M530)&lt;&gt;YEAR(M529), Q529*$C$6, O529)*(J530/J529)</f>
        <v/>
      </c>
      <c r="P530" s="107">
        <f>IF(YEAR(M530)&lt;&gt;YEAR(M529), Q529*$C$7, P529)*(1+Tbill_YTM)^(1/52)</f>
        <v/>
      </c>
      <c r="Q530" s="61">
        <f>SUM(N530:P530)</f>
        <v/>
      </c>
      <c r="R530" s="61">
        <f>R529*EXP($C$20/52) - IF(YEAR(M531)&lt;&gt;YEAR(M530), Initial_Assets * $C$19, 0)</f>
        <v/>
      </c>
      <c r="S530" s="62">
        <f>Q530/-R530</f>
        <v/>
      </c>
      <c r="T530" s="59" t="n"/>
      <c r="U530" s="59" t="n"/>
      <c r="V530" s="59" t="n"/>
    </row>
    <row r="531">
      <c r="G531" s="59" t="n"/>
      <c r="H531" s="104" t="n">
        <v>40308</v>
      </c>
      <c r="I531" s="105" t="n">
        <v>1907.09997558593</v>
      </c>
      <c r="J531" s="70" t="n">
        <v>1.88194286823272</v>
      </c>
      <c r="K531" s="106">
        <f>K530*(1+Tbill_YTM)^(1/52)</f>
        <v/>
      </c>
      <c r="L531" s="59" t="n"/>
      <c r="M531" s="104" t="n">
        <v>40308</v>
      </c>
      <c r="N531" s="107">
        <f>IF(YEAR(M531)&lt;&gt;YEAR(M530), Q530*$C$5, N530)*(I531/I530)</f>
        <v/>
      </c>
      <c r="O531" s="107">
        <f>IF(YEAR(M531)&lt;&gt;YEAR(M530), Q530*$C$6, O530)*(J531/J530)</f>
        <v/>
      </c>
      <c r="P531" s="107">
        <f>IF(YEAR(M531)&lt;&gt;YEAR(M530), Q530*$C$7, P530)*(1+Tbill_YTM)^(1/52)</f>
        <v/>
      </c>
      <c r="Q531" s="61">
        <f>SUM(N531:P531)</f>
        <v/>
      </c>
      <c r="R531" s="61">
        <f>R530*EXP($C$20/52) - IF(YEAR(M532)&lt;&gt;YEAR(M531), Initial_Assets * $C$19, 0)</f>
        <v/>
      </c>
      <c r="S531" s="62">
        <f>Q531/-R531</f>
        <v/>
      </c>
      <c r="T531" s="59" t="n"/>
      <c r="U531" s="59" t="n"/>
      <c r="V531" s="59" t="n"/>
    </row>
    <row r="532">
      <c r="G532" s="59" t="n"/>
      <c r="H532" s="104" t="n">
        <v>40315</v>
      </c>
      <c r="I532" s="105" t="n">
        <v>1822.77001953125</v>
      </c>
      <c r="J532" s="70" t="n">
        <v>1.71283137798309</v>
      </c>
      <c r="K532" s="106">
        <f>K531*(1+Tbill_YTM)^(1/52)</f>
        <v/>
      </c>
      <c r="L532" s="59" t="n"/>
      <c r="M532" s="104" t="n">
        <v>40315</v>
      </c>
      <c r="N532" s="107">
        <f>IF(YEAR(M532)&lt;&gt;YEAR(M531), Q531*$C$5, N531)*(I532/I531)</f>
        <v/>
      </c>
      <c r="O532" s="107">
        <f>IF(YEAR(M532)&lt;&gt;YEAR(M531), Q531*$C$6, O531)*(J532/J531)</f>
        <v/>
      </c>
      <c r="P532" s="107">
        <f>IF(YEAR(M532)&lt;&gt;YEAR(M531), Q531*$C$7, P531)*(1+Tbill_YTM)^(1/52)</f>
        <v/>
      </c>
      <c r="Q532" s="61">
        <f>SUM(N532:P532)</f>
        <v/>
      </c>
      <c r="R532" s="61">
        <f>R531*EXP($C$20/52) - IF(YEAR(M533)&lt;&gt;YEAR(M532), Initial_Assets * $C$19, 0)</f>
        <v/>
      </c>
      <c r="S532" s="62">
        <f>Q532/-R532</f>
        <v/>
      </c>
      <c r="T532" s="59" t="n"/>
      <c r="U532" s="59" t="n"/>
      <c r="V532" s="59" t="n"/>
    </row>
    <row r="533">
      <c r="G533" s="59" t="n"/>
      <c r="H533" s="104" t="n">
        <v>40322</v>
      </c>
      <c r="I533" s="105" t="n">
        <v>1852.39001464843</v>
      </c>
      <c r="J533" s="70" t="n">
        <v>1.76726531982421</v>
      </c>
      <c r="K533" s="106">
        <f>K532*(1+Tbill_YTM)^(1/52)</f>
        <v/>
      </c>
      <c r="L533" s="59" t="n"/>
      <c r="M533" s="104" t="n">
        <v>40322</v>
      </c>
      <c r="N533" s="107">
        <f>IF(YEAR(M533)&lt;&gt;YEAR(M532), Q532*$C$5, N532)*(I533/I532)</f>
        <v/>
      </c>
      <c r="O533" s="107">
        <f>IF(YEAR(M533)&lt;&gt;YEAR(M532), Q532*$C$6, O532)*(J533/J532)</f>
        <v/>
      </c>
      <c r="P533" s="107">
        <f>IF(YEAR(M533)&lt;&gt;YEAR(M532), Q532*$C$7, P532)*(1+Tbill_YTM)^(1/52)</f>
        <v/>
      </c>
      <c r="Q533" s="61">
        <f>SUM(N533:P533)</f>
        <v/>
      </c>
      <c r="R533" s="61">
        <f>R532*EXP($C$20/52) - IF(YEAR(M534)&lt;&gt;YEAR(M533), Initial_Assets * $C$19, 0)</f>
        <v/>
      </c>
      <c r="S533" s="62">
        <f>Q533/-R533</f>
        <v/>
      </c>
      <c r="T533" s="59" t="n"/>
      <c r="U533" s="59" t="n"/>
      <c r="V533" s="59" t="n"/>
    </row>
    <row r="534">
      <c r="G534" s="59" t="n"/>
      <c r="H534" s="104" t="n">
        <v>40329</v>
      </c>
      <c r="I534" s="105" t="n">
        <v>1832.0400390625</v>
      </c>
      <c r="J534" s="70" t="n">
        <v>1.72873353958129</v>
      </c>
      <c r="K534" s="106">
        <f>K533*(1+Tbill_YTM)^(1/52)</f>
        <v/>
      </c>
      <c r="L534" s="59" t="n"/>
      <c r="M534" s="104" t="n">
        <v>40329</v>
      </c>
      <c r="N534" s="107">
        <f>IF(YEAR(M534)&lt;&gt;YEAR(M533), Q533*$C$5, N533)*(I534/I533)</f>
        <v/>
      </c>
      <c r="O534" s="107">
        <f>IF(YEAR(M534)&lt;&gt;YEAR(M533), Q533*$C$6, O533)*(J534/J533)</f>
        <v/>
      </c>
      <c r="P534" s="107">
        <f>IF(YEAR(M534)&lt;&gt;YEAR(M533), Q533*$C$7, P533)*(1+Tbill_YTM)^(1/52)</f>
        <v/>
      </c>
      <c r="Q534" s="61">
        <f>SUM(N534:P534)</f>
        <v/>
      </c>
      <c r="R534" s="61">
        <f>R533*EXP($C$20/52) - IF(YEAR(M535)&lt;&gt;YEAR(M534), Initial_Assets * $C$19, 0)</f>
        <v/>
      </c>
      <c r="S534" s="62">
        <f>Q534/-R534</f>
        <v/>
      </c>
      <c r="T534" s="59" t="n"/>
      <c r="U534" s="59" t="n"/>
      <c r="V534" s="59" t="n"/>
    </row>
    <row r="535">
      <c r="G535" s="59" t="n"/>
      <c r="H535" s="104" t="n">
        <v>40336</v>
      </c>
      <c r="I535" s="105" t="n">
        <v>1847.15002441406</v>
      </c>
      <c r="J535" s="70" t="n">
        <v>1.75258636474609</v>
      </c>
      <c r="K535" s="106">
        <f>K534*(1+Tbill_YTM)^(1/52)</f>
        <v/>
      </c>
      <c r="L535" s="59" t="n"/>
      <c r="M535" s="104" t="n">
        <v>40336</v>
      </c>
      <c r="N535" s="107">
        <f>IF(YEAR(M535)&lt;&gt;YEAR(M534), Q534*$C$5, N534)*(I535/I534)</f>
        <v/>
      </c>
      <c r="O535" s="107">
        <f>IF(YEAR(M535)&lt;&gt;YEAR(M534), Q534*$C$6, O534)*(J535/J534)</f>
        <v/>
      </c>
      <c r="P535" s="107">
        <f>IF(YEAR(M535)&lt;&gt;YEAR(M534), Q534*$C$7, P534)*(1+Tbill_YTM)^(1/52)</f>
        <v/>
      </c>
      <c r="Q535" s="61">
        <f>SUM(N535:P535)</f>
        <v/>
      </c>
      <c r="R535" s="61">
        <f>R534*EXP($C$20/52) - IF(YEAR(M536)&lt;&gt;YEAR(M535), Initial_Assets * $C$19, 0)</f>
        <v/>
      </c>
      <c r="S535" s="62">
        <f>Q535/-R535</f>
        <v/>
      </c>
      <c r="T535" s="59" t="n"/>
      <c r="U535" s="59" t="n"/>
      <c r="V535" s="59" t="n"/>
    </row>
    <row r="536" ht="17.5" customHeight="1" s="15">
      <c r="A536" s="4" t="n"/>
      <c r="G536" s="59" t="n"/>
      <c r="H536" s="104" t="n">
        <v>40343</v>
      </c>
      <c r="I536" s="105" t="n">
        <v>1913.47998046875</v>
      </c>
      <c r="J536" s="70" t="n">
        <v>1.879802942276</v>
      </c>
      <c r="K536" s="106">
        <f>K535*(1+Tbill_YTM)^(1/52)</f>
        <v/>
      </c>
      <c r="L536" s="106" t="n"/>
      <c r="M536" s="104" t="n">
        <v>40343</v>
      </c>
      <c r="N536" s="107">
        <f>IF(YEAR(M536)&lt;&gt;YEAR(M535), Q535*$C$5, N535)*(I536/I535)</f>
        <v/>
      </c>
      <c r="O536" s="107">
        <f>IF(YEAR(M536)&lt;&gt;YEAR(M535), Q535*$C$6, O535)*(J536/J535)</f>
        <v/>
      </c>
      <c r="P536" s="107">
        <f>IF(YEAR(M536)&lt;&gt;YEAR(M535), Q535*$C$7, P535)*(1+Tbill_YTM)^(1/52)</f>
        <v/>
      </c>
      <c r="Q536" s="61">
        <f>SUM(N536:P536)</f>
        <v/>
      </c>
      <c r="R536" s="61">
        <f>R535*EXP($C$20/52) - IF(YEAR(M537)&lt;&gt;YEAR(M536), Initial_Assets * $C$19, 0)</f>
        <v/>
      </c>
      <c r="S536" s="62">
        <f>Q536/-R536</f>
        <v/>
      </c>
      <c r="T536" s="59" t="n"/>
      <c r="U536" s="59" t="n"/>
      <c r="V536" s="59" t="n"/>
    </row>
    <row r="537" ht="17.5" customHeight="1" s="15">
      <c r="G537" s="59" t="n"/>
      <c r="H537" s="104" t="n">
        <v>40350</v>
      </c>
      <c r="I537" s="105" t="n">
        <v>1838.52001953125</v>
      </c>
      <c r="J537" s="70" t="n">
        <v>1.74004781246185</v>
      </c>
      <c r="K537" s="106">
        <f>K536*(1+Tbill_YTM)^(1/52)</f>
        <v/>
      </c>
      <c r="L537" s="59" t="n"/>
      <c r="M537" s="104" t="n">
        <v>40350</v>
      </c>
      <c r="N537" s="107">
        <f>IF(YEAR(M537)&lt;&gt;YEAR(M536), Q536*$C$5, N536)*(I537/I536)</f>
        <v/>
      </c>
      <c r="O537" s="107">
        <f>IF(YEAR(M537)&lt;&gt;YEAR(M536), Q536*$C$6, O536)*(J537/J536)</f>
        <v/>
      </c>
      <c r="P537" s="107">
        <f>IF(YEAR(M537)&lt;&gt;YEAR(M536), Q536*$C$7, P536)*(1+Tbill_YTM)^(1/52)</f>
        <v/>
      </c>
      <c r="Q537" s="61">
        <f>SUM(N537:P537)</f>
        <v/>
      </c>
      <c r="R537" s="61">
        <f>R536*EXP($C$20/52) - IF(YEAR(M538)&lt;&gt;YEAR(M537), Initial_Assets * $C$19, 0)</f>
        <v/>
      </c>
      <c r="S537" s="62">
        <f>Q537/-R537</f>
        <v/>
      </c>
      <c r="T537" s="59" t="n"/>
      <c r="U537" s="59" t="n"/>
      <c r="V537" s="59" t="n"/>
    </row>
    <row r="538">
      <c r="G538" s="59" t="n"/>
      <c r="H538" s="104" t="n">
        <v>40357</v>
      </c>
      <c r="I538" s="105" t="n">
        <v>1728.33996582031</v>
      </c>
      <c r="J538" s="70" t="n">
        <v>1.52934694290161</v>
      </c>
      <c r="K538" s="106">
        <f>K537*(1+Tbill_YTM)^(1/52)</f>
        <v/>
      </c>
      <c r="L538" s="59" t="n"/>
      <c r="M538" s="104" t="n">
        <v>40357</v>
      </c>
      <c r="N538" s="107">
        <f>IF(YEAR(M538)&lt;&gt;YEAR(M537), Q537*$C$5, N537)*(I538/I537)</f>
        <v/>
      </c>
      <c r="O538" s="107">
        <f>IF(YEAR(M538)&lt;&gt;YEAR(M537), Q537*$C$6, O537)*(J538/J537)</f>
        <v/>
      </c>
      <c r="P538" s="107">
        <f>IF(YEAR(M538)&lt;&gt;YEAR(M537), Q537*$C$7, P537)*(1+Tbill_YTM)^(1/52)</f>
        <v/>
      </c>
      <c r="Q538" s="61">
        <f>SUM(N538:P538)</f>
        <v/>
      </c>
      <c r="R538" s="61">
        <f>R537*EXP($C$20/52) - IF(YEAR(M539)&lt;&gt;YEAR(M538), Initial_Assets * $C$19, 0)</f>
        <v/>
      </c>
      <c r="S538" s="62">
        <f>Q538/-R538</f>
        <v/>
      </c>
      <c r="T538" s="59" t="n"/>
      <c r="U538" s="59" t="n"/>
      <c r="V538" s="59" t="n"/>
    </row>
    <row r="539">
      <c r="G539" s="59" t="n"/>
      <c r="H539" s="104" t="n">
        <v>40364</v>
      </c>
      <c r="I539" s="105" t="n">
        <v>1814.7900390625</v>
      </c>
      <c r="J539" s="70" t="n">
        <v>1.68500244617462</v>
      </c>
      <c r="K539" s="106">
        <f>K538*(1+Tbill_YTM)^(1/52)</f>
        <v/>
      </c>
      <c r="L539" s="59" t="n"/>
      <c r="M539" s="104" t="n">
        <v>40364</v>
      </c>
      <c r="N539" s="107">
        <f>IF(YEAR(M539)&lt;&gt;YEAR(M538), Q538*$C$5, N538)*(I539/I538)</f>
        <v/>
      </c>
      <c r="O539" s="107">
        <f>IF(YEAR(M539)&lt;&gt;YEAR(M538), Q538*$C$6, O538)*(J539/J538)</f>
        <v/>
      </c>
      <c r="P539" s="107">
        <f>IF(YEAR(M539)&lt;&gt;YEAR(M538), Q538*$C$7, P538)*(1+Tbill_YTM)^(1/52)</f>
        <v/>
      </c>
      <c r="Q539" s="61">
        <f>SUM(N539:P539)</f>
        <v/>
      </c>
      <c r="R539" s="61">
        <f>R538*EXP($C$20/52) - IF(YEAR(M540)&lt;&gt;YEAR(M539), Initial_Assets * $C$19, 0)</f>
        <v/>
      </c>
      <c r="S539" s="62">
        <f>Q539/-R539</f>
        <v/>
      </c>
      <c r="T539" s="59" t="n"/>
      <c r="U539" s="59" t="n"/>
      <c r="V539" s="59" t="n"/>
    </row>
    <row r="540">
      <c r="G540" s="59" t="n"/>
      <c r="H540" s="104" t="n">
        <v>40371</v>
      </c>
      <c r="I540" s="105" t="n">
        <v>1803.47998046875</v>
      </c>
      <c r="J540" s="70" t="n">
        <v>1.66329073905944</v>
      </c>
      <c r="K540" s="106">
        <f>K539*(1+Tbill_YTM)^(1/52)</f>
        <v/>
      </c>
      <c r="L540" s="59" t="n"/>
      <c r="M540" s="104" t="n">
        <v>40371</v>
      </c>
      <c r="N540" s="107">
        <f>IF(YEAR(M540)&lt;&gt;YEAR(M539), Q539*$C$5, N539)*(I540/I539)</f>
        <v/>
      </c>
      <c r="O540" s="107">
        <f>IF(YEAR(M540)&lt;&gt;YEAR(M539), Q539*$C$6, O539)*(J540/J539)</f>
        <v/>
      </c>
      <c r="P540" s="107">
        <f>IF(YEAR(M540)&lt;&gt;YEAR(M539), Q539*$C$7, P539)*(1+Tbill_YTM)^(1/52)</f>
        <v/>
      </c>
      <c r="Q540" s="61">
        <f>SUM(N540:P540)</f>
        <v/>
      </c>
      <c r="R540" s="61">
        <f>R539*EXP($C$20/52) - IF(YEAR(M541)&lt;&gt;YEAR(M540), Initial_Assets * $C$19, 0)</f>
        <v/>
      </c>
      <c r="S540" s="62">
        <f>Q540/-R540</f>
        <v/>
      </c>
      <c r="T540" s="59" t="n"/>
      <c r="U540" s="59" t="n"/>
      <c r="V540" s="59" t="n"/>
    </row>
    <row r="541">
      <c r="G541" s="59" t="n"/>
      <c r="H541" s="104" t="n">
        <v>40378</v>
      </c>
      <c r="I541" s="105" t="n">
        <v>1875.38000488281</v>
      </c>
      <c r="J541" s="70" t="n">
        <v>1.7911182641983</v>
      </c>
      <c r="K541" s="106">
        <f>K540*(1+Tbill_YTM)^(1/52)</f>
        <v/>
      </c>
      <c r="L541" s="59" t="n"/>
      <c r="M541" s="104" t="n">
        <v>40378</v>
      </c>
      <c r="N541" s="107">
        <f>IF(YEAR(M541)&lt;&gt;YEAR(M540), Q540*$C$5, N540)*(I541/I540)</f>
        <v/>
      </c>
      <c r="O541" s="107">
        <f>IF(YEAR(M541)&lt;&gt;YEAR(M540), Q540*$C$6, O540)*(J541/J540)</f>
        <v/>
      </c>
      <c r="P541" s="107">
        <f>IF(YEAR(M541)&lt;&gt;YEAR(M540), Q540*$C$7, P540)*(1+Tbill_YTM)^(1/52)</f>
        <v/>
      </c>
      <c r="Q541" s="61">
        <f>SUM(N541:P541)</f>
        <v/>
      </c>
      <c r="R541" s="61">
        <f>R540*EXP($C$20/52) - IF(YEAR(M542)&lt;&gt;YEAR(M541), Initial_Assets * $C$19, 0)</f>
        <v/>
      </c>
      <c r="S541" s="62">
        <f>Q541/-R541</f>
        <v/>
      </c>
      <c r="T541" s="59" t="n"/>
      <c r="U541" s="59" t="n"/>
      <c r="V541" s="59" t="n"/>
    </row>
    <row r="542">
      <c r="G542" s="59" t="n"/>
      <c r="H542" s="104" t="n">
        <v>40385</v>
      </c>
      <c r="I542" s="105" t="n">
        <v>1864</v>
      </c>
      <c r="J542" s="70" t="n">
        <v>1.77185189723968</v>
      </c>
      <c r="K542" s="106">
        <f>K541*(1+Tbill_YTM)^(1/52)</f>
        <v/>
      </c>
      <c r="L542" s="59" t="n"/>
      <c r="M542" s="104" t="n">
        <v>40385</v>
      </c>
      <c r="N542" s="107">
        <f>IF(YEAR(M542)&lt;&gt;YEAR(M541), Q541*$C$5, N541)*(I542/I541)</f>
        <v/>
      </c>
      <c r="O542" s="107">
        <f>IF(YEAR(M542)&lt;&gt;YEAR(M541), Q541*$C$6, O541)*(J542/J541)</f>
        <v/>
      </c>
      <c r="P542" s="107">
        <f>IF(YEAR(M542)&lt;&gt;YEAR(M541), Q541*$C$7, P541)*(1+Tbill_YTM)^(1/52)</f>
        <v/>
      </c>
      <c r="Q542" s="61">
        <f>SUM(N542:P542)</f>
        <v/>
      </c>
      <c r="R542" s="61">
        <f>R541*EXP($C$20/52) - IF(YEAR(M543)&lt;&gt;YEAR(M542), Initial_Assets * $C$19, 0)</f>
        <v/>
      </c>
      <c r="S542" s="62">
        <f>Q542/-R542</f>
        <v/>
      </c>
      <c r="T542" s="59" t="n"/>
      <c r="U542" s="59" t="n"/>
      <c r="V542" s="59" t="n"/>
    </row>
    <row r="543">
      <c r="E543" s="4" t="n"/>
      <c r="F543" s="4" t="n"/>
      <c r="G543" s="59" t="n"/>
      <c r="H543" s="104" t="n">
        <v>40392</v>
      </c>
      <c r="I543" s="105" t="n">
        <v>1902.88000488281</v>
      </c>
      <c r="J543" s="70" t="n">
        <v>1.84432864189147</v>
      </c>
      <c r="K543" s="106">
        <f>K542*(1+Tbill_YTM)^(1/52)</f>
        <v/>
      </c>
      <c r="L543" s="59" t="n"/>
      <c r="M543" s="104" t="n">
        <v>40392</v>
      </c>
      <c r="N543" s="107">
        <f>IF(YEAR(M543)&lt;&gt;YEAR(M542), Q542*$C$5, N542)*(I543/I542)</f>
        <v/>
      </c>
      <c r="O543" s="107">
        <f>IF(YEAR(M543)&lt;&gt;YEAR(M542), Q542*$C$6, O542)*(J543/J542)</f>
        <v/>
      </c>
      <c r="P543" s="107">
        <f>IF(YEAR(M543)&lt;&gt;YEAR(M542), Q542*$C$7, P542)*(1+Tbill_YTM)^(1/52)</f>
        <v/>
      </c>
      <c r="Q543" s="61">
        <f>SUM(N543:P543)</f>
        <v/>
      </c>
      <c r="R543" s="61">
        <f>R542*EXP($C$20/52) - IF(YEAR(M544)&lt;&gt;YEAR(M543), Initial_Assets * $C$19, 0)</f>
        <v/>
      </c>
      <c r="S543" s="62">
        <f>Q543/-R543</f>
        <v/>
      </c>
      <c r="T543" s="59" t="n"/>
      <c r="U543" s="59" t="n"/>
      <c r="V543" s="59" t="n"/>
    </row>
    <row r="544">
      <c r="B544" s="27" t="n"/>
      <c r="C544" s="4" t="n"/>
      <c r="D544" s="4" t="n"/>
      <c r="G544" s="59" t="n"/>
      <c r="H544" s="104" t="n">
        <v>40399</v>
      </c>
      <c r="I544" s="105" t="n">
        <v>1818.80004882812</v>
      </c>
      <c r="J544" s="70" t="n">
        <v>1.68377923965454</v>
      </c>
      <c r="K544" s="106">
        <f>K543*(1+Tbill_YTM)^(1/52)</f>
        <v/>
      </c>
      <c r="L544" s="59" t="n"/>
      <c r="M544" s="104" t="n">
        <v>40399</v>
      </c>
      <c r="N544" s="107">
        <f>IF(YEAR(M544)&lt;&gt;YEAR(M543), Q543*$C$5, N543)*(I544/I543)</f>
        <v/>
      </c>
      <c r="O544" s="107">
        <f>IF(YEAR(M544)&lt;&gt;YEAR(M543), Q543*$C$6, O543)*(J544/J543)</f>
        <v/>
      </c>
      <c r="P544" s="107">
        <f>IF(YEAR(M544)&lt;&gt;YEAR(M543), Q543*$C$7, P543)*(1+Tbill_YTM)^(1/52)</f>
        <v/>
      </c>
      <c r="Q544" s="61">
        <f>SUM(N544:P544)</f>
        <v/>
      </c>
      <c r="R544" s="61">
        <f>R543*EXP($C$20/52) - IF(YEAR(M545)&lt;&gt;YEAR(M544), Initial_Assets * $C$19, 0)</f>
        <v/>
      </c>
      <c r="S544" s="62">
        <f>Q544/-R544</f>
        <v/>
      </c>
      <c r="T544" s="59" t="n"/>
      <c r="U544" s="59" t="n"/>
      <c r="V544" s="59" t="n"/>
    </row>
    <row r="545">
      <c r="G545" s="59" t="n"/>
      <c r="H545" s="104" t="n">
        <v>40406</v>
      </c>
      <c r="I545" s="105" t="n">
        <v>1825.75</v>
      </c>
      <c r="J545" s="70" t="n">
        <v>1.69784641265869</v>
      </c>
      <c r="K545" s="106">
        <f>K544*(1+Tbill_YTM)^(1/52)</f>
        <v/>
      </c>
      <c r="L545" s="59" t="n"/>
      <c r="M545" s="104" t="n">
        <v>40406</v>
      </c>
      <c r="N545" s="107">
        <f>IF(YEAR(M545)&lt;&gt;YEAR(M544), Q544*$C$5, N544)*(I545/I544)</f>
        <v/>
      </c>
      <c r="O545" s="107">
        <f>IF(YEAR(M545)&lt;&gt;YEAR(M544), Q544*$C$6, O544)*(J545/J544)</f>
        <v/>
      </c>
      <c r="P545" s="107">
        <f>IF(YEAR(M545)&lt;&gt;YEAR(M544), Q544*$C$7, P544)*(1+Tbill_YTM)^(1/52)</f>
        <v/>
      </c>
      <c r="Q545" s="61">
        <f>SUM(N545:P545)</f>
        <v/>
      </c>
      <c r="R545" s="61">
        <f>R544*EXP($C$20/52) - IF(YEAR(M546)&lt;&gt;YEAR(M545), Initial_Assets * $C$19, 0)</f>
        <v/>
      </c>
      <c r="S545" s="62">
        <f>Q545/-R545</f>
        <v/>
      </c>
      <c r="T545" s="59" t="n"/>
      <c r="U545" s="59" t="n"/>
      <c r="V545" s="59" t="n"/>
    </row>
    <row r="546">
      <c r="G546" s="59" t="n"/>
      <c r="H546" s="104" t="n">
        <v>40413</v>
      </c>
      <c r="I546" s="105" t="n">
        <v>1791.64001464843</v>
      </c>
      <c r="J546" s="70" t="n">
        <v>1.63515639305114</v>
      </c>
      <c r="K546" s="106">
        <f>K545*(1+Tbill_YTM)^(1/52)</f>
        <v/>
      </c>
      <c r="L546" s="59" t="n"/>
      <c r="M546" s="104" t="n">
        <v>40413</v>
      </c>
      <c r="N546" s="107">
        <f>IF(YEAR(M546)&lt;&gt;YEAR(M545), Q545*$C$5, N545)*(I546/I545)</f>
        <v/>
      </c>
      <c r="O546" s="107">
        <f>IF(YEAR(M546)&lt;&gt;YEAR(M545), Q545*$C$6, O545)*(J546/J545)</f>
        <v/>
      </c>
      <c r="P546" s="107">
        <f>IF(YEAR(M546)&lt;&gt;YEAR(M545), Q545*$C$7, P545)*(1+Tbill_YTM)^(1/52)</f>
        <v/>
      </c>
      <c r="Q546" s="61">
        <f>SUM(N546:P546)</f>
        <v/>
      </c>
      <c r="R546" s="61">
        <f>R545*EXP($C$20/52) - IF(YEAR(M547)&lt;&gt;YEAR(M546), Initial_Assets * $C$19, 0)</f>
        <v/>
      </c>
      <c r="S546" s="62">
        <f>Q546/-R546</f>
        <v/>
      </c>
      <c r="T546" s="59" t="n"/>
      <c r="U546" s="59" t="n"/>
      <c r="V546" s="59" t="n"/>
    </row>
    <row r="547">
      <c r="G547" s="59" t="n"/>
      <c r="H547" s="104" t="n">
        <v>40420</v>
      </c>
      <c r="I547" s="105" t="n">
        <v>1870.31005859375</v>
      </c>
      <c r="J547" s="70" t="n">
        <v>1.77980291843414</v>
      </c>
      <c r="K547" s="106">
        <f>K546*(1+Tbill_YTM)^(1/52)</f>
        <v/>
      </c>
      <c r="L547" s="59" t="n"/>
      <c r="M547" s="104" t="n">
        <v>40420</v>
      </c>
      <c r="N547" s="107">
        <f>IF(YEAR(M547)&lt;&gt;YEAR(M546), Q546*$C$5, N546)*(I547/I546)</f>
        <v/>
      </c>
      <c r="O547" s="107">
        <f>IF(YEAR(M547)&lt;&gt;YEAR(M546), Q546*$C$6, O546)*(J547/J546)</f>
        <v/>
      </c>
      <c r="P547" s="107">
        <f>IF(YEAR(M547)&lt;&gt;YEAR(M546), Q546*$C$7, P546)*(1+Tbill_YTM)^(1/52)</f>
        <v/>
      </c>
      <c r="Q547" s="61">
        <f>SUM(N547:P547)</f>
        <v/>
      </c>
      <c r="R547" s="61">
        <f>R546*EXP($C$20/52) - IF(YEAR(M548)&lt;&gt;YEAR(M547), Initial_Assets * $C$19, 0)</f>
        <v/>
      </c>
      <c r="S547" s="62">
        <f>Q547/-R547</f>
        <v/>
      </c>
      <c r="T547" s="59" t="n"/>
      <c r="U547" s="59" t="n"/>
      <c r="V547" s="59" t="n"/>
    </row>
    <row r="548">
      <c r="G548" s="59" t="n"/>
      <c r="H548" s="104" t="n">
        <v>40427</v>
      </c>
      <c r="I548" s="105" t="n">
        <v>1892.33996582031</v>
      </c>
      <c r="J548" s="70" t="n">
        <v>1.82169926166534</v>
      </c>
      <c r="K548" s="106">
        <f>K547*(1+Tbill_YTM)^(1/52)</f>
        <v/>
      </c>
      <c r="L548" s="59" t="n"/>
      <c r="M548" s="104" t="n">
        <v>40427</v>
      </c>
      <c r="N548" s="107">
        <f>IF(YEAR(M548)&lt;&gt;YEAR(M547), Q547*$C$5, N547)*(I548/I547)</f>
        <v/>
      </c>
      <c r="O548" s="107">
        <f>IF(YEAR(M548)&lt;&gt;YEAR(M547), Q547*$C$6, O547)*(J548/J547)</f>
        <v/>
      </c>
      <c r="P548" s="107">
        <f>IF(YEAR(M548)&lt;&gt;YEAR(M547), Q547*$C$7, P547)*(1+Tbill_YTM)^(1/52)</f>
        <v/>
      </c>
      <c r="Q548" s="61">
        <f>SUM(N548:P548)</f>
        <v/>
      </c>
      <c r="R548" s="61">
        <f>R547*EXP($C$20/52) - IF(YEAR(M549)&lt;&gt;YEAR(M548), Initial_Assets * $C$19, 0)</f>
        <v/>
      </c>
      <c r="S548" s="62">
        <f>Q548/-R548</f>
        <v/>
      </c>
      <c r="T548" s="59" t="n"/>
      <c r="U548" s="59" t="n"/>
      <c r="V548" s="59" t="n"/>
    </row>
    <row r="549">
      <c r="G549" s="59" t="n"/>
      <c r="H549" s="104" t="n">
        <v>40434</v>
      </c>
      <c r="I549" s="105" t="n">
        <v>1955.82995605468</v>
      </c>
      <c r="J549" s="70" t="n">
        <v>1.94035232067108</v>
      </c>
      <c r="K549" s="106">
        <f>K548*(1+Tbill_YTM)^(1/52)</f>
        <v/>
      </c>
      <c r="L549" s="59" t="n"/>
      <c r="M549" s="104" t="n">
        <v>40434</v>
      </c>
      <c r="N549" s="107">
        <f>IF(YEAR(M549)&lt;&gt;YEAR(M548), Q548*$C$5, N548)*(I549/I548)</f>
        <v/>
      </c>
      <c r="O549" s="107">
        <f>IF(YEAR(M549)&lt;&gt;YEAR(M548), Q548*$C$6, O548)*(J549/J548)</f>
        <v/>
      </c>
      <c r="P549" s="107">
        <f>IF(YEAR(M549)&lt;&gt;YEAR(M548), Q548*$C$7, P548)*(1+Tbill_YTM)^(1/52)</f>
        <v/>
      </c>
      <c r="Q549" s="61">
        <f>SUM(N549:P549)</f>
        <v/>
      </c>
      <c r="R549" s="61">
        <f>R548*EXP($C$20/52) - IF(YEAR(M550)&lt;&gt;YEAR(M549), Initial_Assets * $C$19, 0)</f>
        <v/>
      </c>
      <c r="S549" s="62">
        <f>Q549/-R549</f>
        <v/>
      </c>
      <c r="T549" s="59" t="n"/>
      <c r="U549" s="59" t="n"/>
      <c r="V549" s="59" t="n"/>
    </row>
    <row r="550">
      <c r="G550" s="59" t="n"/>
      <c r="H550" s="104" t="n">
        <v>40441</v>
      </c>
      <c r="I550" s="105" t="n">
        <v>2023.83996582031</v>
      </c>
      <c r="J550" s="70" t="n">
        <v>2.07552027702331</v>
      </c>
      <c r="K550" s="106">
        <f>K549*(1+Tbill_YTM)^(1/52)</f>
        <v/>
      </c>
      <c r="L550" s="59" t="n"/>
      <c r="M550" s="104" t="n">
        <v>40441</v>
      </c>
      <c r="N550" s="107">
        <f>IF(YEAR(M550)&lt;&gt;YEAR(M549), Q549*$C$5, N549)*(I550/I549)</f>
        <v/>
      </c>
      <c r="O550" s="107">
        <f>IF(YEAR(M550)&lt;&gt;YEAR(M549), Q549*$C$6, O549)*(J550/J549)</f>
        <v/>
      </c>
      <c r="P550" s="107">
        <f>IF(YEAR(M550)&lt;&gt;YEAR(M549), Q549*$C$7, P549)*(1+Tbill_YTM)^(1/52)</f>
        <v/>
      </c>
      <c r="Q550" s="61">
        <f>SUM(N550:P550)</f>
        <v/>
      </c>
      <c r="R550" s="61">
        <f>R549*EXP($C$20/52) - IF(YEAR(M551)&lt;&gt;YEAR(M550), Initial_Assets * $C$19, 0)</f>
        <v/>
      </c>
      <c r="S550" s="62">
        <f>Q550/-R550</f>
        <v/>
      </c>
      <c r="T550" s="59" t="n"/>
      <c r="U550" s="59" t="n"/>
      <c r="V550" s="59" t="n"/>
    </row>
    <row r="551">
      <c r="G551" s="59" t="n"/>
      <c r="H551" s="104" t="n">
        <v>40448</v>
      </c>
      <c r="I551" s="105" t="n">
        <v>1996.59997558593</v>
      </c>
      <c r="J551" s="70" t="n">
        <v>2.0229206085205</v>
      </c>
      <c r="K551" s="106">
        <f>K550*(1+Tbill_YTM)^(1/52)</f>
        <v/>
      </c>
      <c r="L551" s="59" t="n"/>
      <c r="M551" s="104" t="n">
        <v>40448</v>
      </c>
      <c r="N551" s="107">
        <f>IF(YEAR(M551)&lt;&gt;YEAR(M550), Q550*$C$5, N550)*(I551/I550)</f>
        <v/>
      </c>
      <c r="O551" s="107">
        <f>IF(YEAR(M551)&lt;&gt;YEAR(M550), Q550*$C$6, O550)*(J551/J550)</f>
        <v/>
      </c>
      <c r="P551" s="107">
        <f>IF(YEAR(M551)&lt;&gt;YEAR(M550), Q550*$C$7, P550)*(1+Tbill_YTM)^(1/52)</f>
        <v/>
      </c>
      <c r="Q551" s="61">
        <f>SUM(N551:P551)</f>
        <v/>
      </c>
      <c r="R551" s="61">
        <f>R550*EXP($C$20/52) - IF(YEAR(M552)&lt;&gt;YEAR(M551), Initial_Assets * $C$19, 0)</f>
        <v/>
      </c>
      <c r="S551" s="62">
        <f>Q551/-R551</f>
        <v/>
      </c>
      <c r="T551" s="59" t="n"/>
      <c r="U551" s="59" t="n"/>
      <c r="V551" s="59" t="n"/>
    </row>
    <row r="552">
      <c r="G552" s="59" t="n"/>
      <c r="H552" s="104" t="n">
        <v>40455</v>
      </c>
      <c r="I552" s="105" t="n">
        <v>2027.03002929687</v>
      </c>
      <c r="J552" s="70" t="n">
        <v>2.07704877853393</v>
      </c>
      <c r="K552" s="106">
        <f>K551*(1+Tbill_YTM)^(1/52)</f>
        <v/>
      </c>
      <c r="L552" s="59" t="n"/>
      <c r="M552" s="104" t="n">
        <v>40455</v>
      </c>
      <c r="N552" s="107">
        <f>IF(YEAR(M552)&lt;&gt;YEAR(M551), Q551*$C$5, N551)*(I552/I551)</f>
        <v/>
      </c>
      <c r="O552" s="107">
        <f>IF(YEAR(M552)&lt;&gt;YEAR(M551), Q551*$C$6, O551)*(J552/J551)</f>
        <v/>
      </c>
      <c r="P552" s="107">
        <f>IF(YEAR(M552)&lt;&gt;YEAR(M551), Q551*$C$7, P551)*(1+Tbill_YTM)^(1/52)</f>
        <v/>
      </c>
      <c r="Q552" s="61">
        <f>SUM(N552:P552)</f>
        <v/>
      </c>
      <c r="R552" s="61">
        <f>R551*EXP($C$20/52) - IF(YEAR(M553)&lt;&gt;YEAR(M552), Initial_Assets * $C$19, 0)</f>
        <v/>
      </c>
      <c r="S552" s="62">
        <f>Q552/-R552</f>
        <v/>
      </c>
      <c r="T552" s="59" t="n"/>
      <c r="U552" s="59" t="n"/>
      <c r="V552" s="59" t="n"/>
    </row>
    <row r="553">
      <c r="G553" s="59" t="n"/>
      <c r="H553" s="104" t="n">
        <v>40462</v>
      </c>
      <c r="I553" s="105" t="n">
        <v>2097.72998046875</v>
      </c>
      <c r="J553" s="70" t="n">
        <v>2.22842383384704</v>
      </c>
      <c r="K553" s="106">
        <f>K552*(1+Tbill_YTM)^(1/52)</f>
        <v/>
      </c>
      <c r="L553" s="59" t="n"/>
      <c r="M553" s="104" t="n">
        <v>40462</v>
      </c>
      <c r="N553" s="107">
        <f>IF(YEAR(M553)&lt;&gt;YEAR(M552), Q552*$C$5, N552)*(I553/I552)</f>
        <v/>
      </c>
      <c r="O553" s="107">
        <f>IF(YEAR(M553)&lt;&gt;YEAR(M552), Q552*$C$6, O552)*(J553/J552)</f>
        <v/>
      </c>
      <c r="P553" s="107">
        <f>IF(YEAR(M553)&lt;&gt;YEAR(M552), Q552*$C$7, P552)*(1+Tbill_YTM)^(1/52)</f>
        <v/>
      </c>
      <c r="Q553" s="61">
        <f>SUM(N553:P553)</f>
        <v/>
      </c>
      <c r="R553" s="61">
        <f>R552*EXP($C$20/52) - IF(YEAR(M554)&lt;&gt;YEAR(M553), Initial_Assets * $C$19, 0)</f>
        <v/>
      </c>
      <c r="S553" s="62">
        <f>Q553/-R553</f>
        <v/>
      </c>
      <c r="T553" s="59" t="n"/>
      <c r="U553" s="59" t="n"/>
      <c r="V553" s="59" t="n"/>
    </row>
    <row r="554">
      <c r="G554" s="59" t="n"/>
      <c r="H554" s="104" t="n">
        <v>40469</v>
      </c>
      <c r="I554" s="105" t="n">
        <v>2104.2099609375</v>
      </c>
      <c r="J554" s="70" t="n">
        <v>2.24035000801086</v>
      </c>
      <c r="K554" s="106">
        <f>K553*(1+Tbill_YTM)^(1/52)</f>
        <v/>
      </c>
      <c r="L554" s="59" t="n"/>
      <c r="M554" s="104" t="n">
        <v>40469</v>
      </c>
      <c r="N554" s="107">
        <f>IF(YEAR(M554)&lt;&gt;YEAR(M553), Q553*$C$5, N553)*(I554/I553)</f>
        <v/>
      </c>
      <c r="O554" s="107">
        <f>IF(YEAR(M554)&lt;&gt;YEAR(M553), Q553*$C$6, O553)*(J554/J553)</f>
        <v/>
      </c>
      <c r="P554" s="107">
        <f>IF(YEAR(M554)&lt;&gt;YEAR(M553), Q553*$C$7, P553)*(1+Tbill_YTM)^(1/52)</f>
        <v/>
      </c>
      <c r="Q554" s="61">
        <f>SUM(N554:P554)</f>
        <v/>
      </c>
      <c r="R554" s="61">
        <f>R553*EXP($C$20/52) - IF(YEAR(M555)&lt;&gt;YEAR(M554), Initial_Assets * $C$19, 0)</f>
        <v/>
      </c>
      <c r="S554" s="62">
        <f>Q554/-R554</f>
        <v/>
      </c>
      <c r="T554" s="59" t="n"/>
      <c r="U554" s="59" t="n"/>
      <c r="V554" s="59" t="n"/>
    </row>
    <row r="555">
      <c r="G555" s="59" t="n"/>
      <c r="H555" s="104" t="n">
        <v>40476</v>
      </c>
      <c r="I555" s="105" t="n">
        <v>2124.44995117187</v>
      </c>
      <c r="J555" s="70" t="n">
        <v>2.28958487510681</v>
      </c>
      <c r="K555" s="106">
        <f>K554*(1+Tbill_YTM)^(1/52)</f>
        <v/>
      </c>
      <c r="L555" s="59" t="n"/>
      <c r="M555" s="104" t="n">
        <v>40476</v>
      </c>
      <c r="N555" s="107">
        <f>IF(YEAR(M555)&lt;&gt;YEAR(M554), Q554*$C$5, N554)*(I555/I554)</f>
        <v/>
      </c>
      <c r="O555" s="107">
        <f>IF(YEAR(M555)&lt;&gt;YEAR(M554), Q554*$C$6, O554)*(J555/J554)</f>
        <v/>
      </c>
      <c r="P555" s="107">
        <f>IF(YEAR(M555)&lt;&gt;YEAR(M554), Q554*$C$7, P554)*(1+Tbill_YTM)^(1/52)</f>
        <v/>
      </c>
      <c r="Q555" s="61">
        <f>SUM(N555:P555)</f>
        <v/>
      </c>
      <c r="R555" s="61">
        <f>R554*EXP($C$20/52) - IF(YEAR(M556)&lt;&gt;YEAR(M555), Initial_Assets * $C$19, 0)</f>
        <v/>
      </c>
      <c r="S555" s="62">
        <f>Q555/-R555</f>
        <v/>
      </c>
      <c r="T555" s="59" t="n"/>
      <c r="U555" s="59" t="n"/>
      <c r="V555" s="59" t="n"/>
    </row>
    <row r="556">
      <c r="G556" s="59" t="n"/>
      <c r="H556" s="104" t="n">
        <v>40483</v>
      </c>
      <c r="I556" s="105" t="n">
        <v>2186.7099609375</v>
      </c>
      <c r="J556" s="70" t="n">
        <v>2.41741323471069</v>
      </c>
      <c r="K556" s="106">
        <f>K555*(1+Tbill_YTM)^(1/52)</f>
        <v/>
      </c>
      <c r="L556" s="59" t="n"/>
      <c r="M556" s="104" t="n">
        <v>40483</v>
      </c>
      <c r="N556" s="107">
        <f>IF(YEAR(M556)&lt;&gt;YEAR(M555), Q555*$C$5, N555)*(I556/I555)</f>
        <v/>
      </c>
      <c r="O556" s="107">
        <f>IF(YEAR(M556)&lt;&gt;YEAR(M555), Q555*$C$6, O555)*(J556/J555)</f>
        <v/>
      </c>
      <c r="P556" s="107">
        <f>IF(YEAR(M556)&lt;&gt;YEAR(M555), Q555*$C$7, P555)*(1+Tbill_YTM)^(1/52)</f>
        <v/>
      </c>
      <c r="Q556" s="61">
        <f>SUM(N556:P556)</f>
        <v/>
      </c>
      <c r="R556" s="61">
        <f>R555*EXP($C$20/52) - IF(YEAR(M557)&lt;&gt;YEAR(M556), Initial_Assets * $C$19, 0)</f>
        <v/>
      </c>
      <c r="S556" s="62">
        <f>Q556/-R556</f>
        <v/>
      </c>
      <c r="T556" s="59" t="n"/>
      <c r="U556" s="59" t="n"/>
      <c r="V556" s="59" t="n"/>
    </row>
    <row r="557">
      <c r="G557" s="59" t="n"/>
      <c r="H557" s="104" t="n">
        <v>40490</v>
      </c>
      <c r="I557" s="105" t="n">
        <v>2137.94995117187</v>
      </c>
      <c r="J557" s="70" t="n">
        <v>2.31068539619445</v>
      </c>
      <c r="K557" s="106">
        <f>K556*(1+Tbill_YTM)^(1/52)</f>
        <v/>
      </c>
      <c r="L557" s="59" t="n"/>
      <c r="M557" s="104" t="n">
        <v>40490</v>
      </c>
      <c r="N557" s="107">
        <f>IF(YEAR(M557)&lt;&gt;YEAR(M556), Q556*$C$5, N556)*(I557/I556)</f>
        <v/>
      </c>
      <c r="O557" s="107">
        <f>IF(YEAR(M557)&lt;&gt;YEAR(M556), Q556*$C$6, O556)*(J557/J556)</f>
        <v/>
      </c>
      <c r="P557" s="107">
        <f>IF(YEAR(M557)&lt;&gt;YEAR(M556), Q556*$C$7, P556)*(1+Tbill_YTM)^(1/52)</f>
        <v/>
      </c>
      <c r="Q557" s="61">
        <f>SUM(N557:P557)</f>
        <v/>
      </c>
      <c r="R557" s="61">
        <f>R556*EXP($C$20/52) - IF(YEAR(M558)&lt;&gt;YEAR(M557), Initial_Assets * $C$19, 0)</f>
        <v/>
      </c>
      <c r="S557" s="62">
        <f>Q557/-R557</f>
        <v/>
      </c>
      <c r="T557" s="59" t="n"/>
      <c r="U557" s="59" t="n"/>
      <c r="V557" s="59" t="n"/>
    </row>
    <row r="558">
      <c r="G558" s="59" t="n"/>
      <c r="H558" s="104" t="n">
        <v>40497</v>
      </c>
      <c r="I558" s="105" t="n">
        <v>2135.27001953125</v>
      </c>
      <c r="J558" s="70" t="n">
        <v>2.30640411376953</v>
      </c>
      <c r="K558" s="106">
        <f>K557*(1+Tbill_YTM)^(1/52)</f>
        <v/>
      </c>
      <c r="L558" s="59" t="n"/>
      <c r="M558" s="104" t="n">
        <v>40497</v>
      </c>
      <c r="N558" s="107">
        <f>IF(YEAR(M558)&lt;&gt;YEAR(M557), Q557*$C$5, N557)*(I558/I557)</f>
        <v/>
      </c>
      <c r="O558" s="107">
        <f>IF(YEAR(M558)&lt;&gt;YEAR(M557), Q557*$C$6, O557)*(J558/J557)</f>
        <v/>
      </c>
      <c r="P558" s="107">
        <f>IF(YEAR(M558)&lt;&gt;YEAR(M557), Q557*$C$7, P557)*(1+Tbill_YTM)^(1/52)</f>
        <v/>
      </c>
      <c r="Q558" s="61">
        <f>SUM(N558:P558)</f>
        <v/>
      </c>
      <c r="R558" s="61">
        <f>R557*EXP($C$20/52) - IF(YEAR(M559)&lt;&gt;YEAR(M558), Initial_Assets * $C$19, 0)</f>
        <v/>
      </c>
      <c r="S558" s="62">
        <f>Q558/-R558</f>
        <v/>
      </c>
      <c r="T558" s="59" t="n"/>
      <c r="U558" s="59" t="n"/>
      <c r="V558" s="59" t="n"/>
    </row>
    <row r="559">
      <c r="G559" s="59" t="n"/>
      <c r="H559" s="104" t="n">
        <v>40504</v>
      </c>
      <c r="I559" s="105" t="n">
        <v>2153.90991210937</v>
      </c>
      <c r="J559" s="70" t="n">
        <v>2.33117508888244</v>
      </c>
      <c r="K559" s="106">
        <f>K558*(1+Tbill_YTM)^(1/52)</f>
        <v/>
      </c>
      <c r="L559" s="59" t="n"/>
      <c r="M559" s="104" t="n">
        <v>40504</v>
      </c>
      <c r="N559" s="107">
        <f>IF(YEAR(M559)&lt;&gt;YEAR(M558), Q558*$C$5, N558)*(I559/I558)</f>
        <v/>
      </c>
      <c r="O559" s="107">
        <f>IF(YEAR(M559)&lt;&gt;YEAR(M558), Q558*$C$6, O558)*(J559/J558)</f>
        <v/>
      </c>
      <c r="P559" s="107">
        <f>IF(YEAR(M559)&lt;&gt;YEAR(M558), Q558*$C$7, P558)*(1+Tbill_YTM)^(1/52)</f>
        <v/>
      </c>
      <c r="Q559" s="61">
        <f>SUM(N559:P559)</f>
        <v/>
      </c>
      <c r="R559" s="61">
        <f>R558*EXP($C$20/52) - IF(YEAR(M560)&lt;&gt;YEAR(M559), Initial_Assets * $C$19, 0)</f>
        <v/>
      </c>
      <c r="S559" s="62">
        <f>Q559/-R559</f>
        <v/>
      </c>
      <c r="T559" s="59" t="n"/>
      <c r="U559" s="59" t="n"/>
      <c r="V559" s="59" t="n"/>
    </row>
    <row r="560">
      <c r="G560" s="59" t="n"/>
      <c r="H560" s="104" t="n">
        <v>40511</v>
      </c>
      <c r="I560" s="105" t="n">
        <v>2191.169921875</v>
      </c>
      <c r="J560" s="70" t="n">
        <v>2.4275050163269</v>
      </c>
      <c r="K560" s="106">
        <f>K559*(1+Tbill_YTM)^(1/52)</f>
        <v/>
      </c>
      <c r="L560" s="59" t="n"/>
      <c r="M560" s="104" t="n">
        <v>40511</v>
      </c>
      <c r="N560" s="107">
        <f>IF(YEAR(M560)&lt;&gt;YEAR(M559), Q559*$C$5, N559)*(I560/I559)</f>
        <v/>
      </c>
      <c r="O560" s="107">
        <f>IF(YEAR(M560)&lt;&gt;YEAR(M559), Q559*$C$6, O559)*(J560/J559)</f>
        <v/>
      </c>
      <c r="P560" s="107">
        <f>IF(YEAR(M560)&lt;&gt;YEAR(M559), Q559*$C$7, P559)*(1+Tbill_YTM)^(1/52)</f>
        <v/>
      </c>
      <c r="Q560" s="61">
        <f>SUM(N560:P560)</f>
        <v/>
      </c>
      <c r="R560" s="61">
        <f>R559*EXP($C$20/52) - IF(YEAR(M561)&lt;&gt;YEAR(M560), Initial_Assets * $C$19, 0)</f>
        <v/>
      </c>
      <c r="S560" s="62">
        <f>Q560/-R560</f>
        <v/>
      </c>
      <c r="T560" s="59" t="n"/>
      <c r="U560" s="59" t="n"/>
      <c r="V560" s="59" t="n"/>
    </row>
    <row r="561">
      <c r="G561" s="59" t="n"/>
      <c r="H561" s="104" t="n">
        <v>40518</v>
      </c>
      <c r="I561" s="105" t="n">
        <v>2215.34008789062</v>
      </c>
      <c r="J561" s="70" t="n">
        <v>2.48407959938049</v>
      </c>
      <c r="K561" s="106">
        <f>K560*(1+Tbill_YTM)^(1/52)</f>
        <v/>
      </c>
      <c r="L561" s="59" t="n"/>
      <c r="M561" s="104" t="n">
        <v>40518</v>
      </c>
      <c r="N561" s="107">
        <f>IF(YEAR(M561)&lt;&gt;YEAR(M560), Q560*$C$5, N560)*(I561/I560)</f>
        <v/>
      </c>
      <c r="O561" s="107">
        <f>IF(YEAR(M561)&lt;&gt;YEAR(M560), Q560*$C$6, O560)*(J561/J560)</f>
        <v/>
      </c>
      <c r="P561" s="107">
        <f>IF(YEAR(M561)&lt;&gt;YEAR(M560), Q560*$C$7, P560)*(1+Tbill_YTM)^(1/52)</f>
        <v/>
      </c>
      <c r="Q561" s="61">
        <f>SUM(N561:P561)</f>
        <v/>
      </c>
      <c r="R561" s="61">
        <f>R560*EXP($C$20/52) - IF(YEAR(M562)&lt;&gt;YEAR(M561), Initial_Assets * $C$19, 0)</f>
        <v/>
      </c>
      <c r="S561" s="62">
        <f>Q561/-R561</f>
        <v/>
      </c>
      <c r="T561" s="59" t="n"/>
      <c r="U561" s="59" t="n"/>
      <c r="V561" s="59" t="n"/>
    </row>
    <row r="562">
      <c r="G562" s="59" t="n"/>
      <c r="H562" s="104" t="n">
        <v>40525</v>
      </c>
      <c r="I562" s="105" t="n">
        <v>2218.2900390625</v>
      </c>
      <c r="J562" s="70" t="n">
        <v>2.49600553512573</v>
      </c>
      <c r="K562" s="106">
        <f>K561*(1+Tbill_YTM)^(1/52)</f>
        <v/>
      </c>
      <c r="L562" s="59" t="n"/>
      <c r="M562" s="104" t="n">
        <v>40525</v>
      </c>
      <c r="N562" s="107">
        <f>IF(YEAR(M562)&lt;&gt;YEAR(M561), Q561*$C$5, N561)*(I562/I561)</f>
        <v/>
      </c>
      <c r="O562" s="107">
        <f>IF(YEAR(M562)&lt;&gt;YEAR(M561), Q561*$C$6, O561)*(J562/J561)</f>
        <v/>
      </c>
      <c r="P562" s="107">
        <f>IF(YEAR(M562)&lt;&gt;YEAR(M561), Q561*$C$7, P561)*(1+Tbill_YTM)^(1/52)</f>
        <v/>
      </c>
      <c r="Q562" s="61">
        <f>SUM(N562:P562)</f>
        <v/>
      </c>
      <c r="R562" s="61">
        <f>R561*EXP($C$20/52) - IF(YEAR(M563)&lt;&gt;YEAR(M562), Initial_Assets * $C$19, 0)</f>
        <v/>
      </c>
      <c r="S562" s="62">
        <f>Q562/-R562</f>
        <v/>
      </c>
      <c r="T562" s="59" t="n"/>
      <c r="U562" s="59" t="n"/>
      <c r="V562" s="59" t="n"/>
    </row>
    <row r="563">
      <c r="G563" s="59" t="n"/>
      <c r="H563" s="104" t="n">
        <v>40532</v>
      </c>
      <c r="I563" s="105" t="n">
        <v>2230.27001953125</v>
      </c>
      <c r="J563" s="70" t="n">
        <v>2.51649522781372</v>
      </c>
      <c r="K563" s="106">
        <f>K562*(1+Tbill_YTM)^(1/52)</f>
        <v/>
      </c>
      <c r="L563" s="59" t="n"/>
      <c r="M563" s="104" t="n">
        <v>40532</v>
      </c>
      <c r="N563" s="107">
        <f>IF(YEAR(M563)&lt;&gt;YEAR(M562), Q562*$C$5, N562)*(I563/I562)</f>
        <v/>
      </c>
      <c r="O563" s="107">
        <f>IF(YEAR(M563)&lt;&gt;YEAR(M562), Q562*$C$6, O562)*(J563/J562)</f>
        <v/>
      </c>
      <c r="P563" s="107">
        <f>IF(YEAR(M563)&lt;&gt;YEAR(M562), Q562*$C$7, P562)*(1+Tbill_YTM)^(1/52)</f>
        <v/>
      </c>
      <c r="Q563" s="61">
        <f>SUM(N563:P563)</f>
        <v/>
      </c>
      <c r="R563" s="61">
        <f>R562*EXP($C$20/52) - IF(YEAR(M564)&lt;&gt;YEAR(M563), Initial_Assets * $C$19, 0)</f>
        <v/>
      </c>
      <c r="S563" s="62">
        <f>Q563/-R563</f>
        <v/>
      </c>
      <c r="T563" s="59" t="n"/>
      <c r="U563" s="59" t="n"/>
      <c r="V563" s="59" t="n"/>
    </row>
    <row r="564" ht="17.5" customHeight="1" s="15" thickBot="1">
      <c r="G564" s="86" t="inlineStr">
        <is>
          <t>year-end</t>
        </is>
      </c>
      <c r="H564" s="111" t="n">
        <v>40539</v>
      </c>
      <c r="I564" s="112" t="n">
        <v>2217.86010742187</v>
      </c>
      <c r="J564" s="84" t="n">
        <v>2.49019575119018</v>
      </c>
      <c r="K564" s="113">
        <f>K563*(1+Tbill_YTM)^(1/52)</f>
        <v/>
      </c>
      <c r="L564" s="86" t="n"/>
      <c r="M564" s="111" t="n">
        <v>40539</v>
      </c>
      <c r="N564" s="107">
        <f>IF(YEAR(M564)&lt;&gt;YEAR(M563), Q563*$C$5, N563)*(I564/I563)</f>
        <v/>
      </c>
      <c r="O564" s="107">
        <f>IF(YEAR(M564)&lt;&gt;YEAR(M563), Q563*$C$6, O563)*(J564/J563)</f>
        <v/>
      </c>
      <c r="P564" s="107">
        <f>IF(YEAR(M564)&lt;&gt;YEAR(M563), Q563*$C$7, P563)*(1+Tbill_YTM)^(1/52)</f>
        <v/>
      </c>
      <c r="Q564" s="87">
        <f>SUM(N564:P564)</f>
        <v/>
      </c>
      <c r="R564" s="61">
        <f>R563*EXP($C$20/52) - IF(YEAR(M565)&lt;&gt;YEAR(M564), Initial_Assets * $C$19, 0)</f>
        <v/>
      </c>
      <c r="S564" s="88">
        <f>Q564/-R564</f>
        <v/>
      </c>
      <c r="T564" s="86" t="n"/>
      <c r="U564" s="86" t="n"/>
      <c r="V564" s="86" t="n"/>
    </row>
    <row r="565" ht="17.5" customHeight="1" s="15" thickTop="1">
      <c r="G565" s="59" t="n"/>
      <c r="H565" s="104" t="n">
        <v>40546</v>
      </c>
      <c r="I565" s="105" t="n">
        <v>2276.69995117187</v>
      </c>
      <c r="J565" s="70" t="n">
        <v>2.61924624443054</v>
      </c>
      <c r="K565" s="106">
        <f>K564*(1+Tbill_YTM)^(1/52)</f>
        <v/>
      </c>
      <c r="L565" s="59" t="n"/>
      <c r="M565" s="104" t="n">
        <v>40546</v>
      </c>
      <c r="N565" s="107">
        <f>IF(YEAR(M565)&lt;&gt;YEAR(M564), Q564*$C$5, N564)*(I565/I564)</f>
        <v/>
      </c>
      <c r="O565" s="107">
        <f>IF(YEAR(M565)&lt;&gt;YEAR(M564), Q564*$C$6, O564)*(J565/J564)</f>
        <v/>
      </c>
      <c r="P565" s="107">
        <f>IF(YEAR(M565)&lt;&gt;YEAR(M564), Q564*$C$7, P564)*(1+Tbill_YTM)^(1/52)</f>
        <v/>
      </c>
      <c r="Q565" s="61">
        <f>SUM(N565:P565)</f>
        <v/>
      </c>
      <c r="R565" s="61">
        <f>R564*EXP($C$20/52) - IF(YEAR(M566)&lt;&gt;YEAR(M565), Initial_Assets * $C$19, 0)</f>
        <v/>
      </c>
      <c r="S565" s="62">
        <f>Q565/-R565</f>
        <v/>
      </c>
      <c r="T565" s="59" t="n"/>
      <c r="U565" s="59" t="n"/>
      <c r="V565" s="59" t="n"/>
    </row>
    <row r="566">
      <c r="G566" s="59" t="n"/>
      <c r="H566" s="104" t="n">
        <v>40553</v>
      </c>
      <c r="I566" s="105" t="n">
        <v>2323.42993164062</v>
      </c>
      <c r="J566" s="70" t="n">
        <v>2.72566771507263</v>
      </c>
      <c r="K566" s="106">
        <f>K565*(1+Tbill_YTM)^(1/52)</f>
        <v/>
      </c>
      <c r="L566" s="59" t="n"/>
      <c r="M566" s="104" t="n">
        <v>40553</v>
      </c>
      <c r="N566" s="107">
        <f>IF(YEAR(M566)&lt;&gt;YEAR(M565), Q565*$C$5, N565)*(I566/I565)</f>
        <v/>
      </c>
      <c r="O566" s="107">
        <f>IF(YEAR(M566)&lt;&gt;YEAR(M565), Q565*$C$6, O565)*(J566/J565)</f>
        <v/>
      </c>
      <c r="P566" s="107">
        <f>IF(YEAR(M566)&lt;&gt;YEAR(M565), Q565*$C$7, P565)*(1+Tbill_YTM)^(1/52)</f>
        <v/>
      </c>
      <c r="Q566" s="61">
        <f>SUM(N566:P566)</f>
        <v/>
      </c>
      <c r="R566" s="61">
        <f>R565*EXP($C$20/52) - IF(YEAR(M567)&lt;&gt;YEAR(M566), Initial_Assets * $C$19, 0)</f>
        <v/>
      </c>
      <c r="S566" s="62">
        <f>Q566/-R566</f>
        <v/>
      </c>
      <c r="T566" s="59" t="n"/>
      <c r="U566" s="59" t="n"/>
      <c r="V566" s="59" t="n"/>
    </row>
    <row r="567">
      <c r="G567" s="59" t="n"/>
      <c r="H567" s="104" t="n">
        <v>40560</v>
      </c>
      <c r="I567" s="105" t="n">
        <v>2268.32006835937</v>
      </c>
      <c r="J567" s="70" t="n">
        <v>2.59753394126892</v>
      </c>
      <c r="K567" s="106">
        <f>K566*(1+Tbill_YTM)^(1/52)</f>
        <v/>
      </c>
      <c r="L567" s="59" t="n"/>
      <c r="M567" s="104" t="n">
        <v>40560</v>
      </c>
      <c r="N567" s="107">
        <f>IF(YEAR(M567)&lt;&gt;YEAR(M566), Q566*$C$5, N566)*(I567/I566)</f>
        <v/>
      </c>
      <c r="O567" s="107">
        <f>IF(YEAR(M567)&lt;&gt;YEAR(M566), Q566*$C$6, O566)*(J567/J566)</f>
        <v/>
      </c>
      <c r="P567" s="107">
        <f>IF(YEAR(M567)&lt;&gt;YEAR(M566), Q566*$C$7, P566)*(1+Tbill_YTM)^(1/52)</f>
        <v/>
      </c>
      <c r="Q567" s="61">
        <f>SUM(N567:P567)</f>
        <v/>
      </c>
      <c r="R567" s="61">
        <f>R566*EXP($C$20/52) - IF(YEAR(M568)&lt;&gt;YEAR(M567), Initial_Assets * $C$19, 0)</f>
        <v/>
      </c>
      <c r="S567" s="62">
        <f>Q567/-R567</f>
        <v/>
      </c>
      <c r="T567" s="59" t="n"/>
      <c r="U567" s="59" t="n"/>
      <c r="V567" s="59" t="n"/>
    </row>
    <row r="568">
      <c r="G568" s="59" t="n"/>
      <c r="H568" s="104" t="n">
        <v>40567</v>
      </c>
      <c r="I568" s="105" t="n">
        <v>2270.51000976562</v>
      </c>
      <c r="J568" s="70" t="n">
        <v>2.60089802742004</v>
      </c>
      <c r="K568" s="106">
        <f>K567*(1+Tbill_YTM)^(1/52)</f>
        <v/>
      </c>
      <c r="L568" s="59" t="n"/>
      <c r="M568" s="104" t="n">
        <v>40567</v>
      </c>
      <c r="N568" s="107">
        <f>IF(YEAR(M568)&lt;&gt;YEAR(M567), Q567*$C$5, N567)*(I568/I567)</f>
        <v/>
      </c>
      <c r="O568" s="107">
        <f>IF(YEAR(M568)&lt;&gt;YEAR(M567), Q567*$C$6, O567)*(J568/J567)</f>
        <v/>
      </c>
      <c r="P568" s="107">
        <f>IF(YEAR(M568)&lt;&gt;YEAR(M567), Q567*$C$7, P567)*(1+Tbill_YTM)^(1/52)</f>
        <v/>
      </c>
      <c r="Q568" s="61">
        <f>SUM(N568:P568)</f>
        <v/>
      </c>
      <c r="R568" s="61">
        <f>R567*EXP($C$20/52) - IF(YEAR(M569)&lt;&gt;YEAR(M568), Initial_Assets * $C$19, 0)</f>
        <v/>
      </c>
      <c r="S568" s="62">
        <f>Q568/-R568</f>
        <v/>
      </c>
      <c r="T568" s="59" t="n"/>
      <c r="U568" s="59" t="n"/>
      <c r="V568" s="59" t="n"/>
    </row>
    <row r="569">
      <c r="G569" s="59" t="n"/>
      <c r="H569" s="104" t="n">
        <v>40574</v>
      </c>
      <c r="I569" s="105" t="n">
        <v>2338.19995117187</v>
      </c>
      <c r="J569" s="70" t="n">
        <v>2.75594210624694</v>
      </c>
      <c r="K569" s="106">
        <f>K568*(1+Tbill_YTM)^(1/52)</f>
        <v/>
      </c>
      <c r="L569" s="59" t="n"/>
      <c r="M569" s="104" t="n">
        <v>40574</v>
      </c>
      <c r="N569" s="107">
        <f>IF(YEAR(M569)&lt;&gt;YEAR(M568), Q568*$C$5, N568)*(I569/I568)</f>
        <v/>
      </c>
      <c r="O569" s="107">
        <f>IF(YEAR(M569)&lt;&gt;YEAR(M568), Q568*$C$6, O568)*(J569/J568)</f>
        <v/>
      </c>
      <c r="P569" s="107">
        <f>IF(YEAR(M569)&lt;&gt;YEAR(M568), Q568*$C$7, P568)*(1+Tbill_YTM)^(1/52)</f>
        <v/>
      </c>
      <c r="Q569" s="61">
        <f>SUM(N569:P569)</f>
        <v/>
      </c>
      <c r="R569" s="61">
        <f>R568*EXP($C$20/52) - IF(YEAR(M570)&lt;&gt;YEAR(M569), Initial_Assets * $C$19, 0)</f>
        <v/>
      </c>
      <c r="S569" s="62">
        <f>Q569/-R569</f>
        <v/>
      </c>
      <c r="T569" s="59" t="n"/>
      <c r="U569" s="59" t="n"/>
      <c r="V569" s="59" t="n"/>
    </row>
    <row r="570">
      <c r="G570" s="59" t="n"/>
      <c r="H570" s="104" t="n">
        <v>40581</v>
      </c>
      <c r="I570" s="105" t="n">
        <v>2379.14990234375</v>
      </c>
      <c r="J570" s="70" t="n">
        <v>2.85777688026428</v>
      </c>
      <c r="K570" s="106">
        <f>K569*(1+Tbill_YTM)^(1/52)</f>
        <v/>
      </c>
      <c r="L570" s="59" t="n"/>
      <c r="M570" s="104" t="n">
        <v>40581</v>
      </c>
      <c r="N570" s="107">
        <f>IF(YEAR(M570)&lt;&gt;YEAR(M569), Q569*$C$5, N569)*(I570/I569)</f>
        <v/>
      </c>
      <c r="O570" s="107">
        <f>IF(YEAR(M570)&lt;&gt;YEAR(M569), Q569*$C$6, O569)*(J570/J569)</f>
        <v/>
      </c>
      <c r="P570" s="107">
        <f>IF(YEAR(M570)&lt;&gt;YEAR(M569), Q569*$C$7, P569)*(1+Tbill_YTM)^(1/52)</f>
        <v/>
      </c>
      <c r="Q570" s="61">
        <f>SUM(N570:P570)</f>
        <v/>
      </c>
      <c r="R570" s="61">
        <f>R569*EXP($C$20/52) - IF(YEAR(M571)&lt;&gt;YEAR(M570), Initial_Assets * $C$19, 0)</f>
        <v/>
      </c>
      <c r="S570" s="62">
        <f>Q570/-R570</f>
        <v/>
      </c>
      <c r="T570" s="59" t="n"/>
      <c r="U570" s="59" t="n"/>
      <c r="V570" s="59" t="n"/>
    </row>
    <row r="571">
      <c r="G571" s="59" t="n"/>
      <c r="H571" s="104" t="n">
        <v>40588</v>
      </c>
      <c r="I571" s="105" t="n">
        <v>2392.46997070312</v>
      </c>
      <c r="J571" s="70" t="n">
        <v>2.88805174827575</v>
      </c>
      <c r="K571" s="106">
        <f>K570*(1+Tbill_YTM)^(1/52)</f>
        <v/>
      </c>
      <c r="L571" s="59" t="n"/>
      <c r="M571" s="104" t="n">
        <v>40588</v>
      </c>
      <c r="N571" s="107">
        <f>IF(YEAR(M571)&lt;&gt;YEAR(M570), Q570*$C$5, N570)*(I571/I570)</f>
        <v/>
      </c>
      <c r="O571" s="107">
        <f>IF(YEAR(M571)&lt;&gt;YEAR(M570), Q570*$C$6, O570)*(J571/J570)</f>
        <v/>
      </c>
      <c r="P571" s="107">
        <f>IF(YEAR(M571)&lt;&gt;YEAR(M570), Q570*$C$7, P570)*(1+Tbill_YTM)^(1/52)</f>
        <v/>
      </c>
      <c r="Q571" s="61">
        <f>SUM(N571:P571)</f>
        <v/>
      </c>
      <c r="R571" s="61">
        <f>R570*EXP($C$20/52) - IF(YEAR(M572)&lt;&gt;YEAR(M571), Initial_Assets * $C$19, 0)</f>
        <v/>
      </c>
      <c r="S571" s="62">
        <f>Q571/-R571</f>
        <v/>
      </c>
      <c r="T571" s="59" t="n"/>
      <c r="U571" s="59" t="n"/>
      <c r="V571" s="59" t="n"/>
    </row>
    <row r="572">
      <c r="G572" s="59" t="n"/>
      <c r="H572" s="104" t="n">
        <v>40595</v>
      </c>
      <c r="I572" s="105" t="n">
        <v>2346.2900390625</v>
      </c>
      <c r="J572" s="70" t="n">
        <v>2.77582049369812</v>
      </c>
      <c r="K572" s="106">
        <f>K571*(1+Tbill_YTM)^(1/52)</f>
        <v/>
      </c>
      <c r="L572" s="59" t="n"/>
      <c r="M572" s="104" t="n">
        <v>40595</v>
      </c>
      <c r="N572" s="107">
        <f>IF(YEAR(M572)&lt;&gt;YEAR(M571), Q571*$C$5, N571)*(I572/I571)</f>
        <v/>
      </c>
      <c r="O572" s="107">
        <f>IF(YEAR(M572)&lt;&gt;YEAR(M571), Q571*$C$6, O571)*(J572/J571)</f>
        <v/>
      </c>
      <c r="P572" s="107">
        <f>IF(YEAR(M572)&lt;&gt;YEAR(M571), Q571*$C$7, P571)*(1+Tbill_YTM)^(1/52)</f>
        <v/>
      </c>
      <c r="Q572" s="61">
        <f>SUM(N572:P572)</f>
        <v/>
      </c>
      <c r="R572" s="61">
        <f>R571*EXP($C$20/52) - IF(YEAR(M573)&lt;&gt;YEAR(M572), Initial_Assets * $C$19, 0)</f>
        <v/>
      </c>
      <c r="S572" s="62">
        <f>Q572/-R572</f>
        <v/>
      </c>
      <c r="T572" s="59" t="n"/>
      <c r="U572" s="59" t="n"/>
      <c r="V572" s="59" t="n"/>
    </row>
    <row r="573">
      <c r="G573" s="59" t="n"/>
      <c r="H573" s="104" t="n">
        <v>40602</v>
      </c>
      <c r="I573" s="105" t="n">
        <v>2359.9599609375</v>
      </c>
      <c r="J573" s="70" t="n">
        <v>2.80303645133972</v>
      </c>
      <c r="K573" s="106">
        <f>K572*(1+Tbill_YTM)^(1/52)</f>
        <v/>
      </c>
      <c r="L573" s="59" t="n"/>
      <c r="M573" s="104" t="n">
        <v>40602</v>
      </c>
      <c r="N573" s="107">
        <f>IF(YEAR(M573)&lt;&gt;YEAR(M572), Q572*$C$5, N572)*(I573/I572)</f>
        <v/>
      </c>
      <c r="O573" s="107">
        <f>IF(YEAR(M573)&lt;&gt;YEAR(M572), Q572*$C$6, O572)*(J573/J572)</f>
        <v/>
      </c>
      <c r="P573" s="107">
        <f>IF(YEAR(M573)&lt;&gt;YEAR(M572), Q572*$C$7, P572)*(1+Tbill_YTM)^(1/52)</f>
        <v/>
      </c>
      <c r="Q573" s="61">
        <f>SUM(N573:P573)</f>
        <v/>
      </c>
      <c r="R573" s="61">
        <f>R572*EXP($C$20/52) - IF(YEAR(M574)&lt;&gt;YEAR(M573), Initial_Assets * $C$19, 0)</f>
        <v/>
      </c>
      <c r="S573" s="62">
        <f>Q573/-R573</f>
        <v/>
      </c>
      <c r="T573" s="59" t="n"/>
      <c r="U573" s="59" t="n"/>
      <c r="V573" s="59" t="n"/>
    </row>
    <row r="574">
      <c r="G574" s="59" t="n"/>
      <c r="H574" s="104" t="n">
        <v>40609</v>
      </c>
      <c r="I574" s="105" t="n">
        <v>2299.26000976562</v>
      </c>
      <c r="J574" s="70" t="n">
        <v>2.66052985191345</v>
      </c>
      <c r="K574" s="106">
        <f>K573*(1+Tbill_YTM)^(1/52)</f>
        <v/>
      </c>
      <c r="L574" s="59" t="n"/>
      <c r="M574" s="104" t="n">
        <v>40609</v>
      </c>
      <c r="N574" s="107">
        <f>IF(YEAR(M574)&lt;&gt;YEAR(M573), Q573*$C$5, N573)*(I574/I573)</f>
        <v/>
      </c>
      <c r="O574" s="107">
        <f>IF(YEAR(M574)&lt;&gt;YEAR(M573), Q573*$C$6, O573)*(J574/J573)</f>
        <v/>
      </c>
      <c r="P574" s="107">
        <f>IF(YEAR(M574)&lt;&gt;YEAR(M573), Q573*$C$7, P573)*(1+Tbill_YTM)^(1/52)</f>
        <v/>
      </c>
      <c r="Q574" s="61">
        <f>SUM(N574:P574)</f>
        <v/>
      </c>
      <c r="R574" s="61">
        <f>R573*EXP($C$20/52) - IF(YEAR(M575)&lt;&gt;YEAR(M574), Initial_Assets * $C$19, 0)</f>
        <v/>
      </c>
      <c r="S574" s="62">
        <f>Q574/-R574</f>
        <v/>
      </c>
      <c r="T574" s="59" t="n"/>
      <c r="U574" s="59" t="n"/>
      <c r="V574" s="59" t="n"/>
    </row>
    <row r="575">
      <c r="G575" s="59" t="n"/>
      <c r="H575" s="104" t="n">
        <v>40616</v>
      </c>
      <c r="I575" s="105" t="n">
        <v>2221.07006835937</v>
      </c>
      <c r="J575" s="70" t="n">
        <v>2.47796320915222</v>
      </c>
      <c r="K575" s="106">
        <f>K574*(1+Tbill_YTM)^(1/52)</f>
        <v/>
      </c>
      <c r="L575" s="59" t="n"/>
      <c r="M575" s="104" t="n">
        <v>40616</v>
      </c>
      <c r="N575" s="107">
        <f>IF(YEAR(M575)&lt;&gt;YEAR(M574), Q574*$C$5, N574)*(I575/I574)</f>
        <v/>
      </c>
      <c r="O575" s="107">
        <f>IF(YEAR(M575)&lt;&gt;YEAR(M574), Q574*$C$6, O574)*(J575/J574)</f>
        <v/>
      </c>
      <c r="P575" s="107">
        <f>IF(YEAR(M575)&lt;&gt;YEAR(M574), Q574*$C$7, P574)*(1+Tbill_YTM)^(1/52)</f>
        <v/>
      </c>
      <c r="Q575" s="61">
        <f>SUM(N575:P575)</f>
        <v/>
      </c>
      <c r="R575" s="61">
        <f>R574*EXP($C$20/52) - IF(YEAR(M576)&lt;&gt;YEAR(M575), Initial_Assets * $C$19, 0)</f>
        <v/>
      </c>
      <c r="S575" s="62">
        <f>Q575/-R575</f>
        <v/>
      </c>
      <c r="T575" s="59" t="n"/>
      <c r="U575" s="59" t="n"/>
      <c r="V575" s="59" t="n"/>
    </row>
    <row r="576">
      <c r="G576" s="59" t="n"/>
      <c r="H576" s="104" t="n">
        <v>40623</v>
      </c>
      <c r="I576" s="105" t="n">
        <v>2316.36010742187</v>
      </c>
      <c r="J576" s="70" t="n">
        <v>2.69631028175354</v>
      </c>
      <c r="K576" s="106">
        <f>K575*(1+Tbill_YTM)^(1/52)</f>
        <v/>
      </c>
      <c r="L576" s="59" t="n"/>
      <c r="M576" s="104" t="n">
        <v>40623</v>
      </c>
      <c r="N576" s="107">
        <f>IF(YEAR(M576)&lt;&gt;YEAR(M575), Q575*$C$5, N575)*(I576/I575)</f>
        <v/>
      </c>
      <c r="O576" s="107">
        <f>IF(YEAR(M576)&lt;&gt;YEAR(M575), Q575*$C$6, O575)*(J576/J575)</f>
        <v/>
      </c>
      <c r="P576" s="107">
        <f>IF(YEAR(M576)&lt;&gt;YEAR(M575), Q575*$C$7, P575)*(1+Tbill_YTM)^(1/52)</f>
        <v/>
      </c>
      <c r="Q576" s="61">
        <f>SUM(N576:P576)</f>
        <v/>
      </c>
      <c r="R576" s="61">
        <f>R575*EXP($C$20/52) - IF(YEAR(M577)&lt;&gt;YEAR(M576), Initial_Assets * $C$19, 0)</f>
        <v/>
      </c>
      <c r="S576" s="62">
        <f>Q576/-R576</f>
        <v/>
      </c>
      <c r="T576" s="59" t="n"/>
      <c r="U576" s="59" t="n"/>
      <c r="V576" s="59" t="n"/>
    </row>
    <row r="577">
      <c r="G577" s="59" t="n"/>
      <c r="H577" s="104" t="n">
        <v>40630</v>
      </c>
      <c r="I577" s="105" t="n">
        <v>2342.919921875</v>
      </c>
      <c r="J577" s="70" t="n">
        <v>2.75349593162536</v>
      </c>
      <c r="K577" s="106">
        <f>K576*(1+Tbill_YTM)^(1/52)</f>
        <v/>
      </c>
      <c r="L577" s="59" t="n"/>
      <c r="M577" s="104" t="n">
        <v>40630</v>
      </c>
      <c r="N577" s="107">
        <f>IF(YEAR(M577)&lt;&gt;YEAR(M576), Q576*$C$5, N576)*(I577/I576)</f>
        <v/>
      </c>
      <c r="O577" s="107">
        <f>IF(YEAR(M577)&lt;&gt;YEAR(M576), Q576*$C$6, O576)*(J577/J576)</f>
        <v/>
      </c>
      <c r="P577" s="107">
        <f>IF(YEAR(M577)&lt;&gt;YEAR(M576), Q576*$C$7, P576)*(1+Tbill_YTM)^(1/52)</f>
        <v/>
      </c>
      <c r="Q577" s="61">
        <f>SUM(N577:P577)</f>
        <v/>
      </c>
      <c r="R577" s="61">
        <f>R576*EXP($C$20/52) - IF(YEAR(M578)&lt;&gt;YEAR(M577), Initial_Assets * $C$19, 0)</f>
        <v/>
      </c>
      <c r="S577" s="62">
        <f>Q577/-R577</f>
        <v/>
      </c>
      <c r="T577" s="59" t="n"/>
      <c r="U577" s="59" t="n"/>
      <c r="V577" s="59" t="n"/>
    </row>
    <row r="578">
      <c r="G578" s="59" t="n"/>
      <c r="H578" s="104" t="n">
        <v>40637</v>
      </c>
      <c r="I578" s="105" t="n">
        <v>2321.17993164062</v>
      </c>
      <c r="J578" s="70" t="n">
        <v>2.70548510551452</v>
      </c>
      <c r="K578" s="106">
        <f>K577*(1+Tbill_YTM)^(1/52)</f>
        <v/>
      </c>
      <c r="L578" s="59" t="n"/>
      <c r="M578" s="104" t="n">
        <v>40637</v>
      </c>
      <c r="N578" s="107">
        <f>IF(YEAR(M578)&lt;&gt;YEAR(M577), Q577*$C$5, N577)*(I578/I577)</f>
        <v/>
      </c>
      <c r="O578" s="107">
        <f>IF(YEAR(M578)&lt;&gt;YEAR(M577), Q577*$C$6, O577)*(J578/J577)</f>
        <v/>
      </c>
      <c r="P578" s="107">
        <f>IF(YEAR(M578)&lt;&gt;YEAR(M577), Q577*$C$7, P577)*(1+Tbill_YTM)^(1/52)</f>
        <v/>
      </c>
      <c r="Q578" s="61">
        <f>SUM(N578:P578)</f>
        <v/>
      </c>
      <c r="R578" s="61">
        <f>R577*EXP($C$20/52) - IF(YEAR(M579)&lt;&gt;YEAR(M578), Initial_Assets * $C$19, 0)</f>
        <v/>
      </c>
      <c r="S578" s="62">
        <f>Q578/-R578</f>
        <v/>
      </c>
      <c r="T578" s="59" t="n"/>
      <c r="U578" s="59" t="n"/>
      <c r="V578" s="59" t="n"/>
    </row>
    <row r="579">
      <c r="G579" s="59" t="n"/>
      <c r="H579" s="104" t="n">
        <v>40644</v>
      </c>
      <c r="I579" s="105" t="n">
        <v>2307.580078125</v>
      </c>
      <c r="J579" s="70" t="n">
        <v>2.67520928382873</v>
      </c>
      <c r="K579" s="106">
        <f>K578*(1+Tbill_YTM)^(1/52)</f>
        <v/>
      </c>
      <c r="L579" s="59" t="n"/>
      <c r="M579" s="104" t="n">
        <v>40644</v>
      </c>
      <c r="N579" s="107">
        <f>IF(YEAR(M579)&lt;&gt;YEAR(M578), Q578*$C$5, N578)*(I579/I578)</f>
        <v/>
      </c>
      <c r="O579" s="107">
        <f>IF(YEAR(M579)&lt;&gt;YEAR(M578), Q578*$C$6, O578)*(J579/J578)</f>
        <v/>
      </c>
      <c r="P579" s="107">
        <f>IF(YEAR(M579)&lt;&gt;YEAR(M578), Q578*$C$7, P578)*(1+Tbill_YTM)^(1/52)</f>
        <v/>
      </c>
      <c r="Q579" s="61">
        <f>SUM(N579:P579)</f>
        <v/>
      </c>
      <c r="R579" s="61">
        <f>R578*EXP($C$20/52) - IF(YEAR(M580)&lt;&gt;YEAR(M579), Initial_Assets * $C$19, 0)</f>
        <v/>
      </c>
      <c r="S579" s="62">
        <f>Q579/-R579</f>
        <v/>
      </c>
      <c r="T579" s="59" t="n"/>
      <c r="U579" s="59" t="n"/>
      <c r="V579" s="59" t="n"/>
    </row>
    <row r="580">
      <c r="G580" s="59" t="n"/>
      <c r="H580" s="104" t="n">
        <v>40651</v>
      </c>
      <c r="I580" s="105" t="n">
        <v>2377.30004882812</v>
      </c>
      <c r="J580" s="70" t="n">
        <v>2.83331227302551</v>
      </c>
      <c r="K580" s="106">
        <f>K579*(1+Tbill_YTM)^(1/52)</f>
        <v/>
      </c>
      <c r="L580" s="59" t="n"/>
      <c r="M580" s="104" t="n">
        <v>40651</v>
      </c>
      <c r="N580" s="107">
        <f>IF(YEAR(M580)&lt;&gt;YEAR(M579), Q579*$C$5, N579)*(I580/I579)</f>
        <v/>
      </c>
      <c r="O580" s="107">
        <f>IF(YEAR(M580)&lt;&gt;YEAR(M579), Q579*$C$6, O579)*(J580/J579)</f>
        <v/>
      </c>
      <c r="P580" s="107">
        <f>IF(YEAR(M580)&lt;&gt;YEAR(M579), Q579*$C$7, P579)*(1+Tbill_YTM)^(1/52)</f>
        <v/>
      </c>
      <c r="Q580" s="61">
        <f>SUM(N580:P580)</f>
        <v/>
      </c>
      <c r="R580" s="61">
        <f>R579*EXP($C$20/52) - IF(YEAR(M581)&lt;&gt;YEAR(M580), Initial_Assets * $C$19, 0)</f>
        <v/>
      </c>
      <c r="S580" s="62">
        <f>Q580/-R580</f>
        <v/>
      </c>
      <c r="T580" s="59" t="n"/>
      <c r="U580" s="59" t="n"/>
      <c r="V580" s="59" t="n"/>
    </row>
    <row r="581">
      <c r="G581" s="59" t="n"/>
      <c r="H581" s="104" t="n">
        <v>40658</v>
      </c>
      <c r="I581" s="105" t="n">
        <v>2404.080078125</v>
      </c>
      <c r="J581" s="70" t="n">
        <v>2.91006922721862</v>
      </c>
      <c r="K581" s="106">
        <f>K580*(1+Tbill_YTM)^(1/52)</f>
        <v/>
      </c>
      <c r="L581" s="59" t="n"/>
      <c r="M581" s="104" t="n">
        <v>40658</v>
      </c>
      <c r="N581" s="107">
        <f>IF(YEAR(M581)&lt;&gt;YEAR(M580), Q580*$C$5, N580)*(I581/I580)</f>
        <v/>
      </c>
      <c r="O581" s="107">
        <f>IF(YEAR(M581)&lt;&gt;YEAR(M580), Q580*$C$6, O580)*(J581/J580)</f>
        <v/>
      </c>
      <c r="P581" s="107">
        <f>IF(YEAR(M581)&lt;&gt;YEAR(M580), Q580*$C$7, P580)*(1+Tbill_YTM)^(1/52)</f>
        <v/>
      </c>
      <c r="Q581" s="61">
        <f>SUM(N581:P581)</f>
        <v/>
      </c>
      <c r="R581" s="61">
        <f>R580*EXP($C$20/52) - IF(YEAR(M582)&lt;&gt;YEAR(M581), Initial_Assets * $C$19, 0)</f>
        <v/>
      </c>
      <c r="S581" s="62">
        <f>Q581/-R581</f>
        <v/>
      </c>
      <c r="T581" s="59" t="n"/>
      <c r="U581" s="59" t="n"/>
      <c r="V581" s="59" t="n"/>
    </row>
    <row r="582">
      <c r="G582" s="59" t="n"/>
      <c r="H582" s="104" t="n">
        <v>40665</v>
      </c>
      <c r="I582" s="105" t="n">
        <v>2383.17993164062</v>
      </c>
      <c r="J582" s="70" t="n">
        <v>2.8489077091217</v>
      </c>
      <c r="K582" s="106">
        <f>K581*(1+Tbill_YTM)^(1/52)</f>
        <v/>
      </c>
      <c r="L582" s="59" t="n"/>
      <c r="M582" s="104" t="n">
        <v>40665</v>
      </c>
      <c r="N582" s="107">
        <f>IF(YEAR(M582)&lt;&gt;YEAR(M581), Q581*$C$5, N581)*(I582/I581)</f>
        <v/>
      </c>
      <c r="O582" s="107">
        <f>IF(YEAR(M582)&lt;&gt;YEAR(M581), Q581*$C$6, O581)*(J582/J581)</f>
        <v/>
      </c>
      <c r="P582" s="107">
        <f>IF(YEAR(M582)&lt;&gt;YEAR(M581), Q581*$C$7, P581)*(1+Tbill_YTM)^(1/52)</f>
        <v/>
      </c>
      <c r="Q582" s="61">
        <f>SUM(N582:P582)</f>
        <v/>
      </c>
      <c r="R582" s="61">
        <f>R581*EXP($C$20/52) - IF(YEAR(M583)&lt;&gt;YEAR(M582), Initial_Assets * $C$19, 0)</f>
        <v/>
      </c>
      <c r="S582" s="62">
        <f>Q582/-R582</f>
        <v/>
      </c>
      <c r="T582" s="59" t="n"/>
      <c r="U582" s="59" t="n"/>
      <c r="V582" s="59" t="n"/>
    </row>
    <row r="583">
      <c r="G583" s="59" t="n"/>
      <c r="H583" s="104" t="n">
        <v>40672</v>
      </c>
      <c r="I583" s="105" t="n">
        <v>2379.23999023437</v>
      </c>
      <c r="J583" s="70" t="n">
        <v>2.83881711959838</v>
      </c>
      <c r="K583" s="106">
        <f>K582*(1+Tbill_YTM)^(1/52)</f>
        <v/>
      </c>
      <c r="L583" s="59" t="n"/>
      <c r="M583" s="104" t="n">
        <v>40672</v>
      </c>
      <c r="N583" s="107">
        <f>IF(YEAR(M583)&lt;&gt;YEAR(M582), Q582*$C$5, N582)*(I583/I582)</f>
        <v/>
      </c>
      <c r="O583" s="107">
        <f>IF(YEAR(M583)&lt;&gt;YEAR(M582), Q582*$C$6, O582)*(J583/J582)</f>
        <v/>
      </c>
      <c r="P583" s="107">
        <f>IF(YEAR(M583)&lt;&gt;YEAR(M582), Q582*$C$7, P582)*(1+Tbill_YTM)^(1/52)</f>
        <v/>
      </c>
      <c r="Q583" s="61">
        <f>SUM(N583:P583)</f>
        <v/>
      </c>
      <c r="R583" s="61">
        <f>R582*EXP($C$20/52) - IF(YEAR(M584)&lt;&gt;YEAR(M583), Initial_Assets * $C$19, 0)</f>
        <v/>
      </c>
      <c r="S583" s="62">
        <f>Q583/-R583</f>
        <v/>
      </c>
      <c r="T583" s="59" t="n"/>
      <c r="U583" s="59" t="n"/>
      <c r="V583" s="59" t="n"/>
    </row>
    <row r="584">
      <c r="G584" s="59" t="n"/>
      <c r="H584" s="104" t="n">
        <v>40679</v>
      </c>
      <c r="I584" s="105" t="n">
        <v>2351.42993164062</v>
      </c>
      <c r="J584" s="70" t="n">
        <v>2.77520823478698</v>
      </c>
      <c r="K584" s="106">
        <f>K583*(1+Tbill_YTM)^(1/52)</f>
        <v/>
      </c>
      <c r="L584" s="59" t="n"/>
      <c r="M584" s="104" t="n">
        <v>40679</v>
      </c>
      <c r="N584" s="107">
        <f>IF(YEAR(M584)&lt;&gt;YEAR(M583), Q583*$C$5, N583)*(I584/I583)</f>
        <v/>
      </c>
      <c r="O584" s="107">
        <f>IF(YEAR(M584)&lt;&gt;YEAR(M583), Q583*$C$6, O583)*(J584/J583)</f>
        <v/>
      </c>
      <c r="P584" s="107">
        <f>IF(YEAR(M584)&lt;&gt;YEAR(M583), Q583*$C$7, P583)*(1+Tbill_YTM)^(1/52)</f>
        <v/>
      </c>
      <c r="Q584" s="61">
        <f>SUM(N584:P584)</f>
        <v/>
      </c>
      <c r="R584" s="61">
        <f>R583*EXP($C$20/52) - IF(YEAR(M585)&lt;&gt;YEAR(M584), Initial_Assets * $C$19, 0)</f>
        <v/>
      </c>
      <c r="S584" s="62">
        <f>Q584/-R584</f>
        <v/>
      </c>
      <c r="T584" s="59" t="n"/>
      <c r="U584" s="59" t="n"/>
      <c r="V584" s="59" t="n"/>
    </row>
    <row r="585">
      <c r="G585" s="59" t="n"/>
      <c r="H585" s="104" t="n">
        <v>40686</v>
      </c>
      <c r="I585" s="105" t="n">
        <v>2336.09008789062</v>
      </c>
      <c r="J585" s="70" t="n">
        <v>2.74218130111694</v>
      </c>
      <c r="K585" s="106">
        <f>K584*(1+Tbill_YTM)^(1/52)</f>
        <v/>
      </c>
      <c r="L585" s="59" t="n"/>
      <c r="M585" s="104" t="n">
        <v>40686</v>
      </c>
      <c r="N585" s="107">
        <f>IF(YEAR(M585)&lt;&gt;YEAR(M584), Q584*$C$5, N584)*(I585/I584)</f>
        <v/>
      </c>
      <c r="O585" s="107">
        <f>IF(YEAR(M585)&lt;&gt;YEAR(M584), Q584*$C$6, O584)*(J585/J584)</f>
        <v/>
      </c>
      <c r="P585" s="107">
        <f>IF(YEAR(M585)&lt;&gt;YEAR(M584), Q584*$C$7, P584)*(1+Tbill_YTM)^(1/52)</f>
        <v/>
      </c>
      <c r="Q585" s="61">
        <f>SUM(N585:P585)</f>
        <v/>
      </c>
      <c r="R585" s="61">
        <f>R584*EXP($C$20/52) - IF(YEAR(M586)&lt;&gt;YEAR(M585), Initial_Assets * $C$19, 0)</f>
        <v/>
      </c>
      <c r="S585" s="62">
        <f>Q585/-R585</f>
        <v/>
      </c>
      <c r="T585" s="59" t="n"/>
      <c r="U585" s="59" t="n"/>
      <c r="V585" s="59" t="n"/>
    </row>
    <row r="586">
      <c r="G586" s="59" t="n"/>
      <c r="H586" s="104" t="n">
        <v>40693</v>
      </c>
      <c r="I586" s="105" t="n">
        <v>2292.31005859375</v>
      </c>
      <c r="J586" s="70" t="n">
        <v>2.63759493827819</v>
      </c>
      <c r="K586" s="106">
        <f>K585*(1+Tbill_YTM)^(1/52)</f>
        <v/>
      </c>
      <c r="L586" s="59" t="n"/>
      <c r="M586" s="104" t="n">
        <v>40693</v>
      </c>
      <c r="N586" s="107">
        <f>IF(YEAR(M586)&lt;&gt;YEAR(M585), Q585*$C$5, N585)*(I586/I585)</f>
        <v/>
      </c>
      <c r="O586" s="107">
        <f>IF(YEAR(M586)&lt;&gt;YEAR(M585), Q585*$C$6, O585)*(J586/J585)</f>
        <v/>
      </c>
      <c r="P586" s="107">
        <f>IF(YEAR(M586)&lt;&gt;YEAR(M585), Q585*$C$7, P585)*(1+Tbill_YTM)^(1/52)</f>
        <v/>
      </c>
      <c r="Q586" s="61">
        <f>SUM(N586:P586)</f>
        <v/>
      </c>
      <c r="R586" s="61">
        <f>R585*EXP($C$20/52) - IF(YEAR(M587)&lt;&gt;YEAR(M586), Initial_Assets * $C$19, 0)</f>
        <v/>
      </c>
      <c r="S586" s="62">
        <f>Q586/-R586</f>
        <v/>
      </c>
      <c r="T586" s="59" t="n"/>
      <c r="U586" s="59" t="n"/>
      <c r="V586" s="59" t="n"/>
    </row>
    <row r="587">
      <c r="G587" s="59" t="n"/>
      <c r="H587" s="104" t="n">
        <v>40700</v>
      </c>
      <c r="I587" s="105" t="n">
        <v>2221.09008789062</v>
      </c>
      <c r="J587" s="70" t="n">
        <v>2.47735142707824</v>
      </c>
      <c r="K587" s="106">
        <f>K586*(1+Tbill_YTM)^(1/52)</f>
        <v/>
      </c>
      <c r="L587" s="59" t="n"/>
      <c r="M587" s="104" t="n">
        <v>40700</v>
      </c>
      <c r="N587" s="107">
        <f>IF(YEAR(M587)&lt;&gt;YEAR(M586), Q586*$C$5, N586)*(I587/I586)</f>
        <v/>
      </c>
      <c r="O587" s="107">
        <f>IF(YEAR(M587)&lt;&gt;YEAR(M586), Q586*$C$6, O586)*(J587/J586)</f>
        <v/>
      </c>
      <c r="P587" s="107">
        <f>IF(YEAR(M587)&lt;&gt;YEAR(M586), Q586*$C$7, P586)*(1+Tbill_YTM)^(1/52)</f>
        <v/>
      </c>
      <c r="Q587" s="61">
        <f>SUM(N587:P587)</f>
        <v/>
      </c>
      <c r="R587" s="61">
        <f>R586*EXP($C$20/52) - IF(YEAR(M588)&lt;&gt;YEAR(M587), Initial_Assets * $C$19, 0)</f>
        <v/>
      </c>
      <c r="S587" s="62">
        <f>Q587/-R587</f>
        <v/>
      </c>
      <c r="T587" s="59" t="n"/>
      <c r="U587" s="59" t="n"/>
      <c r="V587" s="59" t="n"/>
    </row>
    <row r="588">
      <c r="G588" s="59" t="n"/>
      <c r="H588" s="104" t="n">
        <v>40707</v>
      </c>
      <c r="I588" s="105" t="n">
        <v>2192.9599609375</v>
      </c>
      <c r="J588" s="70" t="n">
        <v>2.40946245193481</v>
      </c>
      <c r="K588" s="106">
        <f>K587*(1+Tbill_YTM)^(1/52)</f>
        <v/>
      </c>
      <c r="L588" s="59" t="n"/>
      <c r="M588" s="104" t="n">
        <v>40707</v>
      </c>
      <c r="N588" s="107">
        <f>IF(YEAR(M588)&lt;&gt;YEAR(M587), Q587*$C$5, N587)*(I588/I587)</f>
        <v/>
      </c>
      <c r="O588" s="107">
        <f>IF(YEAR(M588)&lt;&gt;YEAR(M587), Q587*$C$6, O587)*(J588/J587)</f>
        <v/>
      </c>
      <c r="P588" s="107">
        <f>IF(YEAR(M588)&lt;&gt;YEAR(M587), Q587*$C$7, P587)*(1+Tbill_YTM)^(1/52)</f>
        <v/>
      </c>
      <c r="Q588" s="61">
        <f>SUM(N588:P588)</f>
        <v/>
      </c>
      <c r="R588" s="61">
        <f>R587*EXP($C$20/52) - IF(YEAR(M589)&lt;&gt;YEAR(M588), Initial_Assets * $C$19, 0)</f>
        <v/>
      </c>
      <c r="S588" s="62">
        <f>Q588/-R588</f>
        <v/>
      </c>
      <c r="T588" s="59" t="n"/>
      <c r="U588" s="59" t="n"/>
      <c r="V588" s="59" t="n"/>
    </row>
    <row r="589" ht="17.5" customHeight="1" s="15">
      <c r="A589" s="4" t="n"/>
      <c r="G589" s="64" t="n"/>
      <c r="H589" s="104" t="n">
        <v>40714</v>
      </c>
      <c r="I589" s="105" t="n">
        <v>2217.06005859375</v>
      </c>
      <c r="J589" s="70" t="n">
        <v>2.46022582054138</v>
      </c>
      <c r="K589" s="106">
        <f>K588*(1+Tbill_YTM)^(1/52)</f>
        <v/>
      </c>
      <c r="L589" s="106" t="n"/>
      <c r="M589" s="104" t="n">
        <v>40714</v>
      </c>
      <c r="N589" s="107">
        <f>IF(YEAR(M589)&lt;&gt;YEAR(M588), Q588*$C$5, N588)*(I589/I588)</f>
        <v/>
      </c>
      <c r="O589" s="107">
        <f>IF(YEAR(M589)&lt;&gt;YEAR(M588), Q588*$C$6, O588)*(J589/J588)</f>
        <v/>
      </c>
      <c r="P589" s="107">
        <f>IF(YEAR(M589)&lt;&gt;YEAR(M588), Q588*$C$7, P588)*(1+Tbill_YTM)^(1/52)</f>
        <v/>
      </c>
      <c r="Q589" s="61">
        <f>SUM(N589:P589)</f>
        <v/>
      </c>
      <c r="R589" s="61">
        <f>R588*EXP($C$20/52) - IF(YEAR(M590)&lt;&gt;YEAR(M589), Initial_Assets * $C$19, 0)</f>
        <v/>
      </c>
      <c r="S589" s="62">
        <f>Q589/-R589</f>
        <v/>
      </c>
      <c r="T589" s="59" t="n"/>
      <c r="U589" s="59" t="n"/>
      <c r="V589" s="59" t="n"/>
    </row>
    <row r="590" ht="17.5" customHeight="1" s="15">
      <c r="G590" s="64" t="n"/>
      <c r="H590" s="104" t="n">
        <v>40721</v>
      </c>
      <c r="I590" s="105" t="n">
        <v>2361.38989257812</v>
      </c>
      <c r="J590" s="70" t="n">
        <v>2.78713488578796</v>
      </c>
      <c r="K590" s="106">
        <f>K589*(1+Tbill_YTM)^(1/52)</f>
        <v/>
      </c>
      <c r="L590" s="59" t="n"/>
      <c r="M590" s="104" t="n">
        <v>40721</v>
      </c>
      <c r="N590" s="107">
        <f>IF(YEAR(M590)&lt;&gt;YEAR(M589), Q589*$C$5, N589)*(I590/I589)</f>
        <v/>
      </c>
      <c r="O590" s="107">
        <f>IF(YEAR(M590)&lt;&gt;YEAR(M589), Q589*$C$6, O589)*(J590/J589)</f>
        <v/>
      </c>
      <c r="P590" s="107">
        <f>IF(YEAR(M590)&lt;&gt;YEAR(M589), Q589*$C$7, P589)*(1+Tbill_YTM)^(1/52)</f>
        <v/>
      </c>
      <c r="Q590" s="61">
        <f>SUM(N590:P590)</f>
        <v/>
      </c>
      <c r="R590" s="61">
        <f>R589*EXP($C$20/52) - IF(YEAR(M591)&lt;&gt;YEAR(M590), Initial_Assets * $C$19, 0)</f>
        <v/>
      </c>
      <c r="S590" s="62">
        <f>Q590/-R590</f>
        <v/>
      </c>
      <c r="T590" s="59" t="n"/>
      <c r="U590" s="59" t="n"/>
      <c r="V590" s="59" t="n"/>
    </row>
    <row r="591">
      <c r="G591" s="64" t="n"/>
      <c r="H591" s="104" t="n">
        <v>40728</v>
      </c>
      <c r="I591" s="105" t="n">
        <v>2405.88989257812</v>
      </c>
      <c r="J591" s="70" t="n">
        <v>2.89325070381164</v>
      </c>
      <c r="K591" s="106">
        <f>K590*(1+Tbill_YTM)^(1/52)</f>
        <v/>
      </c>
      <c r="L591" s="59" t="n"/>
      <c r="M591" s="104" t="n">
        <v>40728</v>
      </c>
      <c r="N591" s="107">
        <f>IF(YEAR(M591)&lt;&gt;YEAR(M590), Q590*$C$5, N590)*(I591/I590)</f>
        <v/>
      </c>
      <c r="O591" s="107">
        <f>IF(YEAR(M591)&lt;&gt;YEAR(M590), Q590*$C$6, O590)*(J591/J590)</f>
        <v/>
      </c>
      <c r="P591" s="107">
        <f>IF(YEAR(M591)&lt;&gt;YEAR(M590), Q590*$C$7, P590)*(1+Tbill_YTM)^(1/52)</f>
        <v/>
      </c>
      <c r="Q591" s="61">
        <f>SUM(N591:P591)</f>
        <v/>
      </c>
      <c r="R591" s="61">
        <f>R590*EXP($C$20/52) - IF(YEAR(M592)&lt;&gt;YEAR(M591), Initial_Assets * $C$19, 0)</f>
        <v/>
      </c>
      <c r="S591" s="62">
        <f>Q591/-R591</f>
        <v/>
      </c>
      <c r="T591" s="59" t="n"/>
      <c r="U591" s="59" t="n"/>
      <c r="V591" s="59" t="n"/>
    </row>
    <row r="592">
      <c r="G592" s="64" t="n"/>
      <c r="H592" s="104" t="n">
        <v>40735</v>
      </c>
      <c r="I592" s="105" t="n">
        <v>2356.669921875</v>
      </c>
      <c r="J592" s="70" t="n">
        <v>2.77673745155334</v>
      </c>
      <c r="K592" s="106">
        <f>K591*(1+Tbill_YTM)^(1/52)</f>
        <v/>
      </c>
      <c r="L592" s="59" t="n"/>
      <c r="M592" s="104" t="n">
        <v>40735</v>
      </c>
      <c r="N592" s="107">
        <f>IF(YEAR(M592)&lt;&gt;YEAR(M591), Q591*$C$5, N591)*(I592/I591)</f>
        <v/>
      </c>
      <c r="O592" s="107">
        <f>IF(YEAR(M592)&lt;&gt;YEAR(M591), Q591*$C$6, O591)*(J592/J591)</f>
        <v/>
      </c>
      <c r="P592" s="107">
        <f>IF(YEAR(M592)&lt;&gt;YEAR(M591), Q591*$C$7, P591)*(1+Tbill_YTM)^(1/52)</f>
        <v/>
      </c>
      <c r="Q592" s="61">
        <f>SUM(N592:P592)</f>
        <v/>
      </c>
      <c r="R592" s="61">
        <f>R591*EXP($C$20/52) - IF(YEAR(M593)&lt;&gt;YEAR(M592), Initial_Assets * $C$19, 0)</f>
        <v/>
      </c>
      <c r="S592" s="62">
        <f>Q592/-R592</f>
        <v/>
      </c>
      <c r="T592" s="59" t="n"/>
      <c r="U592" s="59" t="n"/>
      <c r="V592" s="59" t="n"/>
    </row>
    <row r="593">
      <c r="G593" s="64" t="n"/>
      <c r="H593" s="104" t="n">
        <v>40742</v>
      </c>
      <c r="I593" s="105" t="n">
        <v>2429.5</v>
      </c>
      <c r="J593" s="70" t="n">
        <v>2.94584965705871</v>
      </c>
      <c r="K593" s="106">
        <f>K592*(1+Tbill_YTM)^(1/52)</f>
        <v/>
      </c>
      <c r="L593" s="59" t="n"/>
      <c r="M593" s="104" t="n">
        <v>40742</v>
      </c>
      <c r="N593" s="107">
        <f>IF(YEAR(M593)&lt;&gt;YEAR(M592), Q592*$C$5, N592)*(I593/I592)</f>
        <v/>
      </c>
      <c r="O593" s="107">
        <f>IF(YEAR(M593)&lt;&gt;YEAR(M592), Q592*$C$6, O592)*(J593/J592)</f>
        <v/>
      </c>
      <c r="P593" s="107">
        <f>IF(YEAR(M593)&lt;&gt;YEAR(M592), Q592*$C$7, P592)*(1+Tbill_YTM)^(1/52)</f>
        <v/>
      </c>
      <c r="Q593" s="61">
        <f>SUM(N593:P593)</f>
        <v/>
      </c>
      <c r="R593" s="61">
        <f>R592*EXP($C$20/52) - IF(YEAR(M594)&lt;&gt;YEAR(M593), Initial_Assets * $C$19, 0)</f>
        <v/>
      </c>
      <c r="S593" s="62">
        <f>Q593/-R593</f>
        <v/>
      </c>
      <c r="T593" s="59" t="n"/>
      <c r="U593" s="59" t="n"/>
      <c r="V593" s="59" t="n"/>
    </row>
    <row r="594">
      <c r="G594" s="64" t="n"/>
      <c r="H594" s="104" t="n">
        <v>40749</v>
      </c>
      <c r="I594" s="105" t="n">
        <v>2362.81005859375</v>
      </c>
      <c r="J594" s="70" t="n">
        <v>2.78621768951416</v>
      </c>
      <c r="K594" s="106">
        <f>K593*(1+Tbill_YTM)^(1/52)</f>
        <v/>
      </c>
      <c r="L594" s="59" t="n"/>
      <c r="M594" s="104" t="n">
        <v>40749</v>
      </c>
      <c r="N594" s="107">
        <f>IF(YEAR(M594)&lt;&gt;YEAR(M593), Q593*$C$5, N593)*(I594/I593)</f>
        <v/>
      </c>
      <c r="O594" s="107">
        <f>IF(YEAR(M594)&lt;&gt;YEAR(M593), Q593*$C$6, O593)*(J594/J593)</f>
        <v/>
      </c>
      <c r="P594" s="107">
        <f>IF(YEAR(M594)&lt;&gt;YEAR(M593), Q593*$C$7, P593)*(1+Tbill_YTM)^(1/52)</f>
        <v/>
      </c>
      <c r="Q594" s="61">
        <f>SUM(N594:P594)</f>
        <v/>
      </c>
      <c r="R594" s="61">
        <f>R593*EXP($C$20/52) - IF(YEAR(M595)&lt;&gt;YEAR(M594), Initial_Assets * $C$19, 0)</f>
        <v/>
      </c>
      <c r="S594" s="62">
        <f>Q594/-R594</f>
        <v/>
      </c>
      <c r="T594" s="59" t="n"/>
      <c r="U594" s="59" t="n"/>
      <c r="V594" s="59" t="n"/>
    </row>
    <row r="595">
      <c r="G595" s="64" t="n"/>
      <c r="H595" s="104" t="n">
        <v>40756</v>
      </c>
      <c r="I595" s="105" t="n">
        <v>2194.3798828125</v>
      </c>
      <c r="J595" s="70" t="n">
        <v>2.39233684539794</v>
      </c>
      <c r="K595" s="106">
        <f>K594*(1+Tbill_YTM)^(1/52)</f>
        <v/>
      </c>
      <c r="L595" s="59" t="n"/>
      <c r="M595" s="104" t="n">
        <v>40756</v>
      </c>
      <c r="N595" s="107">
        <f>IF(YEAR(M595)&lt;&gt;YEAR(M594), Q594*$C$5, N594)*(I595/I594)</f>
        <v/>
      </c>
      <c r="O595" s="107">
        <f>IF(YEAR(M595)&lt;&gt;YEAR(M594), Q594*$C$6, O594)*(J595/J594)</f>
        <v/>
      </c>
      <c r="P595" s="107">
        <f>IF(YEAR(M595)&lt;&gt;YEAR(M594), Q594*$C$7, P594)*(1+Tbill_YTM)^(1/52)</f>
        <v/>
      </c>
      <c r="Q595" s="61">
        <f>SUM(N595:P595)</f>
        <v/>
      </c>
      <c r="R595" s="61">
        <f>R594*EXP($C$20/52) - IF(YEAR(M596)&lt;&gt;YEAR(M595), Initial_Assets * $C$19, 0)</f>
        <v/>
      </c>
      <c r="S595" s="62">
        <f>Q595/-R595</f>
        <v/>
      </c>
      <c r="T595" s="59" t="n"/>
      <c r="U595" s="59" t="n"/>
      <c r="V595" s="59" t="n"/>
    </row>
    <row r="596">
      <c r="E596" s="4" t="n"/>
      <c r="F596" s="4" t="n"/>
      <c r="G596" s="64" t="n"/>
      <c r="H596" s="104" t="n">
        <v>40763</v>
      </c>
      <c r="I596" s="105" t="n">
        <v>2182.05004882812</v>
      </c>
      <c r="J596" s="70" t="n">
        <v>2.34340739250183</v>
      </c>
      <c r="K596" s="106">
        <f>K595*(1+Tbill_YTM)^(1/52)</f>
        <v/>
      </c>
      <c r="L596" s="59" t="n"/>
      <c r="M596" s="104" t="n">
        <v>40763</v>
      </c>
      <c r="N596" s="107">
        <f>IF(YEAR(M596)&lt;&gt;YEAR(M595), Q595*$C$5, N595)*(I596/I595)</f>
        <v/>
      </c>
      <c r="O596" s="107">
        <f>IF(YEAR(M596)&lt;&gt;YEAR(M595), Q595*$C$6, O595)*(J596/J595)</f>
        <v/>
      </c>
      <c r="P596" s="107">
        <f>IF(YEAR(M596)&lt;&gt;YEAR(M595), Q595*$C$7, P595)*(1+Tbill_YTM)^(1/52)</f>
        <v/>
      </c>
      <c r="Q596" s="61">
        <f>SUM(N596:P596)</f>
        <v/>
      </c>
      <c r="R596" s="61">
        <f>R595*EXP($C$20/52) - IF(YEAR(M597)&lt;&gt;YEAR(M596), Initial_Assets * $C$19, 0)</f>
        <v/>
      </c>
      <c r="S596" s="62">
        <f>Q596/-R596</f>
        <v/>
      </c>
      <c r="T596" s="59" t="n"/>
      <c r="U596" s="59" t="n"/>
      <c r="V596" s="59" t="n"/>
    </row>
    <row r="597" ht="17.5" customHeight="1" s="15" thickBot="1">
      <c r="B597" s="27" t="n"/>
      <c r="C597" s="4" t="n"/>
      <c r="D597" s="4" t="n"/>
      <c r="G597" s="65" t="inlineStr">
        <is>
          <t>below 100WMA</t>
        </is>
      </c>
      <c r="H597" s="109" t="n">
        <v>40770</v>
      </c>
      <c r="I597" s="110" t="n">
        <v>2038.21997070312</v>
      </c>
      <c r="J597" s="70" t="n">
        <v>2.03973960876464</v>
      </c>
      <c r="K597" s="106">
        <f>K596*(1+Tbill_YTM)^(1/52)</f>
        <v/>
      </c>
      <c r="L597" s="59" t="n"/>
      <c r="M597" s="109" t="n">
        <v>40770</v>
      </c>
      <c r="N597" s="107">
        <f>IF(YEAR(M597)&lt;&gt;YEAR(M596), Q596*$C$5, N596)*(I597/I596)</f>
        <v/>
      </c>
      <c r="O597" s="107">
        <f>IF(YEAR(M597)&lt;&gt;YEAR(M596), Q596*$C$6, O596)*(J597/J596)</f>
        <v/>
      </c>
      <c r="P597" s="107">
        <f>IF(YEAR(M597)&lt;&gt;YEAR(M596), Q596*$C$7, P596)*(1+Tbill_YTM)^(1/52)</f>
        <v/>
      </c>
      <c r="Q597" s="61">
        <f>SUM(N597:P597)</f>
        <v/>
      </c>
      <c r="R597" s="61">
        <f>R596*EXP($C$20/52) - IF(YEAR(M598)&lt;&gt;YEAR(M597), Initial_Assets * $C$19, 0)</f>
        <v/>
      </c>
      <c r="S597" s="62">
        <f>Q597/-R597</f>
        <v/>
      </c>
      <c r="T597" s="59" t="n"/>
      <c r="U597" s="59" t="n"/>
      <c r="V597" s="59" t="n"/>
    </row>
    <row r="598" ht="17.5" customHeight="1" s="15" thickBot="1">
      <c r="G598" s="66" t="inlineStr">
        <is>
          <t>reclaimed 100WMA</t>
        </is>
      </c>
      <c r="H598" s="114" t="n">
        <v>40777</v>
      </c>
      <c r="I598" s="115" t="n">
        <v>2161.96997070312</v>
      </c>
      <c r="J598" s="70" t="n">
        <v>2.28958487510681</v>
      </c>
      <c r="K598" s="106">
        <f>K597*(1+Tbill_YTM)^(1/52)</f>
        <v/>
      </c>
      <c r="L598" s="59" t="n"/>
      <c r="M598" s="114" t="n">
        <v>40777</v>
      </c>
      <c r="N598" s="107">
        <f>IF(YEAR(M598)&lt;&gt;YEAR(M597), Q597*$C$5, N597)*(I598/I597)</f>
        <v/>
      </c>
      <c r="O598" s="107">
        <f>IF(YEAR(M598)&lt;&gt;YEAR(M597), Q597*$C$6, O597)*(J598/J597)</f>
        <v/>
      </c>
      <c r="P598" s="107">
        <f>IF(YEAR(M598)&lt;&gt;YEAR(M597), Q597*$C$7, P597)*(1+Tbill_YTM)^(1/52)</f>
        <v/>
      </c>
      <c r="Q598" s="61">
        <f>SUM(N598:P598)</f>
        <v/>
      </c>
      <c r="R598" s="61">
        <f>R597*EXP($C$20/52) - IF(YEAR(M599)&lt;&gt;YEAR(M598), Initial_Assets * $C$19, 0)</f>
        <v/>
      </c>
      <c r="S598" s="62">
        <f>Q598/-R598</f>
        <v/>
      </c>
      <c r="T598" s="59" t="n"/>
      <c r="U598" s="59" t="n"/>
      <c r="V598" s="59" t="n"/>
    </row>
    <row r="599">
      <c r="G599" s="64" t="n"/>
      <c r="H599" s="104" t="n">
        <v>40784</v>
      </c>
      <c r="I599" s="105" t="n">
        <v>2167.830078125</v>
      </c>
      <c r="J599" s="70" t="n">
        <v>2.30120611190795</v>
      </c>
      <c r="K599" s="106">
        <f>K598*(1+Tbill_YTM)^(1/52)</f>
        <v/>
      </c>
      <c r="L599" s="59" t="n"/>
      <c r="M599" s="104" t="n">
        <v>40784</v>
      </c>
      <c r="N599" s="107">
        <f>IF(YEAR(M599)&lt;&gt;YEAR(M598), Q598*$C$5, N598)*(I599/I598)</f>
        <v/>
      </c>
      <c r="O599" s="107">
        <f>IF(YEAR(M599)&lt;&gt;YEAR(M598), Q598*$C$6, O598)*(J599/J598)</f>
        <v/>
      </c>
      <c r="P599" s="107">
        <f>IF(YEAR(M599)&lt;&gt;YEAR(M598), Q598*$C$7, P598)*(1+Tbill_YTM)^(1/52)</f>
        <v/>
      </c>
      <c r="Q599" s="61">
        <f>SUM(N599:P599)</f>
        <v/>
      </c>
      <c r="R599" s="61">
        <f>R598*EXP($C$20/52) - IF(YEAR(M600)&lt;&gt;YEAR(M599), Initial_Assets * $C$19, 0)</f>
        <v/>
      </c>
      <c r="S599" s="62">
        <f>Q599/-R599</f>
        <v/>
      </c>
      <c r="T599" s="59" t="n"/>
      <c r="U599" s="59" t="n"/>
      <c r="V599" s="59" t="n"/>
    </row>
    <row r="600">
      <c r="G600" s="64" t="n"/>
      <c r="H600" s="104" t="n">
        <v>40791</v>
      </c>
      <c r="I600" s="105" t="n">
        <v>2163.65991210937</v>
      </c>
      <c r="J600" s="70" t="n">
        <v>2.28897404670715</v>
      </c>
      <c r="K600" s="106">
        <f>K599*(1+Tbill_YTM)^(1/52)</f>
        <v/>
      </c>
      <c r="L600" s="59" t="n"/>
      <c r="M600" s="104" t="n">
        <v>40791</v>
      </c>
      <c r="N600" s="107">
        <f>IF(YEAR(M600)&lt;&gt;YEAR(M599), Q599*$C$5, N599)*(I600/I599)</f>
        <v/>
      </c>
      <c r="O600" s="107">
        <f>IF(YEAR(M600)&lt;&gt;YEAR(M599), Q599*$C$6, O599)*(J600/J599)</f>
        <v/>
      </c>
      <c r="P600" s="107">
        <f>IF(YEAR(M600)&lt;&gt;YEAR(M599), Q599*$C$7, P599)*(1+Tbill_YTM)^(1/52)</f>
        <v/>
      </c>
      <c r="Q600" s="61">
        <f>SUM(N600:P600)</f>
        <v/>
      </c>
      <c r="R600" s="61">
        <f>R599*EXP($C$20/52) - IF(YEAR(M601)&lt;&gt;YEAR(M600), Initial_Assets * $C$19, 0)</f>
        <v/>
      </c>
      <c r="S600" s="62">
        <f>Q600/-R600</f>
        <v/>
      </c>
      <c r="T600" s="59" t="n"/>
      <c r="U600" s="59" t="n"/>
      <c r="V600" s="59" t="n"/>
    </row>
    <row r="601">
      <c r="G601" s="64" t="n"/>
      <c r="H601" s="104" t="n">
        <v>40798</v>
      </c>
      <c r="I601" s="105" t="n">
        <v>2306.09008789062</v>
      </c>
      <c r="J601" s="70" t="n">
        <v>2.59600496292114</v>
      </c>
      <c r="K601" s="106">
        <f>K600*(1+Tbill_YTM)^(1/52)</f>
        <v/>
      </c>
      <c r="L601" s="59" t="n"/>
      <c r="M601" s="104" t="n">
        <v>40798</v>
      </c>
      <c r="N601" s="107">
        <f>IF(YEAR(M601)&lt;&gt;YEAR(M600), Q600*$C$5, N600)*(I601/I600)</f>
        <v/>
      </c>
      <c r="O601" s="107">
        <f>IF(YEAR(M601)&lt;&gt;YEAR(M600), Q600*$C$6, O600)*(J601/J600)</f>
        <v/>
      </c>
      <c r="P601" s="107">
        <f>IF(YEAR(M601)&lt;&gt;YEAR(M600), Q600*$C$7, P600)*(1+Tbill_YTM)^(1/52)</f>
        <v/>
      </c>
      <c r="Q601" s="61">
        <f>SUM(N601:P601)</f>
        <v/>
      </c>
      <c r="R601" s="61">
        <f>R600*EXP($C$20/52) - IF(YEAR(M602)&lt;&gt;YEAR(M601), Initial_Assets * $C$19, 0)</f>
        <v/>
      </c>
      <c r="S601" s="62">
        <f>Q601/-R601</f>
        <v/>
      </c>
      <c r="T601" s="59" t="n"/>
      <c r="U601" s="59" t="n"/>
      <c r="V601" s="59" t="n"/>
    </row>
    <row r="602">
      <c r="G602" s="64" t="n"/>
      <c r="H602" s="104" t="n">
        <v>40805</v>
      </c>
      <c r="I602" s="105" t="n">
        <v>2206.86010742187</v>
      </c>
      <c r="J602" s="70" t="n">
        <v>2.37582325935363</v>
      </c>
      <c r="K602" s="106">
        <f>K601*(1+Tbill_YTM)^(1/52)</f>
        <v/>
      </c>
      <c r="L602" s="59" t="n"/>
      <c r="M602" s="104" t="n">
        <v>40805</v>
      </c>
      <c r="N602" s="107">
        <f>IF(YEAR(M602)&lt;&gt;YEAR(M601), Q601*$C$5, N601)*(I602/I601)</f>
        <v/>
      </c>
      <c r="O602" s="107">
        <f>IF(YEAR(M602)&lt;&gt;YEAR(M601), Q601*$C$6, O601)*(J602/J601)</f>
        <v/>
      </c>
      <c r="P602" s="107">
        <f>IF(YEAR(M602)&lt;&gt;YEAR(M601), Q601*$C$7, P601)*(1+Tbill_YTM)^(1/52)</f>
        <v/>
      </c>
      <c r="Q602" s="61">
        <f>SUM(N602:P602)</f>
        <v/>
      </c>
      <c r="R602" s="61">
        <f>R601*EXP($C$20/52) - IF(YEAR(M603)&lt;&gt;YEAR(M602), Initial_Assets * $C$19, 0)</f>
        <v/>
      </c>
      <c r="S602" s="62">
        <f>Q602/-R602</f>
        <v/>
      </c>
      <c r="T602" s="59" t="n"/>
      <c r="U602" s="59" t="n"/>
      <c r="V602" s="59" t="n"/>
    </row>
    <row r="603">
      <c r="G603" s="64" t="n"/>
      <c r="H603" s="104" t="n">
        <v>40812</v>
      </c>
      <c r="I603" s="105" t="n">
        <v>2139.17993164062</v>
      </c>
      <c r="J603" s="70" t="n">
        <v>2.23086977005004</v>
      </c>
      <c r="K603" s="106">
        <f>K602*(1+Tbill_YTM)^(1/52)</f>
        <v/>
      </c>
      <c r="L603" s="59" t="n"/>
      <c r="M603" s="104" t="n">
        <v>40812</v>
      </c>
      <c r="N603" s="107">
        <f>IF(YEAR(M603)&lt;&gt;YEAR(M602), Q602*$C$5, N602)*(I603/I602)</f>
        <v/>
      </c>
      <c r="O603" s="107">
        <f>IF(YEAR(M603)&lt;&gt;YEAR(M602), Q602*$C$6, O602)*(J603/J602)</f>
        <v/>
      </c>
      <c r="P603" s="107">
        <f>IF(YEAR(M603)&lt;&gt;YEAR(M602), Q602*$C$7, P602)*(1+Tbill_YTM)^(1/52)</f>
        <v/>
      </c>
      <c r="Q603" s="61">
        <f>SUM(N603:P603)</f>
        <v/>
      </c>
      <c r="R603" s="61">
        <f>R602*EXP($C$20/52) - IF(YEAR(M604)&lt;&gt;YEAR(M603), Initial_Assets * $C$19, 0)</f>
        <v/>
      </c>
      <c r="S603" s="62">
        <f>Q603/-R603</f>
        <v/>
      </c>
      <c r="T603" s="59" t="n"/>
      <c r="U603" s="59" t="n"/>
      <c r="V603" s="59" t="n"/>
    </row>
    <row r="604">
      <c r="G604" s="64" t="n"/>
      <c r="H604" s="104" t="n">
        <v>40819</v>
      </c>
      <c r="I604" s="105" t="n">
        <v>2202.76000976562</v>
      </c>
      <c r="J604" s="70" t="n">
        <v>2.36053323745727</v>
      </c>
      <c r="K604" s="106">
        <f>K603*(1+Tbill_YTM)^(1/52)</f>
        <v/>
      </c>
      <c r="L604" s="59" t="n"/>
      <c r="M604" s="104" t="n">
        <v>40819</v>
      </c>
      <c r="N604" s="107">
        <f>IF(YEAR(M604)&lt;&gt;YEAR(M603), Q603*$C$5, N603)*(I604/I603)</f>
        <v/>
      </c>
      <c r="O604" s="107">
        <f>IF(YEAR(M604)&lt;&gt;YEAR(M603), Q603*$C$6, O603)*(J604/J603)</f>
        <v/>
      </c>
      <c r="P604" s="107">
        <f>IF(YEAR(M604)&lt;&gt;YEAR(M603), Q603*$C$7, P603)*(1+Tbill_YTM)^(1/52)</f>
        <v/>
      </c>
      <c r="Q604" s="61">
        <f>SUM(N604:P604)</f>
        <v/>
      </c>
      <c r="R604" s="61">
        <f>R603*EXP($C$20/52) - IF(YEAR(M605)&lt;&gt;YEAR(M604), Initial_Assets * $C$19, 0)</f>
        <v/>
      </c>
      <c r="S604" s="62">
        <f>Q604/-R604</f>
        <v/>
      </c>
      <c r="T604" s="59" t="n"/>
      <c r="U604" s="59" t="n"/>
      <c r="V604" s="59" t="n"/>
    </row>
    <row r="605">
      <c r="G605" s="59" t="n"/>
      <c r="H605" s="104" t="n">
        <v>40826</v>
      </c>
      <c r="I605" s="105" t="n">
        <v>2371.93994140625</v>
      </c>
      <c r="J605" s="70" t="n">
        <v>2.7262794971466</v>
      </c>
      <c r="K605" s="106">
        <f>K604*(1+Tbill_YTM)^(1/52)</f>
        <v/>
      </c>
      <c r="L605" s="59" t="n"/>
      <c r="M605" s="104" t="n">
        <v>40826</v>
      </c>
      <c r="N605" s="107">
        <f>IF(YEAR(M605)&lt;&gt;YEAR(M604), Q604*$C$5, N604)*(I605/I604)</f>
        <v/>
      </c>
      <c r="O605" s="107">
        <f>IF(YEAR(M605)&lt;&gt;YEAR(M604), Q604*$C$6, O604)*(J605/J604)</f>
        <v/>
      </c>
      <c r="P605" s="107">
        <f>IF(YEAR(M605)&lt;&gt;YEAR(M604), Q604*$C$7, P604)*(1+Tbill_YTM)^(1/52)</f>
        <v/>
      </c>
      <c r="Q605" s="61">
        <f>SUM(N605:P605)</f>
        <v/>
      </c>
      <c r="R605" s="61">
        <f>R604*EXP($C$20/52) - IF(YEAR(M606)&lt;&gt;YEAR(M605), Initial_Assets * $C$19, 0)</f>
        <v/>
      </c>
      <c r="S605" s="62">
        <f>Q605/-R605</f>
        <v/>
      </c>
      <c r="T605" s="59" t="n"/>
      <c r="U605" s="59" t="n"/>
      <c r="V605" s="59" t="n"/>
    </row>
    <row r="606">
      <c r="G606" s="59" t="n"/>
      <c r="H606" s="104" t="n">
        <v>40833</v>
      </c>
      <c r="I606" s="105" t="n">
        <v>2335.92993164062</v>
      </c>
      <c r="J606" s="70" t="n">
        <v>2.64340472221374</v>
      </c>
      <c r="K606" s="106">
        <f>K605*(1+Tbill_YTM)^(1/52)</f>
        <v/>
      </c>
      <c r="L606" s="59" t="n"/>
      <c r="M606" s="104" t="n">
        <v>40833</v>
      </c>
      <c r="N606" s="107">
        <f>IF(YEAR(M606)&lt;&gt;YEAR(M605), Q605*$C$5, N605)*(I606/I605)</f>
        <v/>
      </c>
      <c r="O606" s="107">
        <f>IF(YEAR(M606)&lt;&gt;YEAR(M605), Q605*$C$6, O605)*(J606/J605)</f>
        <v/>
      </c>
      <c r="P606" s="107">
        <f>IF(YEAR(M606)&lt;&gt;YEAR(M605), Q605*$C$7, P605)*(1+Tbill_YTM)^(1/52)</f>
        <v/>
      </c>
      <c r="Q606" s="61">
        <f>SUM(N606:P606)</f>
        <v/>
      </c>
      <c r="R606" s="61">
        <f>R605*EXP($C$20/52) - IF(YEAR(M607)&lt;&gt;YEAR(M606), Initial_Assets * $C$19, 0)</f>
        <v/>
      </c>
      <c r="S606" s="62">
        <f>Q606/-R606</f>
        <v/>
      </c>
      <c r="T606" s="59" t="n"/>
      <c r="U606" s="59" t="n"/>
      <c r="V606" s="59" t="n"/>
    </row>
    <row r="607">
      <c r="G607" s="59" t="n"/>
      <c r="H607" s="104" t="n">
        <v>40840</v>
      </c>
      <c r="I607" s="105" t="n">
        <v>2401.2900390625</v>
      </c>
      <c r="J607" s="70" t="n">
        <v>2.79141545295715</v>
      </c>
      <c r="K607" s="106">
        <f>K606*(1+Tbill_YTM)^(1/52)</f>
        <v/>
      </c>
      <c r="L607" s="59" t="n"/>
      <c r="M607" s="104" t="n">
        <v>40840</v>
      </c>
      <c r="N607" s="107">
        <f>IF(YEAR(M607)&lt;&gt;YEAR(M606), Q606*$C$5, N606)*(I607/I606)</f>
        <v/>
      </c>
      <c r="O607" s="107">
        <f>IF(YEAR(M607)&lt;&gt;YEAR(M606), Q606*$C$6, O606)*(J607/J606)</f>
        <v/>
      </c>
      <c r="P607" s="107">
        <f>IF(YEAR(M607)&lt;&gt;YEAR(M606), Q606*$C$7, P606)*(1+Tbill_YTM)^(1/52)</f>
        <v/>
      </c>
      <c r="Q607" s="61">
        <f>SUM(N607:P607)</f>
        <v/>
      </c>
      <c r="R607" s="61">
        <f>R606*EXP($C$20/52) - IF(YEAR(M608)&lt;&gt;YEAR(M607), Initial_Assets * $C$19, 0)</f>
        <v/>
      </c>
      <c r="S607" s="62">
        <f>Q607/-R607</f>
        <v/>
      </c>
      <c r="T607" s="59" t="n"/>
      <c r="U607" s="59" t="n"/>
      <c r="V607" s="59" t="n"/>
    </row>
    <row r="608">
      <c r="G608" s="59" t="n"/>
      <c r="H608" s="104" t="n">
        <v>40847</v>
      </c>
      <c r="I608" s="105" t="n">
        <v>2356.32006835937</v>
      </c>
      <c r="J608" s="70" t="n">
        <v>2.68071365356445</v>
      </c>
      <c r="K608" s="106">
        <f>K607*(1+Tbill_YTM)^(1/52)</f>
        <v/>
      </c>
      <c r="L608" s="59" t="n"/>
      <c r="M608" s="104" t="n">
        <v>40847</v>
      </c>
      <c r="N608" s="107">
        <f>IF(YEAR(M608)&lt;&gt;YEAR(M607), Q607*$C$5, N607)*(I608/I607)</f>
        <v/>
      </c>
      <c r="O608" s="107">
        <f>IF(YEAR(M608)&lt;&gt;YEAR(M607), Q607*$C$6, O607)*(J608/J607)</f>
        <v/>
      </c>
      <c r="P608" s="107">
        <f>IF(YEAR(M608)&lt;&gt;YEAR(M607), Q607*$C$7, P607)*(1+Tbill_YTM)^(1/52)</f>
        <v/>
      </c>
      <c r="Q608" s="61">
        <f>SUM(N608:P608)</f>
        <v/>
      </c>
      <c r="R608" s="61">
        <f>R607*EXP($C$20/52) - IF(YEAR(M609)&lt;&gt;YEAR(M608), Initial_Assets * $C$19, 0)</f>
        <v/>
      </c>
      <c r="S608" s="62">
        <f>Q608/-R608</f>
        <v/>
      </c>
      <c r="T608" s="59" t="n"/>
      <c r="U608" s="59" t="n"/>
      <c r="V608" s="59" t="n"/>
    </row>
    <row r="609">
      <c r="G609" s="59" t="n"/>
      <c r="H609" s="104" t="n">
        <v>40854</v>
      </c>
      <c r="I609" s="105" t="n">
        <v>2355.78002929687</v>
      </c>
      <c r="J609" s="70" t="n">
        <v>2.67735075950622</v>
      </c>
      <c r="K609" s="106">
        <f>K608*(1+Tbill_YTM)^(1/52)</f>
        <v/>
      </c>
      <c r="L609" s="59" t="n"/>
      <c r="M609" s="104" t="n">
        <v>40854</v>
      </c>
      <c r="N609" s="107">
        <f>IF(YEAR(M609)&lt;&gt;YEAR(M608), Q608*$C$5, N608)*(I609/I608)</f>
        <v/>
      </c>
      <c r="O609" s="107">
        <f>IF(YEAR(M609)&lt;&gt;YEAR(M608), Q608*$C$6, O608)*(J609/J608)</f>
        <v/>
      </c>
      <c r="P609" s="107">
        <f>IF(YEAR(M609)&lt;&gt;YEAR(M608), Q608*$C$7, P608)*(1+Tbill_YTM)^(1/52)</f>
        <v/>
      </c>
      <c r="Q609" s="61">
        <f>SUM(N609:P609)</f>
        <v/>
      </c>
      <c r="R609" s="61">
        <f>R608*EXP($C$20/52) - IF(YEAR(M610)&lt;&gt;YEAR(M609), Initial_Assets * $C$19, 0)</f>
        <v/>
      </c>
      <c r="S609" s="62">
        <f>Q609/-R609</f>
        <v/>
      </c>
      <c r="T609" s="59" t="n"/>
      <c r="U609" s="59" t="n"/>
      <c r="V609" s="59" t="n"/>
    </row>
    <row r="610">
      <c r="G610" s="59" t="n"/>
      <c r="H610" s="104" t="n">
        <v>40861</v>
      </c>
      <c r="I610" s="105" t="n">
        <v>2253.94995117187</v>
      </c>
      <c r="J610" s="70" t="n">
        <v>2.45441579818725</v>
      </c>
      <c r="K610" s="106">
        <f>K609*(1+Tbill_YTM)^(1/52)</f>
        <v/>
      </c>
      <c r="L610" s="59" t="n"/>
      <c r="M610" s="104" t="n">
        <v>40861</v>
      </c>
      <c r="N610" s="107">
        <f>IF(YEAR(M610)&lt;&gt;YEAR(M609), Q609*$C$5, N609)*(I610/I609)</f>
        <v/>
      </c>
      <c r="O610" s="107">
        <f>IF(YEAR(M610)&lt;&gt;YEAR(M609), Q609*$C$6, O609)*(J610/J609)</f>
        <v/>
      </c>
      <c r="P610" s="107">
        <f>IF(YEAR(M610)&lt;&gt;YEAR(M609), Q609*$C$7, P609)*(1+Tbill_YTM)^(1/52)</f>
        <v/>
      </c>
      <c r="Q610" s="61">
        <f>SUM(N610:P610)</f>
        <v/>
      </c>
      <c r="R610" s="61">
        <f>R609*EXP($C$20/52) - IF(YEAR(M611)&lt;&gt;YEAR(M610), Initial_Assets * $C$19, 0)</f>
        <v/>
      </c>
      <c r="S610" s="62">
        <f>Q610/-R610</f>
        <v/>
      </c>
      <c r="T610" s="59" t="n"/>
      <c r="U610" s="59" t="n"/>
      <c r="V610" s="59" t="n"/>
    </row>
    <row r="611">
      <c r="G611" s="59" t="n"/>
      <c r="H611" s="104" t="n">
        <v>40868</v>
      </c>
      <c r="I611" s="105" t="n">
        <v>2150.8798828125</v>
      </c>
      <c r="J611" s="70" t="n">
        <v>2.23331642150878</v>
      </c>
      <c r="K611" s="106">
        <f>K610*(1+Tbill_YTM)^(1/52)</f>
        <v/>
      </c>
      <c r="L611" s="59" t="n"/>
      <c r="M611" s="104" t="n">
        <v>40868</v>
      </c>
      <c r="N611" s="107">
        <f>IF(YEAR(M611)&lt;&gt;YEAR(M610), Q610*$C$5, N610)*(I611/I610)</f>
        <v/>
      </c>
      <c r="O611" s="107">
        <f>IF(YEAR(M611)&lt;&gt;YEAR(M610), Q610*$C$6, O610)*(J611/J610)</f>
        <v/>
      </c>
      <c r="P611" s="107">
        <f>IF(YEAR(M611)&lt;&gt;YEAR(M610), Q610*$C$7, P610)*(1+Tbill_YTM)^(1/52)</f>
        <v/>
      </c>
      <c r="Q611" s="61">
        <f>SUM(N611:P611)</f>
        <v/>
      </c>
      <c r="R611" s="61">
        <f>R610*EXP($C$20/52) - IF(YEAR(M612)&lt;&gt;YEAR(M611), Initial_Assets * $C$19, 0)</f>
        <v/>
      </c>
      <c r="S611" s="62">
        <f>Q611/-R611</f>
        <v/>
      </c>
      <c r="T611" s="59" t="n"/>
      <c r="U611" s="59" t="n"/>
      <c r="V611" s="59" t="n"/>
    </row>
    <row r="612">
      <c r="G612" s="59" t="n"/>
      <c r="H612" s="104" t="n">
        <v>40875</v>
      </c>
      <c r="I612" s="105" t="n">
        <v>2302.0400390625</v>
      </c>
      <c r="J612" s="70" t="n">
        <v>2.54921555519104</v>
      </c>
      <c r="K612" s="106">
        <f>K611*(1+Tbill_YTM)^(1/52)</f>
        <v/>
      </c>
      <c r="L612" s="59" t="n"/>
      <c r="M612" s="104" t="n">
        <v>40875</v>
      </c>
      <c r="N612" s="107">
        <f>IF(YEAR(M612)&lt;&gt;YEAR(M611), Q611*$C$5, N611)*(I612/I611)</f>
        <v/>
      </c>
      <c r="O612" s="107">
        <f>IF(YEAR(M612)&lt;&gt;YEAR(M611), Q611*$C$6, O611)*(J612/J611)</f>
        <v/>
      </c>
      <c r="P612" s="107">
        <f>IF(YEAR(M612)&lt;&gt;YEAR(M611), Q611*$C$7, P611)*(1+Tbill_YTM)^(1/52)</f>
        <v/>
      </c>
      <c r="Q612" s="61">
        <f>SUM(N612:P612)</f>
        <v/>
      </c>
      <c r="R612" s="61">
        <f>R611*EXP($C$20/52) - IF(YEAR(M613)&lt;&gt;YEAR(M612), Initial_Assets * $C$19, 0)</f>
        <v/>
      </c>
      <c r="S612" s="62">
        <f>Q612/-R612</f>
        <v/>
      </c>
      <c r="T612" s="59" t="n"/>
      <c r="U612" s="59" t="n"/>
      <c r="V612" s="59" t="n"/>
    </row>
    <row r="613">
      <c r="G613" s="59" t="n"/>
      <c r="H613" s="104" t="n">
        <v>40882</v>
      </c>
      <c r="I613" s="105" t="n">
        <v>2318.67993164062</v>
      </c>
      <c r="J613" s="70" t="n">
        <v>2.58805465698242</v>
      </c>
      <c r="K613" s="106">
        <f>K612*(1+Tbill_YTM)^(1/52)</f>
        <v/>
      </c>
      <c r="L613" s="59" t="n"/>
      <c r="M613" s="104" t="n">
        <v>40882</v>
      </c>
      <c r="N613" s="107">
        <f>IF(YEAR(M613)&lt;&gt;YEAR(M612), Q612*$C$5, N612)*(I613/I612)</f>
        <v/>
      </c>
      <c r="O613" s="107">
        <f>IF(YEAR(M613)&lt;&gt;YEAR(M612), Q612*$C$6, O612)*(J613/J612)</f>
        <v/>
      </c>
      <c r="P613" s="107">
        <f>IF(YEAR(M613)&lt;&gt;YEAR(M612), Q612*$C$7, P612)*(1+Tbill_YTM)^(1/52)</f>
        <v/>
      </c>
      <c r="Q613" s="61">
        <f>SUM(N613:P613)</f>
        <v/>
      </c>
      <c r="R613" s="61">
        <f>R612*EXP($C$20/52) - IF(YEAR(M614)&lt;&gt;YEAR(M613), Initial_Assets * $C$19, 0)</f>
        <v/>
      </c>
      <c r="S613" s="62">
        <f>Q613/-R613</f>
        <v/>
      </c>
      <c r="T613" s="59" t="n"/>
      <c r="U613" s="59" t="n"/>
      <c r="V613" s="59" t="n"/>
    </row>
    <row r="614">
      <c r="G614" s="59" t="n"/>
      <c r="H614" s="104" t="n">
        <v>40889</v>
      </c>
      <c r="I614" s="105" t="n">
        <v>2238.17993164062</v>
      </c>
      <c r="J614" s="70" t="n">
        <v>2.4051809310913</v>
      </c>
      <c r="K614" s="106">
        <f>K613*(1+Tbill_YTM)^(1/52)</f>
        <v/>
      </c>
      <c r="L614" s="59" t="n"/>
      <c r="M614" s="104" t="n">
        <v>40889</v>
      </c>
      <c r="N614" s="107">
        <f>IF(YEAR(M614)&lt;&gt;YEAR(M613), Q613*$C$5, N613)*(I614/I613)</f>
        <v/>
      </c>
      <c r="O614" s="107">
        <f>IF(YEAR(M614)&lt;&gt;YEAR(M613), Q613*$C$6, O613)*(J614/J613)</f>
        <v/>
      </c>
      <c r="P614" s="107">
        <f>IF(YEAR(M614)&lt;&gt;YEAR(M613), Q613*$C$7, P613)*(1+Tbill_YTM)^(1/52)</f>
        <v/>
      </c>
      <c r="Q614" s="61">
        <f>SUM(N614:P614)</f>
        <v/>
      </c>
      <c r="R614" s="61">
        <f>R613*EXP($C$20/52) - IF(YEAR(M615)&lt;&gt;YEAR(M614), Initial_Assets * $C$19, 0)</f>
        <v/>
      </c>
      <c r="S614" s="62">
        <f>Q614/-R614</f>
        <v/>
      </c>
      <c r="T614" s="59" t="n"/>
      <c r="U614" s="59" t="n"/>
      <c r="V614" s="59" t="n"/>
    </row>
    <row r="615">
      <c r="G615" s="59" t="n"/>
      <c r="H615" s="104" t="n">
        <v>40896</v>
      </c>
      <c r="I615" s="105" t="n">
        <v>2287.57006835937</v>
      </c>
      <c r="J615" s="70" t="n">
        <v>2.51190710067749</v>
      </c>
      <c r="K615" s="106">
        <f>K614*(1+Tbill_YTM)^(1/52)</f>
        <v/>
      </c>
      <c r="L615" s="59" t="n"/>
      <c r="M615" s="104" t="n">
        <v>40896</v>
      </c>
      <c r="N615" s="107">
        <f>IF(YEAR(M615)&lt;&gt;YEAR(M614), Q614*$C$5, N614)*(I615/I614)</f>
        <v/>
      </c>
      <c r="O615" s="107">
        <f>IF(YEAR(M615)&lt;&gt;YEAR(M614), Q614*$C$6, O614)*(J615/J614)</f>
        <v/>
      </c>
      <c r="P615" s="107">
        <f>IF(YEAR(M615)&lt;&gt;YEAR(M614), Q614*$C$7, P614)*(1+Tbill_YTM)^(1/52)</f>
        <v/>
      </c>
      <c r="Q615" s="61">
        <f>SUM(N615:P615)</f>
        <v/>
      </c>
      <c r="R615" s="61">
        <f>R614*EXP($C$20/52) - IF(YEAR(M616)&lt;&gt;YEAR(M615), Initial_Assets * $C$19, 0)</f>
        <v/>
      </c>
      <c r="S615" s="62">
        <f>Q615/-R615</f>
        <v/>
      </c>
      <c r="T615" s="59" t="n"/>
      <c r="U615" s="59" t="n"/>
      <c r="V615" s="59" t="n"/>
    </row>
    <row r="616" ht="17.5" customHeight="1" s="15" thickBot="1">
      <c r="G616" s="86" t="inlineStr">
        <is>
          <t>year-end</t>
        </is>
      </c>
      <c r="H616" s="111" t="n">
        <v>40903</v>
      </c>
      <c r="I616" s="112" t="n">
        <v>2277.830078125</v>
      </c>
      <c r="J616" s="84" t="n">
        <v>2.49111294746398</v>
      </c>
      <c r="K616" s="113">
        <f>K615*(1+Tbill_YTM)^(1/52)</f>
        <v/>
      </c>
      <c r="L616" s="86" t="n"/>
      <c r="M616" s="111" t="n">
        <v>40903</v>
      </c>
      <c r="N616" s="107">
        <f>IF(YEAR(M616)&lt;&gt;YEAR(M615), Q615*$C$5, N615)*(I616/I615)</f>
        <v/>
      </c>
      <c r="O616" s="107">
        <f>IF(YEAR(M616)&lt;&gt;YEAR(M615), Q615*$C$6, O615)*(J616/J615)</f>
        <v/>
      </c>
      <c r="P616" s="107">
        <f>IF(YEAR(M616)&lt;&gt;YEAR(M615), Q615*$C$7, P615)*(1+Tbill_YTM)^(1/52)</f>
        <v/>
      </c>
      <c r="Q616" s="87">
        <f>SUM(N616:P616)</f>
        <v/>
      </c>
      <c r="R616" s="61">
        <f>R615*EXP($C$20/52) - IF(YEAR(M617)&lt;&gt;YEAR(M616), Initial_Assets * $C$19, 0)</f>
        <v/>
      </c>
      <c r="S616" s="88">
        <f>Q616/-R616</f>
        <v/>
      </c>
      <c r="T616" s="86" t="n"/>
      <c r="U616" s="86" t="n"/>
      <c r="V616" s="86" t="n"/>
    </row>
    <row r="617" ht="17.5" customHeight="1" s="15" thickTop="1">
      <c r="G617" s="59" t="n"/>
      <c r="H617" s="104" t="n">
        <v>40910</v>
      </c>
      <c r="I617" s="105" t="n">
        <v>2356.169921875</v>
      </c>
      <c r="J617" s="70" t="n">
        <v>2.66542339324951</v>
      </c>
      <c r="K617" s="106">
        <f>K616*(1+Tbill_YTM)^(1/52)</f>
        <v/>
      </c>
      <c r="L617" s="59" t="n"/>
      <c r="M617" s="104" t="n">
        <v>40910</v>
      </c>
      <c r="N617" s="107">
        <f>IF(YEAR(M617)&lt;&gt;YEAR(M616), Q616*$C$5, N616)*(I617/I616)</f>
        <v/>
      </c>
      <c r="O617" s="107">
        <f>IF(YEAR(M617)&lt;&gt;YEAR(M616), Q616*$C$6, O616)*(J617/J616)</f>
        <v/>
      </c>
      <c r="P617" s="107">
        <f>IF(YEAR(M617)&lt;&gt;YEAR(M616), Q616*$C$7, P616)*(1+Tbill_YTM)^(1/52)</f>
        <v/>
      </c>
      <c r="Q617" s="61">
        <f>SUM(N617:P617)</f>
        <v/>
      </c>
      <c r="R617" s="61">
        <f>R616*EXP($C$20/52) - IF(YEAR(M618)&lt;&gt;YEAR(M617), Initial_Assets * $C$19, 0)</f>
        <v/>
      </c>
      <c r="S617" s="62">
        <f>Q617/-R617</f>
        <v/>
      </c>
      <c r="T617" s="59" t="n"/>
      <c r="U617" s="59" t="n"/>
      <c r="V617" s="59" t="n"/>
    </row>
    <row r="618">
      <c r="G618" s="59" t="n"/>
      <c r="H618" s="104" t="n">
        <v>40917</v>
      </c>
      <c r="I618" s="105" t="n">
        <v>2371.97998046875</v>
      </c>
      <c r="J618" s="70" t="n">
        <v>2.70334339141845</v>
      </c>
      <c r="K618" s="106">
        <f>K617*(1+Tbill_YTM)^(1/52)</f>
        <v/>
      </c>
      <c r="L618" s="59" t="n"/>
      <c r="M618" s="104" t="n">
        <v>40917</v>
      </c>
      <c r="N618" s="107">
        <f>IF(YEAR(M618)&lt;&gt;YEAR(M617), Q617*$C$5, N617)*(I618/I617)</f>
        <v/>
      </c>
      <c r="O618" s="107">
        <f>IF(YEAR(M618)&lt;&gt;YEAR(M617), Q617*$C$6, O617)*(J618/J617)</f>
        <v/>
      </c>
      <c r="P618" s="107">
        <f>IF(YEAR(M618)&lt;&gt;YEAR(M617), Q617*$C$7, P617)*(1+Tbill_YTM)^(1/52)</f>
        <v/>
      </c>
      <c r="Q618" s="61">
        <f>SUM(N618:P618)</f>
        <v/>
      </c>
      <c r="R618" s="61">
        <f>R617*EXP($C$20/52) - IF(YEAR(M619)&lt;&gt;YEAR(M618), Initial_Assets * $C$19, 0)</f>
        <v/>
      </c>
      <c r="S618" s="62">
        <f>Q618/-R618</f>
        <v/>
      </c>
      <c r="T618" s="59" t="n"/>
      <c r="U618" s="59" t="n"/>
      <c r="V618" s="59" t="n"/>
    </row>
    <row r="619">
      <c r="G619" s="59" t="n"/>
      <c r="H619" s="104" t="n">
        <v>40924</v>
      </c>
      <c r="I619" s="105" t="n">
        <v>2437.02001953125</v>
      </c>
      <c r="J619" s="70" t="n">
        <v>2.85074281692504</v>
      </c>
      <c r="K619" s="106">
        <f>K618*(1+Tbill_YTM)^(1/52)</f>
        <v/>
      </c>
      <c r="L619" s="59" t="n"/>
      <c r="M619" s="104" t="n">
        <v>40924</v>
      </c>
      <c r="N619" s="107">
        <f>IF(YEAR(M619)&lt;&gt;YEAR(M618), Q618*$C$5, N618)*(I619/I618)</f>
        <v/>
      </c>
      <c r="O619" s="107">
        <f>IF(YEAR(M619)&lt;&gt;YEAR(M618), Q618*$C$6, O618)*(J619/J618)</f>
        <v/>
      </c>
      <c r="P619" s="107">
        <f>IF(YEAR(M619)&lt;&gt;YEAR(M618), Q618*$C$7, P618)*(1+Tbill_YTM)^(1/52)</f>
        <v/>
      </c>
      <c r="Q619" s="61">
        <f>SUM(N619:P619)</f>
        <v/>
      </c>
      <c r="R619" s="61">
        <f>R618*EXP($C$20/52) - IF(YEAR(M620)&lt;&gt;YEAR(M619), Initial_Assets * $C$19, 0)</f>
        <v/>
      </c>
      <c r="S619" s="62">
        <f>Q619/-R619</f>
        <v/>
      </c>
      <c r="T619" s="59" t="n"/>
      <c r="U619" s="59" t="n"/>
      <c r="V619" s="59" t="n"/>
    </row>
    <row r="620">
      <c r="G620" s="59" t="n"/>
      <c r="H620" s="104" t="n">
        <v>40931</v>
      </c>
      <c r="I620" s="105" t="n">
        <v>2461.77001953125</v>
      </c>
      <c r="J620" s="70" t="n">
        <v>2.91098713874816</v>
      </c>
      <c r="K620" s="106">
        <f>K619*(1+Tbill_YTM)^(1/52)</f>
        <v/>
      </c>
      <c r="L620" s="59" t="n"/>
      <c r="M620" s="104" t="n">
        <v>40931</v>
      </c>
      <c r="N620" s="107">
        <f>IF(YEAR(M620)&lt;&gt;YEAR(M619), Q619*$C$5, N619)*(I620/I619)</f>
        <v/>
      </c>
      <c r="O620" s="107">
        <f>IF(YEAR(M620)&lt;&gt;YEAR(M619), Q619*$C$6, O619)*(J620/J619)</f>
        <v/>
      </c>
      <c r="P620" s="107">
        <f>IF(YEAR(M620)&lt;&gt;YEAR(M619), Q619*$C$7, P619)*(1+Tbill_YTM)^(1/52)</f>
        <v/>
      </c>
      <c r="Q620" s="61">
        <f>SUM(N620:P620)</f>
        <v/>
      </c>
      <c r="R620" s="61">
        <f>R619*EXP($C$20/52) - IF(YEAR(M621)&lt;&gt;YEAR(M620), Initial_Assets * $C$19, 0)</f>
        <v/>
      </c>
      <c r="S620" s="62">
        <f>Q620/-R620</f>
        <v/>
      </c>
      <c r="T620" s="59" t="n"/>
      <c r="U620" s="59" t="n"/>
      <c r="V620" s="59" t="n"/>
    </row>
    <row r="621">
      <c r="G621" s="59" t="n"/>
      <c r="H621" s="104" t="n">
        <v>40938</v>
      </c>
      <c r="I621" s="105" t="n">
        <v>2529.169921875</v>
      </c>
      <c r="J621" s="70" t="n">
        <v>3.06908965110778</v>
      </c>
      <c r="K621" s="106">
        <f>K620*(1+Tbill_YTM)^(1/52)</f>
        <v/>
      </c>
      <c r="L621" s="59" t="n"/>
      <c r="M621" s="104" t="n">
        <v>40938</v>
      </c>
      <c r="N621" s="107">
        <f>IF(YEAR(M621)&lt;&gt;YEAR(M620), Q620*$C$5, N620)*(I621/I620)</f>
        <v/>
      </c>
      <c r="O621" s="107">
        <f>IF(YEAR(M621)&lt;&gt;YEAR(M620), Q620*$C$6, O620)*(J621/J620)</f>
        <v/>
      </c>
      <c r="P621" s="107">
        <f>IF(YEAR(M621)&lt;&gt;YEAR(M620), Q620*$C$7, P620)*(1+Tbill_YTM)^(1/52)</f>
        <v/>
      </c>
      <c r="Q621" s="61">
        <f>SUM(N621:P621)</f>
        <v/>
      </c>
      <c r="R621" s="61">
        <f>R620*EXP($C$20/52) - IF(YEAR(M622)&lt;&gt;YEAR(M621), Initial_Assets * $C$19, 0)</f>
        <v/>
      </c>
      <c r="S621" s="62">
        <f>Q621/-R621</f>
        <v/>
      </c>
      <c r="T621" s="59" t="n"/>
      <c r="U621" s="59" t="n"/>
      <c r="V621" s="59" t="n"/>
    </row>
    <row r="622">
      <c r="G622" s="59" t="n"/>
      <c r="H622" s="104" t="n">
        <v>40945</v>
      </c>
      <c r="I622" s="105" t="n">
        <v>2547.32006835937</v>
      </c>
      <c r="J622" s="70" t="n">
        <v>3.11006808280944</v>
      </c>
      <c r="K622" s="106">
        <f>K621*(1+Tbill_YTM)^(1/52)</f>
        <v/>
      </c>
      <c r="L622" s="59" t="n"/>
      <c r="M622" s="104" t="n">
        <v>40945</v>
      </c>
      <c r="N622" s="107">
        <f>IF(YEAR(M622)&lt;&gt;YEAR(M621), Q621*$C$5, N621)*(I622/I621)</f>
        <v/>
      </c>
      <c r="O622" s="107">
        <f>IF(YEAR(M622)&lt;&gt;YEAR(M621), Q621*$C$6, O621)*(J622/J621)</f>
        <v/>
      </c>
      <c r="P622" s="107">
        <f>IF(YEAR(M622)&lt;&gt;YEAR(M621), Q621*$C$7, P621)*(1+Tbill_YTM)^(1/52)</f>
        <v/>
      </c>
      <c r="Q622" s="61">
        <f>SUM(N622:P622)</f>
        <v/>
      </c>
      <c r="R622" s="61">
        <f>R621*EXP($C$20/52) - IF(YEAR(M623)&lt;&gt;YEAR(M622), Initial_Assets * $C$19, 0)</f>
        <v/>
      </c>
      <c r="S622" s="62">
        <f>Q622/-R622</f>
        <v/>
      </c>
      <c r="T622" s="59" t="n"/>
      <c r="U622" s="59" t="n"/>
      <c r="V622" s="59" t="n"/>
    </row>
    <row r="623">
      <c r="G623" s="59" t="n"/>
      <c r="H623" s="104" t="n">
        <v>40952</v>
      </c>
      <c r="I623" s="105" t="n">
        <v>2584.23999023437</v>
      </c>
      <c r="J623" s="70" t="n">
        <v>3.20486879348754</v>
      </c>
      <c r="K623" s="106">
        <f>K622*(1+Tbill_YTM)^(1/52)</f>
        <v/>
      </c>
      <c r="L623" s="59" t="n"/>
      <c r="M623" s="104" t="n">
        <v>40952</v>
      </c>
      <c r="N623" s="107">
        <f>IF(YEAR(M623)&lt;&gt;YEAR(M622), Q622*$C$5, N622)*(I623/I622)</f>
        <v/>
      </c>
      <c r="O623" s="107">
        <f>IF(YEAR(M623)&lt;&gt;YEAR(M622), Q622*$C$6, O622)*(J623/J622)</f>
        <v/>
      </c>
      <c r="P623" s="107">
        <f>IF(YEAR(M623)&lt;&gt;YEAR(M622), Q622*$C$7, P622)*(1+Tbill_YTM)^(1/52)</f>
        <v/>
      </c>
      <c r="Q623" s="61">
        <f>SUM(N623:P623)</f>
        <v/>
      </c>
      <c r="R623" s="61">
        <f>R622*EXP($C$20/52) - IF(YEAR(M624)&lt;&gt;YEAR(M623), Initial_Assets * $C$19, 0)</f>
        <v/>
      </c>
      <c r="S623" s="62">
        <f>Q623/-R623</f>
        <v/>
      </c>
      <c r="T623" s="59" t="n"/>
      <c r="U623" s="59" t="n"/>
      <c r="V623" s="59" t="n"/>
    </row>
    <row r="624">
      <c r="G624" s="59" t="n"/>
      <c r="H624" s="104" t="n">
        <v>40959</v>
      </c>
      <c r="I624" s="105" t="n">
        <v>2604.2099609375</v>
      </c>
      <c r="J624" s="70" t="n">
        <v>3.2574667930603</v>
      </c>
      <c r="K624" s="106">
        <f>K623*(1+Tbill_YTM)^(1/52)</f>
        <v/>
      </c>
      <c r="L624" s="59" t="n"/>
      <c r="M624" s="104" t="n">
        <v>40959</v>
      </c>
      <c r="N624" s="107">
        <f>IF(YEAR(M624)&lt;&gt;YEAR(M623), Q623*$C$5, N623)*(I624/I623)</f>
        <v/>
      </c>
      <c r="O624" s="107">
        <f>IF(YEAR(M624)&lt;&gt;YEAR(M623), Q623*$C$6, O623)*(J624/J623)</f>
        <v/>
      </c>
      <c r="P624" s="107">
        <f>IF(YEAR(M624)&lt;&gt;YEAR(M623), Q623*$C$7, P623)*(1+Tbill_YTM)^(1/52)</f>
        <v/>
      </c>
      <c r="Q624" s="61">
        <f>SUM(N624:P624)</f>
        <v/>
      </c>
      <c r="R624" s="61">
        <f>R623*EXP($C$20/52) - IF(YEAR(M625)&lt;&gt;YEAR(M624), Initial_Assets * $C$19, 0)</f>
        <v/>
      </c>
      <c r="S624" s="62">
        <f>Q624/-R624</f>
        <v/>
      </c>
      <c r="T624" s="59" t="n"/>
      <c r="U624" s="59" t="n"/>
      <c r="V624" s="59" t="n"/>
    </row>
    <row r="625">
      <c r="G625" s="59" t="n"/>
      <c r="H625" s="104" t="n">
        <v>40966</v>
      </c>
      <c r="I625" s="105" t="n">
        <v>2641.580078125</v>
      </c>
      <c r="J625" s="70" t="n">
        <v>3.34920954704284</v>
      </c>
      <c r="K625" s="106">
        <f>K624*(1+Tbill_YTM)^(1/52)</f>
        <v/>
      </c>
      <c r="L625" s="59" t="n"/>
      <c r="M625" s="104" t="n">
        <v>40966</v>
      </c>
      <c r="N625" s="107">
        <f>IF(YEAR(M625)&lt;&gt;YEAR(M624), Q624*$C$5, N624)*(I625/I624)</f>
        <v/>
      </c>
      <c r="O625" s="107">
        <f>IF(YEAR(M625)&lt;&gt;YEAR(M624), Q624*$C$6, O624)*(J625/J624)</f>
        <v/>
      </c>
      <c r="P625" s="107">
        <f>IF(YEAR(M625)&lt;&gt;YEAR(M624), Q624*$C$7, P624)*(1+Tbill_YTM)^(1/52)</f>
        <v/>
      </c>
      <c r="Q625" s="61">
        <f>SUM(N625:P625)</f>
        <v/>
      </c>
      <c r="R625" s="61">
        <f>R624*EXP($C$20/52) - IF(YEAR(M626)&lt;&gt;YEAR(M625), Initial_Assets * $C$19, 0)</f>
        <v/>
      </c>
      <c r="S625" s="62">
        <f>Q625/-R625</f>
        <v/>
      </c>
      <c r="T625" s="59" t="n"/>
      <c r="U625" s="59" t="n"/>
      <c r="V625" s="59" t="n"/>
    </row>
    <row r="626">
      <c r="G626" s="59" t="n"/>
      <c r="H626" s="104" t="n">
        <v>40973</v>
      </c>
      <c r="I626" s="105" t="n">
        <v>2646.85009765625</v>
      </c>
      <c r="J626" s="70" t="n">
        <v>3.36358308792114</v>
      </c>
      <c r="K626" s="106">
        <f>K625*(1+Tbill_YTM)^(1/52)</f>
        <v/>
      </c>
      <c r="L626" s="59" t="n"/>
      <c r="M626" s="104" t="n">
        <v>40973</v>
      </c>
      <c r="N626" s="107">
        <f>IF(YEAR(M626)&lt;&gt;YEAR(M625), Q625*$C$5, N625)*(I626/I625)</f>
        <v/>
      </c>
      <c r="O626" s="107">
        <f>IF(YEAR(M626)&lt;&gt;YEAR(M625), Q625*$C$6, O625)*(J626/J625)</f>
        <v/>
      </c>
      <c r="P626" s="107">
        <f>IF(YEAR(M626)&lt;&gt;YEAR(M625), Q625*$C$7, P625)*(1+Tbill_YTM)^(1/52)</f>
        <v/>
      </c>
      <c r="Q626" s="61">
        <f>SUM(N626:P626)</f>
        <v/>
      </c>
      <c r="R626" s="61">
        <f>R625*EXP($C$20/52) - IF(YEAR(M627)&lt;&gt;YEAR(M626), Initial_Assets * $C$19, 0)</f>
        <v/>
      </c>
      <c r="S626" s="62">
        <f>Q626/-R626</f>
        <v/>
      </c>
      <c r="T626" s="59" t="n"/>
      <c r="U626" s="59" t="n"/>
      <c r="V626" s="59" t="n"/>
    </row>
    <row r="627">
      <c r="G627" s="59" t="n"/>
      <c r="H627" s="104" t="n">
        <v>40980</v>
      </c>
      <c r="I627" s="105" t="n">
        <v>2712.78002929687</v>
      </c>
      <c r="J627" s="70" t="n">
        <v>3.52780199050903</v>
      </c>
      <c r="K627" s="106">
        <f>K626*(1+Tbill_YTM)^(1/52)</f>
        <v/>
      </c>
      <c r="L627" s="59" t="n"/>
      <c r="M627" s="104" t="n">
        <v>40980</v>
      </c>
      <c r="N627" s="107">
        <f>IF(YEAR(M627)&lt;&gt;YEAR(M626), Q626*$C$5, N626)*(I627/I626)</f>
        <v/>
      </c>
      <c r="O627" s="107">
        <f>IF(YEAR(M627)&lt;&gt;YEAR(M626), Q626*$C$6, O626)*(J627/J626)</f>
        <v/>
      </c>
      <c r="P627" s="107">
        <f>IF(YEAR(M627)&lt;&gt;YEAR(M626), Q626*$C$7, P626)*(1+Tbill_YTM)^(1/52)</f>
        <v/>
      </c>
      <c r="Q627" s="61">
        <f>SUM(N627:P627)</f>
        <v/>
      </c>
      <c r="R627" s="61">
        <f>R626*EXP($C$20/52) - IF(YEAR(M628)&lt;&gt;YEAR(M627), Initial_Assets * $C$19, 0)</f>
        <v/>
      </c>
      <c r="S627" s="62">
        <f>Q627/-R627</f>
        <v/>
      </c>
      <c r="T627" s="59" t="n"/>
      <c r="U627" s="59" t="n"/>
      <c r="V627" s="59" t="n"/>
    </row>
    <row r="628">
      <c r="G628" s="59" t="n"/>
      <c r="H628" s="104" t="n">
        <v>40987</v>
      </c>
      <c r="I628" s="105" t="n">
        <v>2728.55004882812</v>
      </c>
      <c r="J628" s="70" t="n">
        <v>3.57764911651611</v>
      </c>
      <c r="K628" s="106">
        <f>K627*(1+Tbill_YTM)^(1/52)</f>
        <v/>
      </c>
      <c r="L628" s="59" t="n"/>
      <c r="M628" s="104" t="n">
        <v>40987</v>
      </c>
      <c r="N628" s="107">
        <f>IF(YEAR(M628)&lt;&gt;YEAR(M627), Q627*$C$5, N627)*(I628/I627)</f>
        <v/>
      </c>
      <c r="O628" s="107">
        <f>IF(YEAR(M628)&lt;&gt;YEAR(M627), Q627*$C$6, O627)*(J628/J627)</f>
        <v/>
      </c>
      <c r="P628" s="107">
        <f>IF(YEAR(M628)&lt;&gt;YEAR(M627), Q627*$C$7, P627)*(1+Tbill_YTM)^(1/52)</f>
        <v/>
      </c>
      <c r="Q628" s="61">
        <f>SUM(N628:P628)</f>
        <v/>
      </c>
      <c r="R628" s="61">
        <f>R627*EXP($C$20/52) - IF(YEAR(M629)&lt;&gt;YEAR(M628), Initial_Assets * $C$19, 0)</f>
        <v/>
      </c>
      <c r="S628" s="62">
        <f>Q628/-R628</f>
        <v/>
      </c>
      <c r="T628" s="59" t="n"/>
      <c r="U628" s="59" t="n"/>
      <c r="V628" s="59" t="n"/>
    </row>
    <row r="629">
      <c r="G629" s="59" t="n"/>
      <c r="H629" s="104" t="n">
        <v>40994</v>
      </c>
      <c r="I629" s="105" t="n">
        <v>2755.27001953125</v>
      </c>
      <c r="J629" s="70" t="n">
        <v>3.63758754730224</v>
      </c>
      <c r="K629" s="106">
        <f>K628*(1+Tbill_YTM)^(1/52)</f>
        <v/>
      </c>
      <c r="L629" s="59" t="n"/>
      <c r="M629" s="104" t="n">
        <v>40994</v>
      </c>
      <c r="N629" s="107">
        <f>IF(YEAR(M629)&lt;&gt;YEAR(M628), Q628*$C$5, N628)*(I629/I628)</f>
        <v/>
      </c>
      <c r="O629" s="107">
        <f>IF(YEAR(M629)&lt;&gt;YEAR(M628), Q628*$C$6, O628)*(J629/J628)</f>
        <v/>
      </c>
      <c r="P629" s="107">
        <f>IF(YEAR(M629)&lt;&gt;YEAR(M628), Q628*$C$7, P628)*(1+Tbill_YTM)^(1/52)</f>
        <v/>
      </c>
      <c r="Q629" s="61">
        <f>SUM(N629:P629)</f>
        <v/>
      </c>
      <c r="R629" s="61">
        <f>R628*EXP($C$20/52) - IF(YEAR(M630)&lt;&gt;YEAR(M629), Initial_Assets * $C$19, 0)</f>
        <v/>
      </c>
      <c r="S629" s="62">
        <f>Q629/-R629</f>
        <v/>
      </c>
      <c r="T629" s="59" t="n"/>
      <c r="U629" s="59" t="n"/>
      <c r="V629" s="59" t="n"/>
    </row>
    <row r="630">
      <c r="G630" s="59" t="n"/>
      <c r="H630" s="104" t="n">
        <v>41001</v>
      </c>
      <c r="I630" s="105" t="n">
        <v>2762.5</v>
      </c>
      <c r="J630" s="70" t="n">
        <v>3.653489112854</v>
      </c>
      <c r="K630" s="106">
        <f>K629*(1+Tbill_YTM)^(1/52)</f>
        <v/>
      </c>
      <c r="L630" s="59" t="n"/>
      <c r="M630" s="104" t="n">
        <v>41001</v>
      </c>
      <c r="N630" s="107">
        <f>IF(YEAR(M630)&lt;&gt;YEAR(M629), Q629*$C$5, N629)*(I630/I629)</f>
        <v/>
      </c>
      <c r="O630" s="107">
        <f>IF(YEAR(M630)&lt;&gt;YEAR(M629), Q629*$C$6, O629)*(J630/J629)</f>
        <v/>
      </c>
      <c r="P630" s="107">
        <f>IF(YEAR(M630)&lt;&gt;YEAR(M629), Q629*$C$7, P629)*(1+Tbill_YTM)^(1/52)</f>
        <v/>
      </c>
      <c r="Q630" s="61">
        <f>SUM(N630:P630)</f>
        <v/>
      </c>
      <c r="R630" s="61">
        <f>R629*EXP($C$20/52) - IF(YEAR(M631)&lt;&gt;YEAR(M630), Initial_Assets * $C$19, 0)</f>
        <v/>
      </c>
      <c r="S630" s="62">
        <f>Q630/-R630</f>
        <v/>
      </c>
      <c r="T630" s="59" t="n"/>
      <c r="U630" s="59" t="n"/>
      <c r="V630" s="59" t="n"/>
    </row>
    <row r="631">
      <c r="G631" s="59" t="n"/>
      <c r="H631" s="104" t="n">
        <v>41008</v>
      </c>
      <c r="I631" s="105" t="n">
        <v>2698.98999023437</v>
      </c>
      <c r="J631" s="70" t="n">
        <v>3.4889645576477</v>
      </c>
      <c r="K631" s="106">
        <f>K630*(1+Tbill_YTM)^(1/52)</f>
        <v/>
      </c>
      <c r="L631" s="59" t="n"/>
      <c r="M631" s="104" t="n">
        <v>41008</v>
      </c>
      <c r="N631" s="107">
        <f>IF(YEAR(M631)&lt;&gt;YEAR(M630), Q630*$C$5, N630)*(I631/I630)</f>
        <v/>
      </c>
      <c r="O631" s="107">
        <f>IF(YEAR(M631)&lt;&gt;YEAR(M630), Q630*$C$6, O630)*(J631/J630)</f>
        <v/>
      </c>
      <c r="P631" s="107">
        <f>IF(YEAR(M631)&lt;&gt;YEAR(M630), Q630*$C$7, P630)*(1+Tbill_YTM)^(1/52)</f>
        <v/>
      </c>
      <c r="Q631" s="61">
        <f>SUM(N631:P631)</f>
        <v/>
      </c>
      <c r="R631" s="61">
        <f>R630*EXP($C$20/52) - IF(YEAR(M632)&lt;&gt;YEAR(M631), Initial_Assets * $C$19, 0)</f>
        <v/>
      </c>
      <c r="S631" s="62">
        <f>Q631/-R631</f>
        <v/>
      </c>
      <c r="T631" s="59" t="n"/>
      <c r="U631" s="59" t="n"/>
      <c r="V631" s="59" t="n"/>
    </row>
    <row r="632">
      <c r="G632" s="59" t="n"/>
      <c r="H632" s="104" t="n">
        <v>41015</v>
      </c>
      <c r="I632" s="105" t="n">
        <v>2676.0400390625</v>
      </c>
      <c r="J632" s="70" t="n">
        <v>3.43238973617553</v>
      </c>
      <c r="K632" s="106">
        <f>K631*(1+Tbill_YTM)^(1/52)</f>
        <v/>
      </c>
      <c r="L632" s="59" t="n"/>
      <c r="M632" s="104" t="n">
        <v>41015</v>
      </c>
      <c r="N632" s="107">
        <f>IF(YEAR(M632)&lt;&gt;YEAR(M631), Q631*$C$5, N631)*(I632/I631)</f>
        <v/>
      </c>
      <c r="O632" s="107">
        <f>IF(YEAR(M632)&lt;&gt;YEAR(M631), Q631*$C$6, O631)*(J632/J631)</f>
        <v/>
      </c>
      <c r="P632" s="107">
        <f>IF(YEAR(M632)&lt;&gt;YEAR(M631), Q631*$C$7, P631)*(1+Tbill_YTM)^(1/52)</f>
        <v/>
      </c>
      <c r="Q632" s="61">
        <f>SUM(N632:P632)</f>
        <v/>
      </c>
      <c r="R632" s="61">
        <f>R631*EXP($C$20/52) - IF(YEAR(M633)&lt;&gt;YEAR(M632), Initial_Assets * $C$19, 0)</f>
        <v/>
      </c>
      <c r="S632" s="62">
        <f>Q632/-R632</f>
        <v/>
      </c>
      <c r="T632" s="59" t="n"/>
      <c r="U632" s="59" t="n"/>
      <c r="V632" s="59" t="n"/>
    </row>
    <row r="633">
      <c r="G633" s="59" t="n"/>
      <c r="H633" s="104" t="n">
        <v>41022</v>
      </c>
      <c r="I633" s="105" t="n">
        <v>2741.34008789062</v>
      </c>
      <c r="J633" s="70" t="n">
        <v>3.59446787834167</v>
      </c>
      <c r="K633" s="106">
        <f>K632*(1+Tbill_YTM)^(1/52)</f>
        <v/>
      </c>
      <c r="L633" s="59" t="n"/>
      <c r="M633" s="104" t="n">
        <v>41022</v>
      </c>
      <c r="N633" s="107">
        <f>IF(YEAR(M633)&lt;&gt;YEAR(M632), Q632*$C$5, N632)*(I633/I632)</f>
        <v/>
      </c>
      <c r="O633" s="107">
        <f>IF(YEAR(M633)&lt;&gt;YEAR(M632), Q632*$C$6, O632)*(J633/J632)</f>
        <v/>
      </c>
      <c r="P633" s="107">
        <f>IF(YEAR(M633)&lt;&gt;YEAR(M632), Q632*$C$7, P632)*(1+Tbill_YTM)^(1/52)</f>
        <v/>
      </c>
      <c r="Q633" s="61">
        <f>SUM(N633:P633)</f>
        <v/>
      </c>
      <c r="R633" s="61">
        <f>R632*EXP($C$20/52) - IF(YEAR(M634)&lt;&gt;YEAR(M633), Initial_Assets * $C$19, 0)</f>
        <v/>
      </c>
      <c r="S633" s="62">
        <f>Q633/-R633</f>
        <v/>
      </c>
      <c r="T633" s="59" t="n"/>
      <c r="U633" s="59" t="n"/>
      <c r="V633" s="59" t="n"/>
    </row>
    <row r="634">
      <c r="G634" s="59" t="n"/>
      <c r="H634" s="104" t="n">
        <v>41029</v>
      </c>
      <c r="I634" s="105" t="n">
        <v>2637.919921875</v>
      </c>
      <c r="J634" s="70" t="n">
        <v>3.32321667671203</v>
      </c>
      <c r="K634" s="106">
        <f>K633*(1+Tbill_YTM)^(1/52)</f>
        <v/>
      </c>
      <c r="L634" s="59" t="n"/>
      <c r="M634" s="104" t="n">
        <v>41029</v>
      </c>
      <c r="N634" s="107">
        <f>IF(YEAR(M634)&lt;&gt;YEAR(M633), Q633*$C$5, N633)*(I634/I633)</f>
        <v/>
      </c>
      <c r="O634" s="107">
        <f>IF(YEAR(M634)&lt;&gt;YEAR(M633), Q633*$C$6, O633)*(J634/J633)</f>
        <v/>
      </c>
      <c r="P634" s="107">
        <f>IF(YEAR(M634)&lt;&gt;YEAR(M633), Q633*$C$7, P633)*(1+Tbill_YTM)^(1/52)</f>
        <v/>
      </c>
      <c r="Q634" s="61">
        <f>SUM(N634:P634)</f>
        <v/>
      </c>
      <c r="R634" s="61">
        <f>R633*EXP($C$20/52) - IF(YEAR(M635)&lt;&gt;YEAR(M634), Initial_Assets * $C$19, 0)</f>
        <v/>
      </c>
      <c r="S634" s="62">
        <f>Q634/-R634</f>
        <v/>
      </c>
      <c r="T634" s="59" t="n"/>
      <c r="U634" s="59" t="n"/>
      <c r="V634" s="59" t="n"/>
    </row>
    <row r="635">
      <c r="G635" s="59" t="n"/>
      <c r="H635" s="104" t="n">
        <v>41036</v>
      </c>
      <c r="I635" s="105" t="n">
        <v>2615.97998046875</v>
      </c>
      <c r="J635" s="70" t="n">
        <v>3.26908802986145</v>
      </c>
      <c r="K635" s="106">
        <f>K634*(1+Tbill_YTM)^(1/52)</f>
        <v/>
      </c>
      <c r="L635" s="59" t="n"/>
      <c r="M635" s="104" t="n">
        <v>41036</v>
      </c>
      <c r="N635" s="107">
        <f>IF(YEAR(M635)&lt;&gt;YEAR(M634), Q634*$C$5, N634)*(I635/I634)</f>
        <v/>
      </c>
      <c r="O635" s="107">
        <f>IF(YEAR(M635)&lt;&gt;YEAR(M634), Q634*$C$6, O634)*(J635/J634)</f>
        <v/>
      </c>
      <c r="P635" s="107">
        <f>IF(YEAR(M635)&lt;&gt;YEAR(M634), Q634*$C$7, P634)*(1+Tbill_YTM)^(1/52)</f>
        <v/>
      </c>
      <c r="Q635" s="61">
        <f>SUM(N635:P635)</f>
        <v/>
      </c>
      <c r="R635" s="61">
        <f>R634*EXP($C$20/52) - IF(YEAR(M636)&lt;&gt;YEAR(M635), Initial_Assets * $C$19, 0)</f>
        <v/>
      </c>
      <c r="S635" s="62">
        <f>Q635/-R635</f>
        <v/>
      </c>
      <c r="T635" s="59" t="n"/>
      <c r="U635" s="59" t="n"/>
      <c r="V635" s="59" t="n"/>
    </row>
    <row r="636">
      <c r="G636" s="59" t="n"/>
      <c r="H636" s="104" t="n">
        <v>41043</v>
      </c>
      <c r="I636" s="105" t="n">
        <v>2478.53002929687</v>
      </c>
      <c r="J636" s="70" t="n">
        <v>2.93392276763916</v>
      </c>
      <c r="K636" s="106">
        <f>K635*(1+Tbill_YTM)^(1/52)</f>
        <v/>
      </c>
      <c r="L636" s="59" t="n"/>
      <c r="M636" s="104" t="n">
        <v>41043</v>
      </c>
      <c r="N636" s="107">
        <f>IF(YEAR(M636)&lt;&gt;YEAR(M635), Q635*$C$5, N635)*(I636/I635)</f>
        <v/>
      </c>
      <c r="O636" s="107">
        <f>IF(YEAR(M636)&lt;&gt;YEAR(M635), Q635*$C$6, O635)*(J636/J635)</f>
        <v/>
      </c>
      <c r="P636" s="107">
        <f>IF(YEAR(M636)&lt;&gt;YEAR(M635), Q635*$C$7, P635)*(1+Tbill_YTM)^(1/52)</f>
        <v/>
      </c>
      <c r="Q636" s="61">
        <f>SUM(N636:P636)</f>
        <v/>
      </c>
      <c r="R636" s="61">
        <f>R635*EXP($C$20/52) - IF(YEAR(M637)&lt;&gt;YEAR(M636), Initial_Assets * $C$19, 0)</f>
        <v/>
      </c>
      <c r="S636" s="62">
        <f>Q636/-R636</f>
        <v/>
      </c>
      <c r="T636" s="59" t="n"/>
      <c r="U636" s="59" t="n"/>
      <c r="V636" s="59" t="n"/>
    </row>
    <row r="637">
      <c r="G637" s="59" t="n"/>
      <c r="H637" s="104" t="n">
        <v>41050</v>
      </c>
      <c r="I637" s="105" t="n">
        <v>2527.05004882812</v>
      </c>
      <c r="J637" s="70" t="n">
        <v>3.05074191093444</v>
      </c>
      <c r="K637" s="106">
        <f>K636*(1+Tbill_YTM)^(1/52)</f>
        <v/>
      </c>
      <c r="L637" s="59" t="n"/>
      <c r="M637" s="104" t="n">
        <v>41050</v>
      </c>
      <c r="N637" s="107">
        <f>IF(YEAR(M637)&lt;&gt;YEAR(M636), Q636*$C$5, N636)*(I637/I636)</f>
        <v/>
      </c>
      <c r="O637" s="107">
        <f>IF(YEAR(M637)&lt;&gt;YEAR(M636), Q636*$C$6, O636)*(J637/J636)</f>
        <v/>
      </c>
      <c r="P637" s="107">
        <f>IF(YEAR(M637)&lt;&gt;YEAR(M636), Q636*$C$7, P636)*(1+Tbill_YTM)^(1/52)</f>
        <v/>
      </c>
      <c r="Q637" s="61">
        <f>SUM(N637:P637)</f>
        <v/>
      </c>
      <c r="R637" s="61">
        <f>R636*EXP($C$20/52) - IF(YEAR(M638)&lt;&gt;YEAR(M637), Initial_Assets * $C$19, 0)</f>
        <v/>
      </c>
      <c r="S637" s="62">
        <f>Q637/-R637</f>
        <v/>
      </c>
      <c r="T637" s="59" t="n"/>
      <c r="U637" s="59" t="n"/>
      <c r="V637" s="59" t="n"/>
    </row>
    <row r="638">
      <c r="G638" s="59" t="n"/>
      <c r="H638" s="104" t="n">
        <v>41057</v>
      </c>
      <c r="I638" s="105" t="n">
        <v>2458.830078125</v>
      </c>
      <c r="J638" s="70" t="n">
        <v>2.88621592521667</v>
      </c>
      <c r="K638" s="106">
        <f>K637*(1+Tbill_YTM)^(1/52)</f>
        <v/>
      </c>
      <c r="L638" s="59" t="n"/>
      <c r="M638" s="104" t="n">
        <v>41057</v>
      </c>
      <c r="N638" s="107">
        <f>IF(YEAR(M638)&lt;&gt;YEAR(M637), Q637*$C$5, N637)*(I638/I637)</f>
        <v/>
      </c>
      <c r="O638" s="107">
        <f>IF(YEAR(M638)&lt;&gt;YEAR(M637), Q637*$C$6, O637)*(J638/J637)</f>
        <v/>
      </c>
      <c r="P638" s="107">
        <f>IF(YEAR(M638)&lt;&gt;YEAR(M637), Q637*$C$7, P637)*(1+Tbill_YTM)^(1/52)</f>
        <v/>
      </c>
      <c r="Q638" s="61">
        <f>SUM(N638:P638)</f>
        <v/>
      </c>
      <c r="R638" s="61">
        <f>R637*EXP($C$20/52) - IF(YEAR(M639)&lt;&gt;YEAR(M638), Initial_Assets * $C$19, 0)</f>
        <v/>
      </c>
      <c r="S638" s="62">
        <f>Q638/-R638</f>
        <v/>
      </c>
      <c r="T638" s="59" t="n"/>
      <c r="U638" s="59" t="n"/>
      <c r="V638" s="59" t="n"/>
    </row>
    <row r="639">
      <c r="G639" s="59" t="n"/>
      <c r="H639" s="104" t="n">
        <v>41064</v>
      </c>
      <c r="I639" s="105" t="n">
        <v>2559.2099609375</v>
      </c>
      <c r="J639" s="70" t="n">
        <v>3.12719321250915</v>
      </c>
      <c r="K639" s="106">
        <f>K638*(1+Tbill_YTM)^(1/52)</f>
        <v/>
      </c>
      <c r="L639" s="59" t="n"/>
      <c r="M639" s="104" t="n">
        <v>41064</v>
      </c>
      <c r="N639" s="107">
        <f>IF(YEAR(M639)&lt;&gt;YEAR(M638), Q638*$C$5, N638)*(I639/I638)</f>
        <v/>
      </c>
      <c r="O639" s="107">
        <f>IF(YEAR(M639)&lt;&gt;YEAR(M638), Q638*$C$6, O638)*(J639/J638)</f>
        <v/>
      </c>
      <c r="P639" s="107">
        <f>IF(YEAR(M639)&lt;&gt;YEAR(M638), Q638*$C$7, P638)*(1+Tbill_YTM)^(1/52)</f>
        <v/>
      </c>
      <c r="Q639" s="61">
        <f>SUM(N639:P639)</f>
        <v/>
      </c>
      <c r="R639" s="61">
        <f>R638*EXP($C$20/52) - IF(YEAR(M640)&lt;&gt;YEAR(M639), Initial_Assets * $C$19, 0)</f>
        <v/>
      </c>
      <c r="S639" s="62">
        <f>Q639/-R639</f>
        <v/>
      </c>
      <c r="T639" s="59" t="n"/>
      <c r="U639" s="59" t="n"/>
      <c r="V639" s="59" t="n"/>
    </row>
    <row r="640">
      <c r="G640" s="59" t="n"/>
      <c r="H640" s="104" t="n">
        <v>41071</v>
      </c>
      <c r="I640" s="105" t="n">
        <v>2571.22998046875</v>
      </c>
      <c r="J640" s="70" t="n">
        <v>3.14859938621521</v>
      </c>
      <c r="K640" s="106">
        <f>K639*(1+Tbill_YTM)^(1/52)</f>
        <v/>
      </c>
      <c r="L640" s="59" t="n"/>
      <c r="M640" s="104" t="n">
        <v>41071</v>
      </c>
      <c r="N640" s="107">
        <f>IF(YEAR(M640)&lt;&gt;YEAR(M639), Q639*$C$5, N639)*(I640/I639)</f>
        <v/>
      </c>
      <c r="O640" s="107">
        <f>IF(YEAR(M640)&lt;&gt;YEAR(M639), Q639*$C$6, O639)*(J640/J639)</f>
        <v/>
      </c>
      <c r="P640" s="107">
        <f>IF(YEAR(M640)&lt;&gt;YEAR(M639), Q639*$C$7, P639)*(1+Tbill_YTM)^(1/52)</f>
        <v/>
      </c>
      <c r="Q640" s="61">
        <f>SUM(N640:P640)</f>
        <v/>
      </c>
      <c r="R640" s="61">
        <f>R639*EXP($C$20/52) - IF(YEAR(M641)&lt;&gt;YEAR(M640), Initial_Assets * $C$19, 0)</f>
        <v/>
      </c>
      <c r="S640" s="62">
        <f>Q640/-R640</f>
        <v/>
      </c>
      <c r="T640" s="59" t="n"/>
      <c r="U640" s="59" t="n"/>
      <c r="V640" s="59" t="n"/>
    </row>
    <row r="641" ht="17.5" customHeight="1" s="15">
      <c r="A641" s="4" t="n"/>
      <c r="G641" s="59" t="n"/>
      <c r="H641" s="104" t="n">
        <v>41078</v>
      </c>
      <c r="I641" s="105" t="n">
        <v>2585.53002929687</v>
      </c>
      <c r="J641" s="70" t="n">
        <v>3.17979216575622</v>
      </c>
      <c r="K641" s="106">
        <f>K640*(1+Tbill_YTM)^(1/52)</f>
        <v/>
      </c>
      <c r="L641" s="106" t="n"/>
      <c r="M641" s="104" t="n">
        <v>41078</v>
      </c>
      <c r="N641" s="107">
        <f>IF(YEAR(M641)&lt;&gt;YEAR(M640), Q640*$C$5, N640)*(I641/I640)</f>
        <v/>
      </c>
      <c r="O641" s="107">
        <f>IF(YEAR(M641)&lt;&gt;YEAR(M640), Q640*$C$6, O640)*(J641/J640)</f>
        <v/>
      </c>
      <c r="P641" s="107">
        <f>IF(YEAR(M641)&lt;&gt;YEAR(M640), Q640*$C$7, P640)*(1+Tbill_YTM)^(1/52)</f>
        <v/>
      </c>
      <c r="Q641" s="61">
        <f>SUM(N641:P641)</f>
        <v/>
      </c>
      <c r="R641" s="61">
        <f>R640*EXP($C$20/52) - IF(YEAR(M642)&lt;&gt;YEAR(M641), Initial_Assets * $C$19, 0)</f>
        <v/>
      </c>
      <c r="S641" s="62">
        <f>Q641/-R641</f>
        <v/>
      </c>
      <c r="T641" s="59" t="n"/>
      <c r="U641" s="59" t="n"/>
      <c r="V641" s="59" t="n"/>
    </row>
    <row r="642" ht="17.5" customHeight="1" s="15">
      <c r="G642" s="59" t="n"/>
      <c r="H642" s="104" t="n">
        <v>41085</v>
      </c>
      <c r="I642" s="105" t="n">
        <v>2615.71997070312</v>
      </c>
      <c r="J642" s="70" t="n">
        <v>3.25624418258667</v>
      </c>
      <c r="K642" s="106">
        <f>K641*(1+Tbill_YTM)^(1/52)</f>
        <v/>
      </c>
      <c r="L642" s="59" t="n"/>
      <c r="M642" s="104" t="n">
        <v>41085</v>
      </c>
      <c r="N642" s="107">
        <f>IF(YEAR(M642)&lt;&gt;YEAR(M641), Q641*$C$5, N641)*(I642/I641)</f>
        <v/>
      </c>
      <c r="O642" s="107">
        <f>IF(YEAR(M642)&lt;&gt;YEAR(M641), Q641*$C$6, O641)*(J642/J641)</f>
        <v/>
      </c>
      <c r="P642" s="107">
        <f>IF(YEAR(M642)&lt;&gt;YEAR(M641), Q641*$C$7, P641)*(1+Tbill_YTM)^(1/52)</f>
        <v/>
      </c>
      <c r="Q642" s="61">
        <f>SUM(N642:P642)</f>
        <v/>
      </c>
      <c r="R642" s="61">
        <f>R641*EXP($C$20/52) - IF(YEAR(M643)&lt;&gt;YEAR(M642), Initial_Assets * $C$19, 0)</f>
        <v/>
      </c>
      <c r="S642" s="62">
        <f>Q642/-R642</f>
        <v/>
      </c>
      <c r="T642" s="59" t="n"/>
      <c r="U642" s="59" t="n"/>
      <c r="V642" s="59" t="n"/>
    </row>
    <row r="643">
      <c r="G643" s="59" t="n"/>
      <c r="H643" s="104" t="n">
        <v>41092</v>
      </c>
      <c r="I643" s="105" t="n">
        <v>2612.2900390625</v>
      </c>
      <c r="J643" s="70" t="n">
        <v>3.25074005126953</v>
      </c>
      <c r="K643" s="106">
        <f>K642*(1+Tbill_YTM)^(1/52)</f>
        <v/>
      </c>
      <c r="L643" s="59" t="n"/>
      <c r="M643" s="104" t="n">
        <v>41092</v>
      </c>
      <c r="N643" s="107">
        <f>IF(YEAR(M643)&lt;&gt;YEAR(M642), Q642*$C$5, N642)*(I643/I642)</f>
        <v/>
      </c>
      <c r="O643" s="107">
        <f>IF(YEAR(M643)&lt;&gt;YEAR(M642), Q642*$C$6, O642)*(J643/J642)</f>
        <v/>
      </c>
      <c r="P643" s="107">
        <f>IF(YEAR(M643)&lt;&gt;YEAR(M642), Q642*$C$7, P642)*(1+Tbill_YTM)^(1/52)</f>
        <v/>
      </c>
      <c r="Q643" s="61">
        <f>SUM(N643:P643)</f>
        <v/>
      </c>
      <c r="R643" s="61">
        <f>R642*EXP($C$20/52) - IF(YEAR(M644)&lt;&gt;YEAR(M643), Initial_Assets * $C$19, 0)</f>
        <v/>
      </c>
      <c r="S643" s="62">
        <f>Q643/-R643</f>
        <v/>
      </c>
      <c r="T643" s="59" t="n"/>
      <c r="U643" s="59" t="n"/>
      <c r="V643" s="59" t="n"/>
    </row>
    <row r="644">
      <c r="G644" s="59" t="n"/>
      <c r="H644" s="104" t="n">
        <v>41099</v>
      </c>
      <c r="I644" s="105" t="n">
        <v>2584.96997070312</v>
      </c>
      <c r="J644" s="70" t="n">
        <v>3.17367625236511</v>
      </c>
      <c r="K644" s="106">
        <f>K643*(1+Tbill_YTM)^(1/52)</f>
        <v/>
      </c>
      <c r="L644" s="59" t="n"/>
      <c r="M644" s="104" t="n">
        <v>41099</v>
      </c>
      <c r="N644" s="107">
        <f>IF(YEAR(M644)&lt;&gt;YEAR(M643), Q643*$C$5, N643)*(I644/I643)</f>
        <v/>
      </c>
      <c r="O644" s="107">
        <f>IF(YEAR(M644)&lt;&gt;YEAR(M643), Q643*$C$6, O643)*(J644/J643)</f>
        <v/>
      </c>
      <c r="P644" s="107">
        <f>IF(YEAR(M644)&lt;&gt;YEAR(M643), Q643*$C$7, P643)*(1+Tbill_YTM)^(1/52)</f>
        <v/>
      </c>
      <c r="Q644" s="61">
        <f>SUM(N644:P644)</f>
        <v/>
      </c>
      <c r="R644" s="61">
        <f>R643*EXP($C$20/52) - IF(YEAR(M645)&lt;&gt;YEAR(M644), Initial_Assets * $C$19, 0)</f>
        <v/>
      </c>
      <c r="S644" s="62">
        <f>Q644/-R644</f>
        <v/>
      </c>
      <c r="T644" s="59" t="n"/>
      <c r="U644" s="59" t="n"/>
      <c r="V644" s="59" t="n"/>
    </row>
    <row r="645">
      <c r="G645" s="59" t="n"/>
      <c r="H645" s="104" t="n">
        <v>41106</v>
      </c>
      <c r="I645" s="105" t="n">
        <v>2618.0400390625</v>
      </c>
      <c r="J645" s="70" t="n">
        <v>3.26174855232238</v>
      </c>
      <c r="K645" s="106">
        <f>K644*(1+Tbill_YTM)^(1/52)</f>
        <v/>
      </c>
      <c r="L645" s="59" t="n"/>
      <c r="M645" s="104" t="n">
        <v>41106</v>
      </c>
      <c r="N645" s="107">
        <f>IF(YEAR(M645)&lt;&gt;YEAR(M644), Q644*$C$5, N644)*(I645/I644)</f>
        <v/>
      </c>
      <c r="O645" s="107">
        <f>IF(YEAR(M645)&lt;&gt;YEAR(M644), Q644*$C$6, O644)*(J645/J644)</f>
        <v/>
      </c>
      <c r="P645" s="107">
        <f>IF(YEAR(M645)&lt;&gt;YEAR(M644), Q644*$C$7, P644)*(1+Tbill_YTM)^(1/52)</f>
        <v/>
      </c>
      <c r="Q645" s="61">
        <f>SUM(N645:P645)</f>
        <v/>
      </c>
      <c r="R645" s="61">
        <f>R644*EXP($C$20/52) - IF(YEAR(M646)&lt;&gt;YEAR(M645), Initial_Assets * $C$19, 0)</f>
        <v/>
      </c>
      <c r="S645" s="62">
        <f>Q645/-R645</f>
        <v/>
      </c>
      <c r="T645" s="59" t="n"/>
      <c r="U645" s="59" t="n"/>
      <c r="V645" s="59" t="n"/>
    </row>
    <row r="646">
      <c r="G646" s="59" t="n"/>
      <c r="H646" s="104" t="n">
        <v>41113</v>
      </c>
      <c r="I646" s="105" t="n">
        <v>2647.03002929687</v>
      </c>
      <c r="J646" s="70" t="n">
        <v>3.32535672187805</v>
      </c>
      <c r="K646" s="106">
        <f>K645*(1+Tbill_YTM)^(1/52)</f>
        <v/>
      </c>
      <c r="L646" s="59" t="n"/>
      <c r="M646" s="104" t="n">
        <v>41113</v>
      </c>
      <c r="N646" s="107">
        <f>IF(YEAR(M646)&lt;&gt;YEAR(M645), Q645*$C$5, N645)*(I646/I645)</f>
        <v/>
      </c>
      <c r="O646" s="107">
        <f>IF(YEAR(M646)&lt;&gt;YEAR(M645), Q645*$C$6, O645)*(J646/J645)</f>
        <v/>
      </c>
      <c r="P646" s="107">
        <f>IF(YEAR(M646)&lt;&gt;YEAR(M645), Q645*$C$7, P645)*(1+Tbill_YTM)^(1/52)</f>
        <v/>
      </c>
      <c r="Q646" s="61">
        <f>SUM(N646:P646)</f>
        <v/>
      </c>
      <c r="R646" s="61">
        <f>R645*EXP($C$20/52) - IF(YEAR(M647)&lt;&gt;YEAR(M646), Initial_Assets * $C$19, 0)</f>
        <v/>
      </c>
      <c r="S646" s="62">
        <f>Q646/-R646</f>
        <v/>
      </c>
      <c r="T646" s="59" t="n"/>
      <c r="U646" s="59" t="n"/>
      <c r="V646" s="59" t="n"/>
    </row>
    <row r="647">
      <c r="G647" s="59" t="n"/>
      <c r="H647" s="104" t="n">
        <v>41120</v>
      </c>
      <c r="I647" s="105" t="n">
        <v>2676</v>
      </c>
      <c r="J647" s="70" t="n">
        <v>3.3901879787445</v>
      </c>
      <c r="K647" s="106">
        <f>K646*(1+Tbill_YTM)^(1/52)</f>
        <v/>
      </c>
      <c r="L647" s="59" t="n"/>
      <c r="M647" s="104" t="n">
        <v>41120</v>
      </c>
      <c r="N647" s="107">
        <f>IF(YEAR(M647)&lt;&gt;YEAR(M646), Q646*$C$5, N646)*(I647/I646)</f>
        <v/>
      </c>
      <c r="O647" s="107">
        <f>IF(YEAR(M647)&lt;&gt;YEAR(M646), Q646*$C$6, O646)*(J647/J646)</f>
        <v/>
      </c>
      <c r="P647" s="107">
        <f>IF(YEAR(M647)&lt;&gt;YEAR(M646), Q646*$C$7, P646)*(1+Tbill_YTM)^(1/52)</f>
        <v/>
      </c>
      <c r="Q647" s="61">
        <f>SUM(N647:P647)</f>
        <v/>
      </c>
      <c r="R647" s="61">
        <f>R646*EXP($C$20/52) - IF(YEAR(M648)&lt;&gt;YEAR(M647), Initial_Assets * $C$19, 0)</f>
        <v/>
      </c>
      <c r="S647" s="62">
        <f>Q647/-R647</f>
        <v/>
      </c>
      <c r="T647" s="59" t="n"/>
      <c r="U647" s="59" t="n"/>
      <c r="V647" s="59" t="n"/>
    </row>
    <row r="648">
      <c r="E648" s="4" t="n"/>
      <c r="F648" s="4" t="n"/>
      <c r="G648" s="59" t="n"/>
      <c r="H648" s="104" t="n">
        <v>41127</v>
      </c>
      <c r="I648" s="105" t="n">
        <v>2722.9599609375</v>
      </c>
      <c r="J648" s="70" t="n">
        <v>3.52474331855773</v>
      </c>
      <c r="K648" s="106">
        <f>K647*(1+Tbill_YTM)^(1/52)</f>
        <v/>
      </c>
      <c r="L648" s="59" t="n"/>
      <c r="M648" s="104" t="n">
        <v>41127</v>
      </c>
      <c r="N648" s="107">
        <f>IF(YEAR(M648)&lt;&gt;YEAR(M647), Q647*$C$5, N647)*(I648/I647)</f>
        <v/>
      </c>
      <c r="O648" s="107">
        <f>IF(YEAR(M648)&lt;&gt;YEAR(M647), Q647*$C$6, O647)*(J648/J647)</f>
        <v/>
      </c>
      <c r="P648" s="107">
        <f>IF(YEAR(M648)&lt;&gt;YEAR(M647), Q647*$C$7, P647)*(1+Tbill_YTM)^(1/52)</f>
        <v/>
      </c>
      <c r="Q648" s="61">
        <f>SUM(N648:P648)</f>
        <v/>
      </c>
      <c r="R648" s="61">
        <f>R647*EXP($C$20/52) - IF(YEAR(M649)&lt;&gt;YEAR(M648), Initial_Assets * $C$19, 0)</f>
        <v/>
      </c>
      <c r="S648" s="62">
        <f>Q648/-R648</f>
        <v/>
      </c>
      <c r="T648" s="59" t="n"/>
      <c r="U648" s="59" t="n"/>
      <c r="V648" s="59" t="n"/>
    </row>
    <row r="649">
      <c r="B649" s="27" t="n"/>
      <c r="C649" s="4" t="n"/>
      <c r="D649" s="4" t="n"/>
      <c r="G649" s="59" t="n"/>
      <c r="H649" s="104" t="n">
        <v>41134</v>
      </c>
      <c r="I649" s="105" t="n">
        <v>2780.30004882812</v>
      </c>
      <c r="J649" s="70" t="n">
        <v>3.67703628540039</v>
      </c>
      <c r="K649" s="106">
        <f>K648*(1+Tbill_YTM)^(1/52)</f>
        <v/>
      </c>
      <c r="L649" s="59" t="n"/>
      <c r="M649" s="104" t="n">
        <v>41134</v>
      </c>
      <c r="N649" s="107">
        <f>IF(YEAR(M649)&lt;&gt;YEAR(M648), Q648*$C$5, N648)*(I649/I648)</f>
        <v/>
      </c>
      <c r="O649" s="107">
        <f>IF(YEAR(M649)&lt;&gt;YEAR(M648), Q648*$C$6, O648)*(J649/J648)</f>
        <v/>
      </c>
      <c r="P649" s="107">
        <f>IF(YEAR(M649)&lt;&gt;YEAR(M648), Q648*$C$7, P648)*(1+Tbill_YTM)^(1/52)</f>
        <v/>
      </c>
      <c r="Q649" s="61">
        <f>SUM(N649:P649)</f>
        <v/>
      </c>
      <c r="R649" s="61">
        <f>R648*EXP($C$20/52) - IF(YEAR(M650)&lt;&gt;YEAR(M649), Initial_Assets * $C$19, 0)</f>
        <v/>
      </c>
      <c r="S649" s="62">
        <f>Q649/-R649</f>
        <v/>
      </c>
      <c r="T649" s="59" t="n"/>
      <c r="U649" s="59" t="n"/>
      <c r="V649" s="59" t="n"/>
    </row>
    <row r="650">
      <c r="G650" s="59" t="n"/>
      <c r="H650" s="104" t="n">
        <v>41141</v>
      </c>
      <c r="I650" s="105" t="n">
        <v>2778.05004882812</v>
      </c>
      <c r="J650" s="70" t="n">
        <v>3.67214369773864</v>
      </c>
      <c r="K650" s="106">
        <f>K649*(1+Tbill_YTM)^(1/52)</f>
        <v/>
      </c>
      <c r="L650" s="59" t="n"/>
      <c r="M650" s="104" t="n">
        <v>41141</v>
      </c>
      <c r="N650" s="107">
        <f>IF(YEAR(M650)&lt;&gt;YEAR(M649), Q649*$C$5, N649)*(I650/I649)</f>
        <v/>
      </c>
      <c r="O650" s="107">
        <f>IF(YEAR(M650)&lt;&gt;YEAR(M649), Q649*$C$6, O649)*(J650/J649)</f>
        <v/>
      </c>
      <c r="P650" s="107">
        <f>IF(YEAR(M650)&lt;&gt;YEAR(M649), Q649*$C$7, P649)*(1+Tbill_YTM)^(1/52)</f>
        <v/>
      </c>
      <c r="Q650" s="61">
        <f>SUM(N650:P650)</f>
        <v/>
      </c>
      <c r="R650" s="61">
        <f>R649*EXP($C$20/52) - IF(YEAR(M651)&lt;&gt;YEAR(M650), Initial_Assets * $C$19, 0)</f>
        <v/>
      </c>
      <c r="S650" s="62">
        <f>Q650/-R650</f>
        <v/>
      </c>
      <c r="T650" s="59" t="n"/>
      <c r="U650" s="59" t="n"/>
      <c r="V650" s="59" t="n"/>
    </row>
    <row r="651">
      <c r="G651" s="59" t="n"/>
      <c r="H651" s="104" t="n">
        <v>41148</v>
      </c>
      <c r="I651" s="105" t="n">
        <v>2772.23999023437</v>
      </c>
      <c r="J651" s="70" t="n">
        <v>3.66174530982971</v>
      </c>
      <c r="K651" s="106">
        <f>K650*(1+Tbill_YTM)^(1/52)</f>
        <v/>
      </c>
      <c r="L651" s="59" t="n"/>
      <c r="M651" s="104" t="n">
        <v>41148</v>
      </c>
      <c r="N651" s="107">
        <f>IF(YEAR(M651)&lt;&gt;YEAR(M650), Q650*$C$5, N650)*(I651/I650)</f>
        <v/>
      </c>
      <c r="O651" s="107">
        <f>IF(YEAR(M651)&lt;&gt;YEAR(M650), Q650*$C$6, O650)*(J651/J650)</f>
        <v/>
      </c>
      <c r="P651" s="107">
        <f>IF(YEAR(M651)&lt;&gt;YEAR(M650), Q650*$C$7, P650)*(1+Tbill_YTM)^(1/52)</f>
        <v/>
      </c>
      <c r="Q651" s="61">
        <f>SUM(N651:P651)</f>
        <v/>
      </c>
      <c r="R651" s="61">
        <f>R650*EXP($C$20/52) - IF(YEAR(M652)&lt;&gt;YEAR(M651), Initial_Assets * $C$19, 0)</f>
        <v/>
      </c>
      <c r="S651" s="62">
        <f>Q651/-R651</f>
        <v/>
      </c>
      <c r="T651" s="59" t="n"/>
      <c r="U651" s="59" t="n"/>
      <c r="V651" s="59" t="n"/>
    </row>
    <row r="652">
      <c r="G652" s="59" t="n"/>
      <c r="H652" s="104" t="n">
        <v>41155</v>
      </c>
      <c r="I652" s="105" t="n">
        <v>2825.11010742187</v>
      </c>
      <c r="J652" s="70" t="n">
        <v>3.79263138771057</v>
      </c>
      <c r="K652" s="106">
        <f>K651*(1+Tbill_YTM)^(1/52)</f>
        <v/>
      </c>
      <c r="L652" s="59" t="n"/>
      <c r="M652" s="104" t="n">
        <v>41155</v>
      </c>
      <c r="N652" s="107">
        <f>IF(YEAR(M652)&lt;&gt;YEAR(M651), Q651*$C$5, N651)*(I652/I651)</f>
        <v/>
      </c>
      <c r="O652" s="107">
        <f>IF(YEAR(M652)&lt;&gt;YEAR(M651), Q651*$C$6, O651)*(J652/J651)</f>
        <v/>
      </c>
      <c r="P652" s="107">
        <f>IF(YEAR(M652)&lt;&gt;YEAR(M651), Q651*$C$7, P651)*(1+Tbill_YTM)^(1/52)</f>
        <v/>
      </c>
      <c r="Q652" s="61">
        <f>SUM(N652:P652)</f>
        <v/>
      </c>
      <c r="R652" s="61">
        <f>R651*EXP($C$20/52) - IF(YEAR(M653)&lt;&gt;YEAR(M652), Initial_Assets * $C$19, 0)</f>
        <v/>
      </c>
      <c r="S652" s="62">
        <f>Q652/-R652</f>
        <v/>
      </c>
      <c r="T652" s="59" t="n"/>
      <c r="U652" s="59" t="n"/>
      <c r="V652" s="59" t="n"/>
    </row>
    <row r="653">
      <c r="G653" s="59" t="n"/>
      <c r="H653" s="104" t="n">
        <v>41162</v>
      </c>
      <c r="I653" s="105" t="n">
        <v>2855.22998046875</v>
      </c>
      <c r="J653" s="70" t="n">
        <v>3.8758111000061</v>
      </c>
      <c r="K653" s="106">
        <f>K652*(1+Tbill_YTM)^(1/52)</f>
        <v/>
      </c>
      <c r="L653" s="59" t="n"/>
      <c r="M653" s="104" t="n">
        <v>41162</v>
      </c>
      <c r="N653" s="107">
        <f>IF(YEAR(M653)&lt;&gt;YEAR(M652), Q652*$C$5, N652)*(I653/I652)</f>
        <v/>
      </c>
      <c r="O653" s="107">
        <f>IF(YEAR(M653)&lt;&gt;YEAR(M652), Q652*$C$6, O652)*(J653/J652)</f>
        <v/>
      </c>
      <c r="P653" s="107">
        <f>IF(YEAR(M653)&lt;&gt;YEAR(M652), Q652*$C$7, P652)*(1+Tbill_YTM)^(1/52)</f>
        <v/>
      </c>
      <c r="Q653" s="61">
        <f>SUM(N653:P653)</f>
        <v/>
      </c>
      <c r="R653" s="61">
        <f>R652*EXP($C$20/52) - IF(YEAR(M654)&lt;&gt;YEAR(M653), Initial_Assets * $C$19, 0)</f>
        <v/>
      </c>
      <c r="S653" s="62">
        <f>Q653/-R653</f>
        <v/>
      </c>
      <c r="T653" s="59" t="n"/>
      <c r="U653" s="59" t="n"/>
      <c r="V653" s="59" t="n"/>
    </row>
    <row r="654">
      <c r="G654" s="59" t="n"/>
      <c r="H654" s="104" t="n">
        <v>41169</v>
      </c>
      <c r="I654" s="105" t="n">
        <v>2861.63989257812</v>
      </c>
      <c r="J654" s="70" t="n">
        <v>3.89477157592773</v>
      </c>
      <c r="K654" s="106">
        <f>K653*(1+Tbill_YTM)^(1/52)</f>
        <v/>
      </c>
      <c r="L654" s="59" t="n"/>
      <c r="M654" s="104" t="n">
        <v>41169</v>
      </c>
      <c r="N654" s="107">
        <f>IF(YEAR(M654)&lt;&gt;YEAR(M653), Q653*$C$5, N653)*(I654/I653)</f>
        <v/>
      </c>
      <c r="O654" s="107">
        <f>IF(YEAR(M654)&lt;&gt;YEAR(M653), Q653*$C$6, O653)*(J654/J653)</f>
        <v/>
      </c>
      <c r="P654" s="107">
        <f>IF(YEAR(M654)&lt;&gt;YEAR(M653), Q653*$C$7, P653)*(1+Tbill_YTM)^(1/52)</f>
        <v/>
      </c>
      <c r="Q654" s="61">
        <f>SUM(N654:P654)</f>
        <v/>
      </c>
      <c r="R654" s="61">
        <f>R653*EXP($C$20/52) - IF(YEAR(M655)&lt;&gt;YEAR(M654), Initial_Assets * $C$19, 0)</f>
        <v/>
      </c>
      <c r="S654" s="62">
        <f>Q654/-R654</f>
        <v/>
      </c>
      <c r="T654" s="59" t="n"/>
      <c r="U654" s="59" t="n"/>
      <c r="V654" s="59" t="n"/>
    </row>
    <row r="655">
      <c r="G655" s="59" t="n"/>
      <c r="H655" s="104" t="n">
        <v>41176</v>
      </c>
      <c r="I655" s="105" t="n">
        <v>2799.18994140625</v>
      </c>
      <c r="J655" s="70" t="n">
        <v>3.72046136856079</v>
      </c>
      <c r="K655" s="106">
        <f>K654*(1+Tbill_YTM)^(1/52)</f>
        <v/>
      </c>
      <c r="L655" s="59" t="n"/>
      <c r="M655" s="104" t="n">
        <v>41176</v>
      </c>
      <c r="N655" s="107">
        <f>IF(YEAR(M655)&lt;&gt;YEAR(M654), Q654*$C$5, N654)*(I655/I654)</f>
        <v/>
      </c>
      <c r="O655" s="107">
        <f>IF(YEAR(M655)&lt;&gt;YEAR(M654), Q654*$C$6, O654)*(J655/J654)</f>
        <v/>
      </c>
      <c r="P655" s="107">
        <f>IF(YEAR(M655)&lt;&gt;YEAR(M654), Q654*$C$7, P654)*(1+Tbill_YTM)^(1/52)</f>
        <v/>
      </c>
      <c r="Q655" s="61">
        <f>SUM(N655:P655)</f>
        <v/>
      </c>
      <c r="R655" s="61">
        <f>R654*EXP($C$20/52) - IF(YEAR(M656)&lt;&gt;YEAR(M655), Initial_Assets * $C$19, 0)</f>
        <v/>
      </c>
      <c r="S655" s="62">
        <f>Q655/-R655</f>
        <v/>
      </c>
      <c r="T655" s="59" t="n"/>
      <c r="U655" s="59" t="n"/>
      <c r="V655" s="59" t="n"/>
    </row>
    <row r="656">
      <c r="G656" s="59" t="n"/>
      <c r="H656" s="104" t="n">
        <v>41183</v>
      </c>
      <c r="I656" s="105" t="n">
        <v>2811.93994140625</v>
      </c>
      <c r="J656" s="70" t="n">
        <v>3.75715780258178</v>
      </c>
      <c r="K656" s="106">
        <f>K655*(1+Tbill_YTM)^(1/52)</f>
        <v/>
      </c>
      <c r="L656" s="59" t="n"/>
      <c r="M656" s="104" t="n">
        <v>41183</v>
      </c>
      <c r="N656" s="107">
        <f>IF(YEAR(M656)&lt;&gt;YEAR(M655), Q655*$C$5, N655)*(I656/I655)</f>
        <v/>
      </c>
      <c r="O656" s="107">
        <f>IF(YEAR(M656)&lt;&gt;YEAR(M655), Q655*$C$6, O655)*(J656/J655)</f>
        <v/>
      </c>
      <c r="P656" s="107">
        <f>IF(YEAR(M656)&lt;&gt;YEAR(M655), Q655*$C$7, P655)*(1+Tbill_YTM)^(1/52)</f>
        <v/>
      </c>
      <c r="Q656" s="61">
        <f>SUM(N656:P656)</f>
        <v/>
      </c>
      <c r="R656" s="61">
        <f>R655*EXP($C$20/52) - IF(YEAR(M657)&lt;&gt;YEAR(M656), Initial_Assets * $C$19, 0)</f>
        <v/>
      </c>
      <c r="S656" s="62">
        <f>Q656/-R656</f>
        <v/>
      </c>
      <c r="T656" s="59" t="n"/>
      <c r="U656" s="59" t="n"/>
      <c r="V656" s="59" t="n"/>
    </row>
    <row r="657">
      <c r="G657" s="59" t="n"/>
      <c r="H657" s="104" t="n">
        <v>41190</v>
      </c>
      <c r="I657" s="105" t="n">
        <v>2720.13989257812</v>
      </c>
      <c r="J657" s="70" t="n">
        <v>3.51067662239074</v>
      </c>
      <c r="K657" s="106">
        <f>K656*(1+Tbill_YTM)^(1/52)</f>
        <v/>
      </c>
      <c r="L657" s="59" t="n"/>
      <c r="M657" s="104" t="n">
        <v>41190</v>
      </c>
      <c r="N657" s="107">
        <f>IF(YEAR(M657)&lt;&gt;YEAR(M656), Q656*$C$5, N656)*(I657/I656)</f>
        <v/>
      </c>
      <c r="O657" s="107">
        <f>IF(YEAR(M657)&lt;&gt;YEAR(M656), Q656*$C$6, O656)*(J657/J656)</f>
        <v/>
      </c>
      <c r="P657" s="107">
        <f>IF(YEAR(M657)&lt;&gt;YEAR(M656), Q656*$C$7, P656)*(1+Tbill_YTM)^(1/52)</f>
        <v/>
      </c>
      <c r="Q657" s="61">
        <f>SUM(N657:P657)</f>
        <v/>
      </c>
      <c r="R657" s="61">
        <f>R656*EXP($C$20/52) - IF(YEAR(M658)&lt;&gt;YEAR(M657), Initial_Assets * $C$19, 0)</f>
        <v/>
      </c>
      <c r="S657" s="62">
        <f>Q657/-R657</f>
        <v/>
      </c>
      <c r="T657" s="59" t="n"/>
      <c r="U657" s="59" t="n"/>
      <c r="V657" s="59" t="n"/>
    </row>
    <row r="658">
      <c r="G658" s="59" t="n"/>
      <c r="H658" s="104" t="n">
        <v>41197</v>
      </c>
      <c r="I658" s="105" t="n">
        <v>2678.32006835937</v>
      </c>
      <c r="J658" s="70" t="n">
        <v>3.40486669540405</v>
      </c>
      <c r="K658" s="106">
        <f>K657*(1+Tbill_YTM)^(1/52)</f>
        <v/>
      </c>
      <c r="L658" s="59" t="n"/>
      <c r="M658" s="104" t="n">
        <v>41197</v>
      </c>
      <c r="N658" s="107">
        <f>IF(YEAR(M658)&lt;&gt;YEAR(M657), Q657*$C$5, N657)*(I658/I657)</f>
        <v/>
      </c>
      <c r="O658" s="107">
        <f>IF(YEAR(M658)&lt;&gt;YEAR(M657), Q657*$C$6, O657)*(J658/J657)</f>
        <v/>
      </c>
      <c r="P658" s="107">
        <f>IF(YEAR(M658)&lt;&gt;YEAR(M657), Q657*$C$7, P657)*(1+Tbill_YTM)^(1/52)</f>
        <v/>
      </c>
      <c r="Q658" s="61">
        <f>SUM(N658:P658)</f>
        <v/>
      </c>
      <c r="R658" s="61">
        <f>R657*EXP($C$20/52) - IF(YEAR(M659)&lt;&gt;YEAR(M658), Initial_Assets * $C$19, 0)</f>
        <v/>
      </c>
      <c r="S658" s="62">
        <f>Q658/-R658</f>
        <v/>
      </c>
      <c r="T658" s="59" t="n"/>
      <c r="U658" s="59" t="n"/>
      <c r="V658" s="59" t="n"/>
    </row>
    <row r="659">
      <c r="G659" s="59" t="n"/>
      <c r="H659" s="104" t="n">
        <v>41204</v>
      </c>
      <c r="I659" s="105" t="n">
        <v>2665.830078125</v>
      </c>
      <c r="J659" s="70" t="n">
        <v>3.36755847930908</v>
      </c>
      <c r="K659" s="106">
        <f>K658*(1+Tbill_YTM)^(1/52)</f>
        <v/>
      </c>
      <c r="L659" s="59" t="n"/>
      <c r="M659" s="104" t="n">
        <v>41204</v>
      </c>
      <c r="N659" s="107">
        <f>IF(YEAR(M659)&lt;&gt;YEAR(M658), Q658*$C$5, N658)*(I659/I658)</f>
        <v/>
      </c>
      <c r="O659" s="107">
        <f>IF(YEAR(M659)&lt;&gt;YEAR(M658), Q658*$C$6, O658)*(J659/J658)</f>
        <v/>
      </c>
      <c r="P659" s="107">
        <f>IF(YEAR(M659)&lt;&gt;YEAR(M658), Q658*$C$7, P658)*(1+Tbill_YTM)^(1/52)</f>
        <v/>
      </c>
      <c r="Q659" s="61">
        <f>SUM(N659:P659)</f>
        <v/>
      </c>
      <c r="R659" s="61">
        <f>R658*EXP($C$20/52) - IF(YEAR(M660)&lt;&gt;YEAR(M659), Initial_Assets * $C$19, 0)</f>
        <v/>
      </c>
      <c r="S659" s="62">
        <f>Q659/-R659</f>
        <v/>
      </c>
      <c r="T659" s="59" t="n"/>
      <c r="U659" s="59" t="n"/>
      <c r="V659" s="59" t="n"/>
    </row>
    <row r="660">
      <c r="G660" s="59" t="n"/>
      <c r="H660" s="104" t="n">
        <v>41211</v>
      </c>
      <c r="I660" s="105" t="n">
        <v>2656.28002929687</v>
      </c>
      <c r="J660" s="70" t="n">
        <v>3.33881258964538</v>
      </c>
      <c r="K660" s="106">
        <f>K659*(1+Tbill_YTM)^(1/52)</f>
        <v/>
      </c>
      <c r="L660" s="59" t="n"/>
      <c r="M660" s="104" t="n">
        <v>41211</v>
      </c>
      <c r="N660" s="107">
        <f>IF(YEAR(M660)&lt;&gt;YEAR(M659), Q659*$C$5, N659)*(I660/I659)</f>
        <v/>
      </c>
      <c r="O660" s="107">
        <f>IF(YEAR(M660)&lt;&gt;YEAR(M659), Q659*$C$6, O659)*(J660/J659)</f>
        <v/>
      </c>
      <c r="P660" s="107">
        <f>IF(YEAR(M660)&lt;&gt;YEAR(M659), Q659*$C$7, P659)*(1+Tbill_YTM)^(1/52)</f>
        <v/>
      </c>
      <c r="Q660" s="61">
        <f>SUM(N660:P660)</f>
        <v/>
      </c>
      <c r="R660" s="61">
        <f>R659*EXP($C$20/52) - IF(YEAR(M661)&lt;&gt;YEAR(M660), Initial_Assets * $C$19, 0)</f>
        <v/>
      </c>
      <c r="S660" s="62">
        <f>Q660/-R660</f>
        <v/>
      </c>
      <c r="T660" s="59" t="n"/>
      <c r="U660" s="59" t="n"/>
      <c r="V660" s="59" t="n"/>
    </row>
    <row r="661">
      <c r="G661" s="59" t="n"/>
      <c r="H661" s="104" t="n">
        <v>41218</v>
      </c>
      <c r="I661" s="105" t="n">
        <v>2584.10009765625</v>
      </c>
      <c r="J661" s="70" t="n">
        <v>3.17000675201416</v>
      </c>
      <c r="K661" s="106">
        <f>K660*(1+Tbill_YTM)^(1/52)</f>
        <v/>
      </c>
      <c r="L661" s="59" t="n"/>
      <c r="M661" s="104" t="n">
        <v>41218</v>
      </c>
      <c r="N661" s="107">
        <f>IF(YEAR(M661)&lt;&gt;YEAR(M660), Q660*$C$5, N660)*(I661/I660)</f>
        <v/>
      </c>
      <c r="O661" s="107">
        <f>IF(YEAR(M661)&lt;&gt;YEAR(M660), Q660*$C$6, O660)*(J661/J660)</f>
        <v/>
      </c>
      <c r="P661" s="107">
        <f>IF(YEAR(M661)&lt;&gt;YEAR(M660), Q660*$C$7, P660)*(1+Tbill_YTM)^(1/52)</f>
        <v/>
      </c>
      <c r="Q661" s="61">
        <f>SUM(N661:P661)</f>
        <v/>
      </c>
      <c r="R661" s="61">
        <f>R660*EXP($C$20/52) - IF(YEAR(M662)&lt;&gt;YEAR(M661), Initial_Assets * $C$19, 0)</f>
        <v/>
      </c>
      <c r="S661" s="62">
        <f>Q661/-R661</f>
        <v/>
      </c>
      <c r="T661" s="59" t="n"/>
      <c r="U661" s="59" t="n"/>
      <c r="V661" s="59" t="n"/>
    </row>
    <row r="662">
      <c r="G662" s="59" t="n"/>
      <c r="H662" s="104" t="n">
        <v>41225</v>
      </c>
      <c r="I662" s="105" t="n">
        <v>2534.15991210937</v>
      </c>
      <c r="J662" s="70" t="n">
        <v>3.05074191093444</v>
      </c>
      <c r="K662" s="106">
        <f>K661*(1+Tbill_YTM)^(1/52)</f>
        <v/>
      </c>
      <c r="L662" s="59" t="n"/>
      <c r="M662" s="104" t="n">
        <v>41225</v>
      </c>
      <c r="N662" s="107">
        <f>IF(YEAR(M662)&lt;&gt;YEAR(M661), Q661*$C$5, N661)*(I662/I661)</f>
        <v/>
      </c>
      <c r="O662" s="107">
        <f>IF(YEAR(M662)&lt;&gt;YEAR(M661), Q661*$C$6, O661)*(J662/J661)</f>
        <v/>
      </c>
      <c r="P662" s="107">
        <f>IF(YEAR(M662)&lt;&gt;YEAR(M661), Q661*$C$7, P661)*(1+Tbill_YTM)^(1/52)</f>
        <v/>
      </c>
      <c r="Q662" s="61">
        <f>SUM(N662:P662)</f>
        <v/>
      </c>
      <c r="R662" s="61">
        <f>R661*EXP($C$20/52) - IF(YEAR(M663)&lt;&gt;YEAR(M662), Initial_Assets * $C$19, 0)</f>
        <v/>
      </c>
      <c r="S662" s="62">
        <f>Q662/-R662</f>
        <v/>
      </c>
      <c r="T662" s="59" t="n"/>
      <c r="U662" s="59" t="n"/>
      <c r="V662" s="59" t="n"/>
    </row>
    <row r="663">
      <c r="G663" s="59" t="n"/>
      <c r="H663" s="104" t="n">
        <v>41232</v>
      </c>
      <c r="I663" s="105" t="n">
        <v>2639.59008789062</v>
      </c>
      <c r="J663" s="70" t="n">
        <v>3.31006622314453</v>
      </c>
      <c r="K663" s="106">
        <f>K662*(1+Tbill_YTM)^(1/52)</f>
        <v/>
      </c>
      <c r="L663" s="59" t="n"/>
      <c r="M663" s="104" t="n">
        <v>41232</v>
      </c>
      <c r="N663" s="107">
        <f>IF(YEAR(M663)&lt;&gt;YEAR(M662), Q662*$C$5, N662)*(I663/I662)</f>
        <v/>
      </c>
      <c r="O663" s="107">
        <f>IF(YEAR(M663)&lt;&gt;YEAR(M662), Q662*$C$6, O662)*(J663/J662)</f>
        <v/>
      </c>
      <c r="P663" s="107">
        <f>IF(YEAR(M663)&lt;&gt;YEAR(M662), Q662*$C$7, P662)*(1+Tbill_YTM)^(1/52)</f>
        <v/>
      </c>
      <c r="Q663" s="61">
        <f>SUM(N663:P663)</f>
        <v/>
      </c>
      <c r="R663" s="61">
        <f>R662*EXP($C$20/52) - IF(YEAR(M664)&lt;&gt;YEAR(M663), Initial_Assets * $C$19, 0)</f>
        <v/>
      </c>
      <c r="S663" s="62">
        <f>Q663/-R663</f>
        <v/>
      </c>
      <c r="T663" s="59" t="n"/>
      <c r="U663" s="59" t="n"/>
      <c r="V663" s="59" t="n"/>
    </row>
    <row r="664">
      <c r="G664" s="59" t="n"/>
      <c r="H664" s="104" t="n">
        <v>41239</v>
      </c>
      <c r="I664" s="105" t="n">
        <v>2677.8798828125</v>
      </c>
      <c r="J664" s="70" t="n">
        <v>3.40547847747802</v>
      </c>
      <c r="K664" s="106">
        <f>K663*(1+Tbill_YTM)^(1/52)</f>
        <v/>
      </c>
      <c r="L664" s="59" t="n"/>
      <c r="M664" s="104" t="n">
        <v>41239</v>
      </c>
      <c r="N664" s="107">
        <f>IF(YEAR(M664)&lt;&gt;YEAR(M663), Q663*$C$5, N663)*(I664/I663)</f>
        <v/>
      </c>
      <c r="O664" s="107">
        <f>IF(YEAR(M664)&lt;&gt;YEAR(M663), Q663*$C$6, O663)*(J664/J663)</f>
        <v/>
      </c>
      <c r="P664" s="107">
        <f>IF(YEAR(M664)&lt;&gt;YEAR(M663), Q663*$C$7, P663)*(1+Tbill_YTM)^(1/52)</f>
        <v/>
      </c>
      <c r="Q664" s="61">
        <f>SUM(N664:P664)</f>
        <v/>
      </c>
      <c r="R664" s="61">
        <f>R663*EXP($C$20/52) - IF(YEAR(M665)&lt;&gt;YEAR(M664), Initial_Assets * $C$19, 0)</f>
        <v/>
      </c>
      <c r="S664" s="62">
        <f>Q664/-R664</f>
        <v/>
      </c>
      <c r="T664" s="59" t="n"/>
      <c r="U664" s="59" t="n"/>
      <c r="V664" s="59" t="n"/>
    </row>
    <row r="665">
      <c r="G665" s="59" t="n"/>
      <c r="H665" s="104" t="n">
        <v>41246</v>
      </c>
      <c r="I665" s="105" t="n">
        <v>2640.5400390625</v>
      </c>
      <c r="J665" s="70" t="n">
        <v>3.3106780052185</v>
      </c>
      <c r="K665" s="106">
        <f>K664*(1+Tbill_YTM)^(1/52)</f>
        <v/>
      </c>
      <c r="L665" s="59" t="n"/>
      <c r="M665" s="104" t="n">
        <v>41246</v>
      </c>
      <c r="N665" s="107">
        <f>IF(YEAR(M665)&lt;&gt;YEAR(M664), Q664*$C$5, N664)*(I665/I664)</f>
        <v/>
      </c>
      <c r="O665" s="107">
        <f>IF(YEAR(M665)&lt;&gt;YEAR(M664), Q664*$C$6, O664)*(J665/J664)</f>
        <v/>
      </c>
      <c r="P665" s="107">
        <f>IF(YEAR(M665)&lt;&gt;YEAR(M664), Q664*$C$7, P664)*(1+Tbill_YTM)^(1/52)</f>
        <v/>
      </c>
      <c r="Q665" s="61">
        <f>SUM(N665:P665)</f>
        <v/>
      </c>
      <c r="R665" s="61">
        <f>R664*EXP($C$20/52) - IF(YEAR(M666)&lt;&gt;YEAR(M665), Initial_Assets * $C$19, 0)</f>
        <v/>
      </c>
      <c r="S665" s="62">
        <f>Q665/-R665</f>
        <v/>
      </c>
      <c r="T665" s="59" t="n"/>
      <c r="U665" s="59" t="n"/>
      <c r="V665" s="59" t="n"/>
    </row>
    <row r="666">
      <c r="G666" s="59" t="n"/>
      <c r="H666" s="104" t="n">
        <v>41253</v>
      </c>
      <c r="I666" s="105" t="n">
        <v>2628.09008789062</v>
      </c>
      <c r="J666" s="70" t="n">
        <v>3.28621339797973</v>
      </c>
      <c r="K666" s="106">
        <f>K665*(1+Tbill_YTM)^(1/52)</f>
        <v/>
      </c>
      <c r="L666" s="59" t="n"/>
      <c r="M666" s="104" t="n">
        <v>41253</v>
      </c>
      <c r="N666" s="107">
        <f>IF(YEAR(M666)&lt;&gt;YEAR(M665), Q665*$C$5, N665)*(I666/I665)</f>
        <v/>
      </c>
      <c r="O666" s="107">
        <f>IF(YEAR(M666)&lt;&gt;YEAR(M665), Q665*$C$6, O665)*(J666/J665)</f>
        <v/>
      </c>
      <c r="P666" s="107">
        <f>IF(YEAR(M666)&lt;&gt;YEAR(M665), Q665*$C$7, P665)*(1+Tbill_YTM)^(1/52)</f>
        <v/>
      </c>
      <c r="Q666" s="61">
        <f>SUM(N666:P666)</f>
        <v/>
      </c>
      <c r="R666" s="61">
        <f>R665*EXP($C$20/52) - IF(YEAR(M667)&lt;&gt;YEAR(M666), Initial_Assets * $C$19, 0)</f>
        <v/>
      </c>
      <c r="S666" s="62">
        <f>Q666/-R666</f>
        <v/>
      </c>
      <c r="T666" s="59" t="n"/>
      <c r="U666" s="59" t="n"/>
      <c r="V666" s="59" t="n"/>
    </row>
    <row r="667">
      <c r="G667" s="59" t="n"/>
      <c r="H667" s="104" t="n">
        <v>41260</v>
      </c>
      <c r="I667" s="105" t="n">
        <v>2664.669921875</v>
      </c>
      <c r="J667" s="70" t="n">
        <v>3.37489771842956</v>
      </c>
      <c r="K667" s="106">
        <f>K666*(1+Tbill_YTM)^(1/52)</f>
        <v/>
      </c>
      <c r="L667" s="59" t="n"/>
      <c r="M667" s="104" t="n">
        <v>41260</v>
      </c>
      <c r="N667" s="107">
        <f>IF(YEAR(M667)&lt;&gt;YEAR(M666), Q666*$C$5, N666)*(I667/I666)</f>
        <v/>
      </c>
      <c r="O667" s="107">
        <f>IF(YEAR(M667)&lt;&gt;YEAR(M666), Q666*$C$6, O666)*(J667/J666)</f>
        <v/>
      </c>
      <c r="P667" s="107">
        <f>IF(YEAR(M667)&lt;&gt;YEAR(M666), Q666*$C$7, P666)*(1+Tbill_YTM)^(1/52)</f>
        <v/>
      </c>
      <c r="Q667" s="61">
        <f>SUM(N667:P667)</f>
        <v/>
      </c>
      <c r="R667" s="61">
        <f>R666*EXP($C$20/52) - IF(YEAR(M668)&lt;&gt;YEAR(M667), Initial_Assets * $C$19, 0)</f>
        <v/>
      </c>
      <c r="S667" s="62">
        <f>Q667/-R667</f>
        <v/>
      </c>
      <c r="T667" s="59" t="n"/>
      <c r="U667" s="59" t="n"/>
      <c r="V667" s="59" t="n"/>
    </row>
    <row r="668">
      <c r="G668" s="59" t="n"/>
      <c r="H668" s="104" t="n">
        <v>41267</v>
      </c>
      <c r="I668" s="105" t="n">
        <v>2606.36010742187</v>
      </c>
      <c r="J668" s="70" t="n">
        <v>3.22199320793151</v>
      </c>
      <c r="K668" s="106">
        <f>K667*(1+Tbill_YTM)^(1/52)</f>
        <v/>
      </c>
      <c r="L668" s="59" t="n"/>
      <c r="M668" s="104" t="n">
        <v>41267</v>
      </c>
      <c r="N668" s="107">
        <f>IF(YEAR(M668)&lt;&gt;YEAR(M667), Q667*$C$5, N667)*(I668/I667)</f>
        <v/>
      </c>
      <c r="O668" s="107">
        <f>IF(YEAR(M668)&lt;&gt;YEAR(M667), Q667*$C$6, O667)*(J668/J667)</f>
        <v/>
      </c>
      <c r="P668" s="107">
        <f>IF(YEAR(M668)&lt;&gt;YEAR(M667), Q667*$C$7, P667)*(1+Tbill_YTM)^(1/52)</f>
        <v/>
      </c>
      <c r="Q668" s="61">
        <f>SUM(N668:P668)</f>
        <v/>
      </c>
      <c r="R668" s="61">
        <f>R667*EXP($C$20/52) - IF(YEAR(M669)&lt;&gt;YEAR(M668), Initial_Assets * $C$19, 0)</f>
        <v/>
      </c>
      <c r="S668" s="62">
        <f>Q668/-R668</f>
        <v/>
      </c>
      <c r="T668" s="59" t="n"/>
      <c r="U668" s="59" t="n"/>
      <c r="V668" s="59" t="n"/>
    </row>
    <row r="669" ht="17.5" customHeight="1" s="15" thickBot="1">
      <c r="G669" s="86" t="inlineStr">
        <is>
          <t>year-end</t>
        </is>
      </c>
      <c r="H669" s="111" t="n">
        <v>41274</v>
      </c>
      <c r="I669" s="112" t="n">
        <v>2724.48999023437</v>
      </c>
      <c r="J669" s="84" t="n">
        <v>3.51531767845153</v>
      </c>
      <c r="K669" s="113">
        <f>K668*(1+Tbill_YTM)^(1/52)</f>
        <v/>
      </c>
      <c r="L669" s="86" t="n"/>
      <c r="M669" s="111" t="n">
        <v>41274</v>
      </c>
      <c r="N669" s="107">
        <f>IF(YEAR(M669)&lt;&gt;YEAR(M668), Q668*$C$5, N668)*(I669/I668)</f>
        <v/>
      </c>
      <c r="O669" s="107">
        <f>IF(YEAR(M669)&lt;&gt;YEAR(M668), Q668*$C$6, O668)*(J669/J668)</f>
        <v/>
      </c>
      <c r="P669" s="107">
        <f>IF(YEAR(M669)&lt;&gt;YEAR(M668), Q668*$C$7, P668)*(1+Tbill_YTM)^(1/52)</f>
        <v/>
      </c>
      <c r="Q669" s="87">
        <f>SUM(N669:P669)</f>
        <v/>
      </c>
      <c r="R669" s="61">
        <f>R668*EXP($C$20/52) - IF(YEAR(M670)&lt;&gt;YEAR(M669), Initial_Assets * $C$19, 0)</f>
        <v/>
      </c>
      <c r="S669" s="88">
        <f>Q669/-R669</f>
        <v/>
      </c>
      <c r="T669" s="86" t="n"/>
      <c r="U669" s="86" t="n"/>
      <c r="V669" s="86" t="n"/>
    </row>
    <row r="670" ht="17.5" customHeight="1" s="15" thickTop="1">
      <c r="G670" s="59" t="n"/>
      <c r="H670" s="104" t="n">
        <v>41281</v>
      </c>
      <c r="I670" s="105" t="n">
        <v>2748.26000976562</v>
      </c>
      <c r="J670" s="70" t="n">
        <v>3.58330798149108</v>
      </c>
      <c r="K670" s="106">
        <f>K669*(1+Tbill_YTM)^(1/52)</f>
        <v/>
      </c>
      <c r="L670" s="59" t="n"/>
      <c r="M670" s="104" t="n">
        <v>41281</v>
      </c>
      <c r="N670" s="107">
        <f>IF(YEAR(M670)&lt;&gt;YEAR(M669), Q669*$C$5, N669)*(I670/I669)</f>
        <v/>
      </c>
      <c r="O670" s="107">
        <f>IF(YEAR(M670)&lt;&gt;YEAR(M669), Q669*$C$6, O669)*(J670/J669)</f>
        <v/>
      </c>
      <c r="P670" s="107">
        <f>IF(YEAR(M670)&lt;&gt;YEAR(M669), Q669*$C$7, P669)*(1+Tbill_YTM)^(1/52)</f>
        <v/>
      </c>
      <c r="Q670" s="61">
        <f>SUM(N670:P670)</f>
        <v/>
      </c>
      <c r="R670" s="61">
        <f>R669*EXP($C$20/52) - IF(YEAR(M671)&lt;&gt;YEAR(M670), Initial_Assets * $C$19, 0)</f>
        <v/>
      </c>
      <c r="S670" s="62">
        <f>Q670/-R670</f>
        <v/>
      </c>
      <c r="T670" s="59" t="n"/>
      <c r="U670" s="59" t="n"/>
      <c r="V670" s="59" t="n"/>
    </row>
    <row r="671">
      <c r="G671" s="59" t="n"/>
      <c r="H671" s="104" t="n">
        <v>41288</v>
      </c>
      <c r="I671" s="105" t="n">
        <v>2743.23999023437</v>
      </c>
      <c r="J671" s="70" t="n">
        <v>3.56248211860656</v>
      </c>
      <c r="K671" s="106">
        <f>K670*(1+Tbill_YTM)^(1/52)</f>
        <v/>
      </c>
      <c r="L671" s="59" t="n"/>
      <c r="M671" s="104" t="n">
        <v>41288</v>
      </c>
      <c r="N671" s="107">
        <f>IF(YEAR(M671)&lt;&gt;YEAR(M670), Q670*$C$5, N670)*(I671/I670)</f>
        <v/>
      </c>
      <c r="O671" s="107">
        <f>IF(YEAR(M671)&lt;&gt;YEAR(M670), Q670*$C$6, O670)*(J671/J670)</f>
        <v/>
      </c>
      <c r="P671" s="107">
        <f>IF(YEAR(M671)&lt;&gt;YEAR(M670), Q670*$C$7, P670)*(1+Tbill_YTM)^(1/52)</f>
        <v/>
      </c>
      <c r="Q671" s="61">
        <f>SUM(N671:P671)</f>
        <v/>
      </c>
      <c r="R671" s="61">
        <f>R670*EXP($C$20/52) - IF(YEAR(M672)&lt;&gt;YEAR(M671), Initial_Assets * $C$19, 0)</f>
        <v/>
      </c>
      <c r="S671" s="62">
        <f>Q671/-R671</f>
        <v/>
      </c>
      <c r="T671" s="59" t="n"/>
      <c r="U671" s="59" t="n"/>
      <c r="V671" s="59" t="n"/>
    </row>
    <row r="672">
      <c r="G672" s="59" t="n"/>
      <c r="H672" s="104" t="n">
        <v>41295</v>
      </c>
      <c r="I672" s="105" t="n">
        <v>2736.72998046875</v>
      </c>
      <c r="J672" s="70" t="n">
        <v>3.55206966400146</v>
      </c>
      <c r="K672" s="106">
        <f>K671*(1+Tbill_YTM)^(1/52)</f>
        <v/>
      </c>
      <c r="L672" s="59" t="n"/>
      <c r="M672" s="104" t="n">
        <v>41295</v>
      </c>
      <c r="N672" s="107">
        <f>IF(YEAR(M672)&lt;&gt;YEAR(M671), Q671*$C$5, N671)*(I672/I671)</f>
        <v/>
      </c>
      <c r="O672" s="107">
        <f>IF(YEAR(M672)&lt;&gt;YEAR(M671), Q671*$C$6, O671)*(J672/J671)</f>
        <v/>
      </c>
      <c r="P672" s="107">
        <f>IF(YEAR(M672)&lt;&gt;YEAR(M671), Q671*$C$7, P671)*(1+Tbill_YTM)^(1/52)</f>
        <v/>
      </c>
      <c r="Q672" s="61">
        <f>SUM(N672:P672)</f>
        <v/>
      </c>
      <c r="R672" s="61">
        <f>R671*EXP($C$20/52) - IF(YEAR(M673)&lt;&gt;YEAR(M672), Initial_Assets * $C$19, 0)</f>
        <v/>
      </c>
      <c r="S672" s="62">
        <f>Q672/-R672</f>
        <v/>
      </c>
      <c r="T672" s="59" t="n"/>
      <c r="U672" s="59" t="n"/>
      <c r="V672" s="59" t="n"/>
    </row>
    <row r="673">
      <c r="G673" s="59" t="n"/>
      <c r="H673" s="104" t="n">
        <v>41302</v>
      </c>
      <c r="I673" s="105" t="n">
        <v>2763.9599609375</v>
      </c>
      <c r="J673" s="70" t="n">
        <v>3.61822271347045</v>
      </c>
      <c r="K673" s="106">
        <f>K672*(1+Tbill_YTM)^(1/52)</f>
        <v/>
      </c>
      <c r="L673" s="59" t="n"/>
      <c r="M673" s="104" t="n">
        <v>41302</v>
      </c>
      <c r="N673" s="107">
        <f>IF(YEAR(M673)&lt;&gt;YEAR(M672), Q672*$C$5, N672)*(I673/I672)</f>
        <v/>
      </c>
      <c r="O673" s="107">
        <f>IF(YEAR(M673)&lt;&gt;YEAR(M672), Q672*$C$6, O672)*(J673/J672)</f>
        <v/>
      </c>
      <c r="P673" s="107">
        <f>IF(YEAR(M673)&lt;&gt;YEAR(M672), Q672*$C$7, P672)*(1+Tbill_YTM)^(1/52)</f>
        <v/>
      </c>
      <c r="Q673" s="61">
        <f>SUM(N673:P673)</f>
        <v/>
      </c>
      <c r="R673" s="61">
        <f>R672*EXP($C$20/52) - IF(YEAR(M674)&lt;&gt;YEAR(M673), Initial_Assets * $C$19, 0)</f>
        <v/>
      </c>
      <c r="S673" s="62">
        <f>Q673/-R673</f>
        <v/>
      </c>
      <c r="T673" s="59" t="n"/>
      <c r="U673" s="59" t="n"/>
      <c r="V673" s="59" t="n"/>
    </row>
    <row r="674">
      <c r="G674" s="59" t="n"/>
      <c r="H674" s="104" t="n">
        <v>41309</v>
      </c>
      <c r="I674" s="105" t="n">
        <v>2775.56005859375</v>
      </c>
      <c r="J674" s="70" t="n">
        <v>3.65313649177551</v>
      </c>
      <c r="K674" s="106">
        <f>K673*(1+Tbill_YTM)^(1/52)</f>
        <v/>
      </c>
      <c r="L674" s="59" t="n"/>
      <c r="M674" s="104" t="n">
        <v>41309</v>
      </c>
      <c r="N674" s="107">
        <f>IF(YEAR(M674)&lt;&gt;YEAR(M673), Q673*$C$5, N673)*(I674/I673)</f>
        <v/>
      </c>
      <c r="O674" s="107">
        <f>IF(YEAR(M674)&lt;&gt;YEAR(M673), Q673*$C$6, O673)*(J674/J673)</f>
        <v/>
      </c>
      <c r="P674" s="107">
        <f>IF(YEAR(M674)&lt;&gt;YEAR(M673), Q673*$C$7, P673)*(1+Tbill_YTM)^(1/52)</f>
        <v/>
      </c>
      <c r="Q674" s="61">
        <f>SUM(N674:P674)</f>
        <v/>
      </c>
      <c r="R674" s="61">
        <f>R673*EXP($C$20/52) - IF(YEAR(M675)&lt;&gt;YEAR(M674), Initial_Assets * $C$19, 0)</f>
        <v/>
      </c>
      <c r="S674" s="62">
        <f>Q674/-R674</f>
        <v/>
      </c>
      <c r="T674" s="59" t="n"/>
      <c r="U674" s="59" t="n"/>
      <c r="V674" s="59" t="n"/>
    </row>
    <row r="675">
      <c r="G675" s="59" t="n"/>
      <c r="H675" s="104" t="n">
        <v>41316</v>
      </c>
      <c r="I675" s="105" t="n">
        <v>2764.669921875</v>
      </c>
      <c r="J675" s="70" t="n">
        <v>3.62741017341613</v>
      </c>
      <c r="K675" s="106">
        <f>K674*(1+Tbill_YTM)^(1/52)</f>
        <v/>
      </c>
      <c r="L675" s="59" t="n"/>
      <c r="M675" s="104" t="n">
        <v>41316</v>
      </c>
      <c r="N675" s="107">
        <f>IF(YEAR(M675)&lt;&gt;YEAR(M674), Q674*$C$5, N674)*(I675/I674)</f>
        <v/>
      </c>
      <c r="O675" s="107">
        <f>IF(YEAR(M675)&lt;&gt;YEAR(M674), Q674*$C$6, O674)*(J675/J674)</f>
        <v/>
      </c>
      <c r="P675" s="107">
        <f>IF(YEAR(M675)&lt;&gt;YEAR(M674), Q674*$C$7, P674)*(1+Tbill_YTM)^(1/52)</f>
        <v/>
      </c>
      <c r="Q675" s="61">
        <f>SUM(N675:P675)</f>
        <v/>
      </c>
      <c r="R675" s="61">
        <f>R674*EXP($C$20/52) - IF(YEAR(M676)&lt;&gt;YEAR(M675), Initial_Assets * $C$19, 0)</f>
        <v/>
      </c>
      <c r="S675" s="62">
        <f>Q675/-R675</f>
        <v/>
      </c>
      <c r="T675" s="59" t="n"/>
      <c r="U675" s="59" t="n"/>
      <c r="V675" s="59" t="n"/>
    </row>
    <row r="676">
      <c r="G676" s="59" t="n"/>
      <c r="H676" s="104" t="n">
        <v>41323</v>
      </c>
      <c r="I676" s="105" t="n">
        <v>2737.28002929687</v>
      </c>
      <c r="J676" s="70" t="n">
        <v>3.55758213996887</v>
      </c>
      <c r="K676" s="106">
        <f>K675*(1+Tbill_YTM)^(1/52)</f>
        <v/>
      </c>
      <c r="L676" s="59" t="n"/>
      <c r="M676" s="104" t="n">
        <v>41323</v>
      </c>
      <c r="N676" s="107">
        <f>IF(YEAR(M676)&lt;&gt;YEAR(M675), Q675*$C$5, N675)*(I676/I675)</f>
        <v/>
      </c>
      <c r="O676" s="107">
        <f>IF(YEAR(M676)&lt;&gt;YEAR(M675), Q675*$C$6, O675)*(J676/J675)</f>
        <v/>
      </c>
      <c r="P676" s="107">
        <f>IF(YEAR(M676)&lt;&gt;YEAR(M675), Q675*$C$7, P675)*(1+Tbill_YTM)^(1/52)</f>
        <v/>
      </c>
      <c r="Q676" s="61">
        <f>SUM(N676:P676)</f>
        <v/>
      </c>
      <c r="R676" s="61">
        <f>R675*EXP($C$20/52) - IF(YEAR(M677)&lt;&gt;YEAR(M676), Initial_Assets * $C$19, 0)</f>
        <v/>
      </c>
      <c r="S676" s="62">
        <f>Q676/-R676</f>
        <v/>
      </c>
      <c r="T676" s="59" t="n"/>
      <c r="U676" s="59" t="n"/>
      <c r="V676" s="59" t="n"/>
    </row>
    <row r="677">
      <c r="G677" s="59" t="n"/>
      <c r="H677" s="104" t="n">
        <v>41330</v>
      </c>
      <c r="I677" s="105" t="n">
        <v>2747.75</v>
      </c>
      <c r="J677" s="70" t="n">
        <v>3.58147072792053</v>
      </c>
      <c r="K677" s="106">
        <f>K676*(1+Tbill_YTM)^(1/52)</f>
        <v/>
      </c>
      <c r="L677" s="59" t="n"/>
      <c r="M677" s="104" t="n">
        <v>41330</v>
      </c>
      <c r="N677" s="107">
        <f>IF(YEAR(M677)&lt;&gt;YEAR(M676), Q676*$C$5, N676)*(I677/I676)</f>
        <v/>
      </c>
      <c r="O677" s="107">
        <f>IF(YEAR(M677)&lt;&gt;YEAR(M676), Q676*$C$6, O676)*(J677/J676)</f>
        <v/>
      </c>
      <c r="P677" s="107">
        <f>IF(YEAR(M677)&lt;&gt;YEAR(M676), Q676*$C$7, P676)*(1+Tbill_YTM)^(1/52)</f>
        <v/>
      </c>
      <c r="Q677" s="61">
        <f>SUM(N677:P677)</f>
        <v/>
      </c>
      <c r="R677" s="61">
        <f>R676*EXP($C$20/52) - IF(YEAR(M678)&lt;&gt;YEAR(M677), Initial_Assets * $C$19, 0)</f>
        <v/>
      </c>
      <c r="S677" s="62">
        <f>Q677/-R677</f>
        <v/>
      </c>
      <c r="T677" s="59" t="n"/>
      <c r="U677" s="59" t="n"/>
      <c r="V677" s="59" t="n"/>
    </row>
    <row r="678">
      <c r="G678" s="59" t="n"/>
      <c r="H678" s="104" t="n">
        <v>41337</v>
      </c>
      <c r="I678" s="105" t="n">
        <v>2804.11010742187</v>
      </c>
      <c r="J678" s="70" t="n">
        <v>3.72786545753479</v>
      </c>
      <c r="K678" s="106">
        <f>K677*(1+Tbill_YTM)^(1/52)</f>
        <v/>
      </c>
      <c r="L678" s="59" t="n"/>
      <c r="M678" s="104" t="n">
        <v>41337</v>
      </c>
      <c r="N678" s="107">
        <f>IF(YEAR(M678)&lt;&gt;YEAR(M677), Q677*$C$5, N677)*(I678/I677)</f>
        <v/>
      </c>
      <c r="O678" s="107">
        <f>IF(YEAR(M678)&lt;&gt;YEAR(M677), Q677*$C$6, O677)*(J678/J677)</f>
        <v/>
      </c>
      <c r="P678" s="107">
        <f>IF(YEAR(M678)&lt;&gt;YEAR(M677), Q677*$C$7, P677)*(1+Tbill_YTM)^(1/52)</f>
        <v/>
      </c>
      <c r="Q678" s="61">
        <f>SUM(N678:P678)</f>
        <v/>
      </c>
      <c r="R678" s="61">
        <f>R677*EXP($C$20/52) - IF(YEAR(M679)&lt;&gt;YEAR(M678), Initial_Assets * $C$19, 0)</f>
        <v/>
      </c>
      <c r="S678" s="62">
        <f>Q678/-R678</f>
        <v/>
      </c>
      <c r="T678" s="59" t="n"/>
      <c r="U678" s="59" t="n"/>
      <c r="V678" s="59" t="n"/>
    </row>
    <row r="679">
      <c r="G679" s="59" t="n"/>
      <c r="H679" s="104" t="n">
        <v>41344</v>
      </c>
      <c r="I679" s="105" t="n">
        <v>2799.40991210937</v>
      </c>
      <c r="J679" s="70" t="n">
        <v>3.71990251541137</v>
      </c>
      <c r="K679" s="106">
        <f>K678*(1+Tbill_YTM)^(1/52)</f>
        <v/>
      </c>
      <c r="L679" s="59" t="n"/>
      <c r="M679" s="104" t="n">
        <v>41344</v>
      </c>
      <c r="N679" s="107">
        <f>IF(YEAR(M679)&lt;&gt;YEAR(M678), Q678*$C$5, N678)*(I679/I678)</f>
        <v/>
      </c>
      <c r="O679" s="107">
        <f>IF(YEAR(M679)&lt;&gt;YEAR(M678), Q678*$C$6, O678)*(J679/J678)</f>
        <v/>
      </c>
      <c r="P679" s="107">
        <f>IF(YEAR(M679)&lt;&gt;YEAR(M678), Q678*$C$7, P678)*(1+Tbill_YTM)^(1/52)</f>
        <v/>
      </c>
      <c r="Q679" s="61">
        <f>SUM(N679:P679)</f>
        <v/>
      </c>
      <c r="R679" s="61">
        <f>R678*EXP($C$20/52) - IF(YEAR(M680)&lt;&gt;YEAR(M679), Initial_Assets * $C$19, 0)</f>
        <v/>
      </c>
      <c r="S679" s="62">
        <f>Q679/-R679</f>
        <v/>
      </c>
      <c r="T679" s="59" t="n"/>
      <c r="U679" s="59" t="n"/>
      <c r="V679" s="59" t="n"/>
    </row>
    <row r="680">
      <c r="G680" s="59" t="n"/>
      <c r="H680" s="104" t="n">
        <v>41351</v>
      </c>
      <c r="I680" s="105" t="n">
        <v>2800.81005859375</v>
      </c>
      <c r="J680" s="70" t="n">
        <v>3.71684026718139</v>
      </c>
      <c r="K680" s="106">
        <f>K679*(1+Tbill_YTM)^(1/52)</f>
        <v/>
      </c>
      <c r="L680" s="59" t="n"/>
      <c r="M680" s="104" t="n">
        <v>41351</v>
      </c>
      <c r="N680" s="107">
        <f>IF(YEAR(M680)&lt;&gt;YEAR(M679), Q679*$C$5, N679)*(I680/I679)</f>
        <v/>
      </c>
      <c r="O680" s="107">
        <f>IF(YEAR(M680)&lt;&gt;YEAR(M679), Q679*$C$6, O679)*(J680/J679)</f>
        <v/>
      </c>
      <c r="P680" s="107">
        <f>IF(YEAR(M680)&lt;&gt;YEAR(M679), Q679*$C$7, P679)*(1+Tbill_YTM)^(1/52)</f>
        <v/>
      </c>
      <c r="Q680" s="61">
        <f>SUM(N680:P680)</f>
        <v/>
      </c>
      <c r="R680" s="61">
        <f>R679*EXP($C$20/52) - IF(YEAR(M681)&lt;&gt;YEAR(M680), Initial_Assets * $C$19, 0)</f>
        <v/>
      </c>
      <c r="S680" s="62">
        <f>Q680/-R680</f>
        <v/>
      </c>
      <c r="T680" s="59" t="n"/>
      <c r="U680" s="59" t="n"/>
      <c r="V680" s="59" t="n"/>
    </row>
    <row r="681">
      <c r="G681" s="59" t="n"/>
      <c r="H681" s="104" t="n">
        <v>41358</v>
      </c>
      <c r="I681" s="105" t="n">
        <v>2818.68994140625</v>
      </c>
      <c r="J681" s="70" t="n">
        <v>3.76852583885192</v>
      </c>
      <c r="K681" s="106">
        <f>K680*(1+Tbill_YTM)^(1/52)</f>
        <v/>
      </c>
      <c r="L681" s="59" t="n"/>
      <c r="M681" s="104" t="n">
        <v>41358</v>
      </c>
      <c r="N681" s="107">
        <f>IF(YEAR(M681)&lt;&gt;YEAR(M680), Q680*$C$5, N680)*(I681/I680)</f>
        <v/>
      </c>
      <c r="O681" s="107">
        <f>IF(YEAR(M681)&lt;&gt;YEAR(M680), Q680*$C$6, O680)*(J681/J680)</f>
        <v/>
      </c>
      <c r="P681" s="107">
        <f>IF(YEAR(M681)&lt;&gt;YEAR(M680), Q680*$C$7, P680)*(1+Tbill_YTM)^(1/52)</f>
        <v/>
      </c>
      <c r="Q681" s="61">
        <f>SUM(N681:P681)</f>
        <v/>
      </c>
      <c r="R681" s="61">
        <f>R680*EXP($C$20/52) - IF(YEAR(M682)&lt;&gt;YEAR(M681), Initial_Assets * $C$19, 0)</f>
        <v/>
      </c>
      <c r="S681" s="62">
        <f>Q681/-R681</f>
        <v/>
      </c>
      <c r="T681" s="59" t="n"/>
      <c r="U681" s="59" t="n"/>
      <c r="V681" s="59" t="n"/>
    </row>
    <row r="682">
      <c r="G682" s="59" t="n"/>
      <c r="H682" s="104" t="n">
        <v>41365</v>
      </c>
      <c r="I682" s="105" t="n">
        <v>2771.75</v>
      </c>
      <c r="J682" s="70" t="n">
        <v>3.64452481269836</v>
      </c>
      <c r="K682" s="106">
        <f>K681*(1+Tbill_YTM)^(1/52)</f>
        <v/>
      </c>
      <c r="L682" s="59" t="n"/>
      <c r="M682" s="104" t="n">
        <v>41365</v>
      </c>
      <c r="N682" s="107">
        <f>IF(YEAR(M682)&lt;&gt;YEAR(M681), Q681*$C$5, N681)*(I682/I681)</f>
        <v/>
      </c>
      <c r="O682" s="107">
        <f>IF(YEAR(M682)&lt;&gt;YEAR(M681), Q681*$C$6, O681)*(J682/J681)</f>
        <v/>
      </c>
      <c r="P682" s="107">
        <f>IF(YEAR(M682)&lt;&gt;YEAR(M681), Q681*$C$7, P681)*(1+Tbill_YTM)^(1/52)</f>
        <v/>
      </c>
      <c r="Q682" s="61">
        <f>SUM(N682:P682)</f>
        <v/>
      </c>
      <c r="R682" s="61">
        <f>R681*EXP($C$20/52) - IF(YEAR(M683)&lt;&gt;YEAR(M682), Initial_Assets * $C$19, 0)</f>
        <v/>
      </c>
      <c r="S682" s="62">
        <f>Q682/-R682</f>
        <v/>
      </c>
      <c r="T682" s="59" t="n"/>
      <c r="U682" s="59" t="n"/>
      <c r="V682" s="59" t="n"/>
    </row>
    <row r="683">
      <c r="G683" s="59" t="n"/>
      <c r="H683" s="104" t="n">
        <v>41372</v>
      </c>
      <c r="I683" s="105" t="n">
        <v>2856.47998046875</v>
      </c>
      <c r="J683" s="70" t="n">
        <v>3.86735844612121</v>
      </c>
      <c r="K683" s="106">
        <f>K682*(1+Tbill_YTM)^(1/52)</f>
        <v/>
      </c>
      <c r="L683" s="59" t="n"/>
      <c r="M683" s="104" t="n">
        <v>41372</v>
      </c>
      <c r="N683" s="107">
        <f>IF(YEAR(M683)&lt;&gt;YEAR(M682), Q682*$C$5, N682)*(I683/I682)</f>
        <v/>
      </c>
      <c r="O683" s="107">
        <f>IF(YEAR(M683)&lt;&gt;YEAR(M682), Q682*$C$6, O682)*(J683/J682)</f>
        <v/>
      </c>
      <c r="P683" s="107">
        <f>IF(YEAR(M683)&lt;&gt;YEAR(M682), Q682*$C$7, P682)*(1+Tbill_YTM)^(1/52)</f>
        <v/>
      </c>
      <c r="Q683" s="61">
        <f>SUM(N683:P683)</f>
        <v/>
      </c>
      <c r="R683" s="61">
        <f>R682*EXP($C$20/52) - IF(YEAR(M684)&lt;&gt;YEAR(M683), Initial_Assets * $C$19, 0)</f>
        <v/>
      </c>
      <c r="S683" s="62">
        <f>Q683/-R683</f>
        <v/>
      </c>
      <c r="T683" s="59" t="n"/>
      <c r="U683" s="59" t="n"/>
      <c r="V683" s="59" t="n"/>
    </row>
    <row r="684">
      <c r="G684" s="59" t="n"/>
      <c r="H684" s="104" t="n">
        <v>41379</v>
      </c>
      <c r="I684" s="105" t="n">
        <v>2780.4599609375</v>
      </c>
      <c r="J684" s="70" t="n">
        <v>3.66171312332153</v>
      </c>
      <c r="K684" s="106">
        <f>K683*(1+Tbill_YTM)^(1/52)</f>
        <v/>
      </c>
      <c r="L684" s="59" t="n"/>
      <c r="M684" s="104" t="n">
        <v>41379</v>
      </c>
      <c r="N684" s="107">
        <f>IF(YEAR(M684)&lt;&gt;YEAR(M683), Q683*$C$5, N683)*(I684/I683)</f>
        <v/>
      </c>
      <c r="O684" s="107">
        <f>IF(YEAR(M684)&lt;&gt;YEAR(M683), Q683*$C$6, O683)*(J684/J683)</f>
        <v/>
      </c>
      <c r="P684" s="107">
        <f>IF(YEAR(M684)&lt;&gt;YEAR(M683), Q683*$C$7, P683)*(1+Tbill_YTM)^(1/52)</f>
        <v/>
      </c>
      <c r="Q684" s="61">
        <f>SUM(N684:P684)</f>
        <v/>
      </c>
      <c r="R684" s="61">
        <f>R683*EXP($C$20/52) - IF(YEAR(M685)&lt;&gt;YEAR(M684), Initial_Assets * $C$19, 0)</f>
        <v/>
      </c>
      <c r="S684" s="62">
        <f>Q684/-R684</f>
        <v/>
      </c>
      <c r="T684" s="59" t="n"/>
      <c r="U684" s="59" t="n"/>
      <c r="V684" s="59" t="n"/>
    </row>
    <row r="685">
      <c r="G685" s="59" t="n"/>
      <c r="H685" s="104" t="n">
        <v>41386</v>
      </c>
      <c r="I685" s="105" t="n">
        <v>2840.55004882812</v>
      </c>
      <c r="J685" s="70" t="n">
        <v>3.82070446014404</v>
      </c>
      <c r="K685" s="106">
        <f>K684*(1+Tbill_YTM)^(1/52)</f>
        <v/>
      </c>
      <c r="L685" s="59" t="n"/>
      <c r="M685" s="104" t="n">
        <v>41386</v>
      </c>
      <c r="N685" s="107">
        <f>IF(YEAR(M685)&lt;&gt;YEAR(M684), Q684*$C$5, N684)*(I685/I684)</f>
        <v/>
      </c>
      <c r="O685" s="107">
        <f>IF(YEAR(M685)&lt;&gt;YEAR(M684), Q684*$C$6, O684)*(J685/J684)</f>
        <v/>
      </c>
      <c r="P685" s="107">
        <f>IF(YEAR(M685)&lt;&gt;YEAR(M684), Q684*$C$7, P684)*(1+Tbill_YTM)^(1/52)</f>
        <v/>
      </c>
      <c r="Q685" s="61">
        <f>SUM(N685:P685)</f>
        <v/>
      </c>
      <c r="R685" s="61">
        <f>R684*EXP($C$20/52) - IF(YEAR(M686)&lt;&gt;YEAR(M685), Initial_Assets * $C$19, 0)</f>
        <v/>
      </c>
      <c r="S685" s="62">
        <f>Q685/-R685</f>
        <v/>
      </c>
      <c r="T685" s="59" t="n"/>
      <c r="U685" s="59" t="n"/>
      <c r="V685" s="59" t="n"/>
    </row>
    <row r="686">
      <c r="G686" s="59" t="n"/>
      <c r="H686" s="104" t="n">
        <v>41393</v>
      </c>
      <c r="I686" s="105" t="n">
        <v>2944.59008789062</v>
      </c>
      <c r="J686" s="70" t="n">
        <v>4.10308265686035</v>
      </c>
      <c r="K686" s="106">
        <f>K685*(1+Tbill_YTM)^(1/52)</f>
        <v/>
      </c>
      <c r="L686" s="59" t="n"/>
      <c r="M686" s="104" t="n">
        <v>41393</v>
      </c>
      <c r="N686" s="107">
        <f>IF(YEAR(M686)&lt;&gt;YEAR(M685), Q685*$C$5, N685)*(I686/I685)</f>
        <v/>
      </c>
      <c r="O686" s="107">
        <f>IF(YEAR(M686)&lt;&gt;YEAR(M685), Q685*$C$6, O685)*(J686/J685)</f>
        <v/>
      </c>
      <c r="P686" s="107">
        <f>IF(YEAR(M686)&lt;&gt;YEAR(M685), Q685*$C$7, P685)*(1+Tbill_YTM)^(1/52)</f>
        <v/>
      </c>
      <c r="Q686" s="61">
        <f>SUM(N686:P686)</f>
        <v/>
      </c>
      <c r="R686" s="61">
        <f>R685*EXP($C$20/52) - IF(YEAR(M687)&lt;&gt;YEAR(M686), Initial_Assets * $C$19, 0)</f>
        <v/>
      </c>
      <c r="S686" s="62">
        <f>Q686/-R686</f>
        <v/>
      </c>
      <c r="T686" s="59" t="n"/>
      <c r="U686" s="59" t="n"/>
      <c r="V686" s="59" t="n"/>
    </row>
    <row r="687">
      <c r="G687" s="59" t="n"/>
      <c r="H687" s="104" t="n">
        <v>41400</v>
      </c>
      <c r="I687" s="105" t="n">
        <v>2981.02001953125</v>
      </c>
      <c r="J687" s="70" t="n">
        <v>4.2055983543396</v>
      </c>
      <c r="K687" s="106">
        <f>K686*(1+Tbill_YTM)^(1/52)</f>
        <v/>
      </c>
      <c r="L687" s="59" t="n"/>
      <c r="M687" s="104" t="n">
        <v>41400</v>
      </c>
      <c r="N687" s="107">
        <f>IF(YEAR(M687)&lt;&gt;YEAR(M686), Q686*$C$5, N686)*(I687/I686)</f>
        <v/>
      </c>
      <c r="O687" s="107">
        <f>IF(YEAR(M687)&lt;&gt;YEAR(M686), Q686*$C$6, O686)*(J687/J686)</f>
        <v/>
      </c>
      <c r="P687" s="107">
        <f>IF(YEAR(M687)&lt;&gt;YEAR(M686), Q686*$C$7, P686)*(1+Tbill_YTM)^(1/52)</f>
        <v/>
      </c>
      <c r="Q687" s="61">
        <f>SUM(N687:P687)</f>
        <v/>
      </c>
      <c r="R687" s="61">
        <f>R686*EXP($C$20/52) - IF(YEAR(M688)&lt;&gt;YEAR(M687), Initial_Assets * $C$19, 0)</f>
        <v/>
      </c>
      <c r="S687" s="62">
        <f>Q687/-R687</f>
        <v/>
      </c>
      <c r="T687" s="59" t="n"/>
      <c r="U687" s="59" t="n"/>
      <c r="V687" s="59" t="n"/>
    </row>
    <row r="688">
      <c r="G688" s="59" t="n"/>
      <c r="H688" s="104" t="n">
        <v>41407</v>
      </c>
      <c r="I688" s="105" t="n">
        <v>3028.9599609375</v>
      </c>
      <c r="J688" s="70" t="n">
        <v>4.34924268722534</v>
      </c>
      <c r="K688" s="106">
        <f>K687*(1+Tbill_YTM)^(1/52)</f>
        <v/>
      </c>
      <c r="L688" s="59" t="n"/>
      <c r="M688" s="104" t="n">
        <v>41407</v>
      </c>
      <c r="N688" s="107">
        <f>IF(YEAR(M688)&lt;&gt;YEAR(M687), Q687*$C$5, N687)*(I688/I687)</f>
        <v/>
      </c>
      <c r="O688" s="107">
        <f>IF(YEAR(M688)&lt;&gt;YEAR(M687), Q687*$C$6, O687)*(J688/J687)</f>
        <v/>
      </c>
      <c r="P688" s="107">
        <f>IF(YEAR(M688)&lt;&gt;YEAR(M687), Q687*$C$7, P687)*(1+Tbill_YTM)^(1/52)</f>
        <v/>
      </c>
      <c r="Q688" s="61">
        <f>SUM(N688:P688)</f>
        <v/>
      </c>
      <c r="R688" s="61">
        <f>R687*EXP($C$20/52) - IF(YEAR(M689)&lt;&gt;YEAR(M688), Initial_Assets * $C$19, 0)</f>
        <v/>
      </c>
      <c r="S688" s="62">
        <f>Q688/-R688</f>
        <v/>
      </c>
      <c r="T688" s="59" t="n"/>
      <c r="U688" s="59" t="n"/>
      <c r="V688" s="59" t="n"/>
    </row>
    <row r="689">
      <c r="G689" s="59" t="n"/>
      <c r="H689" s="104" t="n">
        <v>41414</v>
      </c>
      <c r="I689" s="105" t="n">
        <v>2991.02001953125</v>
      </c>
      <c r="J689" s="70" t="n">
        <v>4.24795532226562</v>
      </c>
      <c r="K689" s="106">
        <f>K688*(1+Tbill_YTM)^(1/52)</f>
        <v/>
      </c>
      <c r="L689" s="59" t="n"/>
      <c r="M689" s="104" t="n">
        <v>41414</v>
      </c>
      <c r="N689" s="107">
        <f>IF(YEAR(M689)&lt;&gt;YEAR(M688), Q688*$C$5, N688)*(I689/I688)</f>
        <v/>
      </c>
      <c r="O689" s="107">
        <f>IF(YEAR(M689)&lt;&gt;YEAR(M688), Q688*$C$6, O688)*(J689/J688)</f>
        <v/>
      </c>
      <c r="P689" s="107">
        <f>IF(YEAR(M689)&lt;&gt;YEAR(M688), Q688*$C$7, P688)*(1+Tbill_YTM)^(1/52)</f>
        <v/>
      </c>
      <c r="Q689" s="61">
        <f>SUM(N689:P689)</f>
        <v/>
      </c>
      <c r="R689" s="61">
        <f>R688*EXP($C$20/52) - IF(YEAR(M690)&lt;&gt;YEAR(M689), Initial_Assets * $C$19, 0)</f>
        <v/>
      </c>
      <c r="S689" s="62">
        <f>Q689/-R689</f>
        <v/>
      </c>
      <c r="T689" s="59" t="n"/>
      <c r="U689" s="59" t="n"/>
      <c r="V689" s="59" t="n"/>
    </row>
    <row r="690">
      <c r="G690" s="59" t="n"/>
      <c r="H690" s="104" t="n">
        <v>41421</v>
      </c>
      <c r="I690" s="105" t="n">
        <v>2981.76000976562</v>
      </c>
      <c r="J690" s="70" t="n">
        <v>4.22462844848632</v>
      </c>
      <c r="K690" s="106">
        <f>K689*(1+Tbill_YTM)^(1/52)</f>
        <v/>
      </c>
      <c r="L690" s="59" t="n"/>
      <c r="M690" s="104" t="n">
        <v>41421</v>
      </c>
      <c r="N690" s="107">
        <f>IF(YEAR(M690)&lt;&gt;YEAR(M689), Q689*$C$5, N689)*(I690/I689)</f>
        <v/>
      </c>
      <c r="O690" s="107">
        <f>IF(YEAR(M690)&lt;&gt;YEAR(M689), Q689*$C$6, O689)*(J690/J689)</f>
        <v/>
      </c>
      <c r="P690" s="107">
        <f>IF(YEAR(M690)&lt;&gt;YEAR(M689), Q689*$C$7, P689)*(1+Tbill_YTM)^(1/52)</f>
        <v/>
      </c>
      <c r="Q690" s="61">
        <f>SUM(N690:P690)</f>
        <v/>
      </c>
      <c r="R690" s="61">
        <f>R689*EXP($C$20/52) - IF(YEAR(M691)&lt;&gt;YEAR(M690), Initial_Assets * $C$19, 0)</f>
        <v/>
      </c>
      <c r="S690" s="62">
        <f>Q690/-R690</f>
        <v/>
      </c>
      <c r="T690" s="59" t="n"/>
      <c r="U690" s="59" t="n"/>
      <c r="V690" s="59" t="n"/>
    </row>
    <row r="691">
      <c r="G691" s="59" t="n"/>
      <c r="H691" s="104" t="n">
        <v>41428</v>
      </c>
      <c r="I691" s="105" t="n">
        <v>2990.8701171875</v>
      </c>
      <c r="J691" s="70" t="n">
        <v>4.23813343048095</v>
      </c>
      <c r="K691" s="106">
        <f>K690*(1+Tbill_YTM)^(1/52)</f>
        <v/>
      </c>
      <c r="L691" s="59" t="n"/>
      <c r="M691" s="104" t="n">
        <v>41428</v>
      </c>
      <c r="N691" s="107">
        <f>IF(YEAR(M691)&lt;&gt;YEAR(M690), Q690*$C$5, N690)*(I691/I690)</f>
        <v/>
      </c>
      <c r="O691" s="107">
        <f>IF(YEAR(M691)&lt;&gt;YEAR(M690), Q690*$C$6, O690)*(J691/J690)</f>
        <v/>
      </c>
      <c r="P691" s="107">
        <f>IF(YEAR(M691)&lt;&gt;YEAR(M690), Q690*$C$7, P690)*(1+Tbill_YTM)^(1/52)</f>
        <v/>
      </c>
      <c r="Q691" s="61">
        <f>SUM(N691:P691)</f>
        <v/>
      </c>
      <c r="R691" s="61">
        <f>R690*EXP($C$20/52) - IF(YEAR(M692)&lt;&gt;YEAR(M691), Initial_Assets * $C$19, 0)</f>
        <v/>
      </c>
      <c r="S691" s="62">
        <f>Q691/-R691</f>
        <v/>
      </c>
      <c r="T691" s="59" t="n"/>
      <c r="U691" s="59" t="n"/>
      <c r="V691" s="59" t="n"/>
    </row>
    <row r="692">
      <c r="G692" s="59" t="n"/>
      <c r="H692" s="104" t="n">
        <v>41435</v>
      </c>
      <c r="I692" s="105" t="n">
        <v>2943.86010742187</v>
      </c>
      <c r="J692" s="70" t="n">
        <v>4.11044979095459</v>
      </c>
      <c r="K692" s="106">
        <f>K691*(1+Tbill_YTM)^(1/52)</f>
        <v/>
      </c>
      <c r="L692" s="59" t="n"/>
      <c r="M692" s="104" t="n">
        <v>41435</v>
      </c>
      <c r="N692" s="107">
        <f>IF(YEAR(M692)&lt;&gt;YEAR(M691), Q691*$C$5, N691)*(I692/I691)</f>
        <v/>
      </c>
      <c r="O692" s="107">
        <f>IF(YEAR(M692)&lt;&gt;YEAR(M691), Q691*$C$6, O691)*(J692/J691)</f>
        <v/>
      </c>
      <c r="P692" s="107">
        <f>IF(YEAR(M692)&lt;&gt;YEAR(M691), Q691*$C$7, P691)*(1+Tbill_YTM)^(1/52)</f>
        <v/>
      </c>
      <c r="Q692" s="61">
        <f>SUM(N692:P692)</f>
        <v/>
      </c>
      <c r="R692" s="61">
        <f>R691*EXP($C$20/52) - IF(YEAR(M693)&lt;&gt;YEAR(M692), Initial_Assets * $C$19, 0)</f>
        <v/>
      </c>
      <c r="S692" s="62">
        <f>Q692/-R692</f>
        <v/>
      </c>
      <c r="T692" s="59" t="n"/>
      <c r="U692" s="59" t="n"/>
      <c r="V692" s="59" t="n"/>
    </row>
    <row r="693" ht="17.5" customHeight="1" s="15">
      <c r="A693" s="4" t="n"/>
      <c r="G693" s="59" t="n"/>
      <c r="H693" s="104" t="n">
        <v>41442</v>
      </c>
      <c r="I693" s="105" t="n">
        <v>2877.93994140625</v>
      </c>
      <c r="J693" s="70" t="n">
        <v>3.9226062297821</v>
      </c>
      <c r="K693" s="106">
        <f>K692*(1+Tbill_YTM)^(1/52)</f>
        <v/>
      </c>
      <c r="L693" s="106" t="n"/>
      <c r="M693" s="104" t="n">
        <v>41442</v>
      </c>
      <c r="N693" s="107">
        <f>IF(YEAR(M693)&lt;&gt;YEAR(M692), Q692*$C$5, N692)*(I693/I692)</f>
        <v/>
      </c>
      <c r="O693" s="107">
        <f>IF(YEAR(M693)&lt;&gt;YEAR(M692), Q692*$C$6, O692)*(J693/J692)</f>
        <v/>
      </c>
      <c r="P693" s="107">
        <f>IF(YEAR(M693)&lt;&gt;YEAR(M692), Q692*$C$7, P692)*(1+Tbill_YTM)^(1/52)</f>
        <v/>
      </c>
      <c r="Q693" s="61">
        <f>SUM(N693:P693)</f>
        <v/>
      </c>
      <c r="R693" s="61">
        <f>R692*EXP($C$20/52) - IF(YEAR(M694)&lt;&gt;YEAR(M693), Initial_Assets * $C$19, 0)</f>
        <v/>
      </c>
      <c r="S693" s="62">
        <f>Q693/-R693</f>
        <v/>
      </c>
      <c r="T693" s="59" t="n"/>
      <c r="U693" s="59" t="n"/>
      <c r="V693" s="59" t="n"/>
    </row>
    <row r="694" ht="17.5" customHeight="1" s="15">
      <c r="G694" s="59" t="n"/>
      <c r="H694" s="104" t="n">
        <v>41449</v>
      </c>
      <c r="I694" s="105" t="n">
        <v>2909.60009765625</v>
      </c>
      <c r="J694" s="70" t="n">
        <v>4.00609254837036</v>
      </c>
      <c r="K694" s="106">
        <f>K693*(1+Tbill_YTM)^(1/52)</f>
        <v/>
      </c>
      <c r="L694" s="59" t="n"/>
      <c r="M694" s="104" t="n">
        <v>41449</v>
      </c>
      <c r="N694" s="107">
        <f>IF(YEAR(M694)&lt;&gt;YEAR(M693), Q693*$C$5, N693)*(I694/I693)</f>
        <v/>
      </c>
      <c r="O694" s="107">
        <f>IF(YEAR(M694)&lt;&gt;YEAR(M693), Q693*$C$6, O693)*(J694/J693)</f>
        <v/>
      </c>
      <c r="P694" s="107">
        <f>IF(YEAR(M694)&lt;&gt;YEAR(M693), Q693*$C$7, P693)*(1+Tbill_YTM)^(1/52)</f>
        <v/>
      </c>
      <c r="Q694" s="61">
        <f>SUM(N694:P694)</f>
        <v/>
      </c>
      <c r="R694" s="61">
        <f>R693*EXP($C$20/52) - IF(YEAR(M695)&lt;&gt;YEAR(M694), Initial_Assets * $C$19, 0)</f>
        <v/>
      </c>
      <c r="S694" s="62">
        <f>Q694/-R694</f>
        <v/>
      </c>
      <c r="T694" s="59" t="n"/>
      <c r="U694" s="59" t="n"/>
      <c r="V694" s="59" t="n"/>
    </row>
    <row r="695">
      <c r="G695" s="59" t="n"/>
      <c r="H695" s="104" t="n">
        <v>41456</v>
      </c>
      <c r="I695" s="105" t="n">
        <v>2963.21997070312</v>
      </c>
      <c r="J695" s="70" t="n">
        <v>4.158944606781</v>
      </c>
      <c r="K695" s="106">
        <f>K694*(1+Tbill_YTM)^(1/52)</f>
        <v/>
      </c>
      <c r="L695" s="59" t="n"/>
      <c r="M695" s="104" t="n">
        <v>41456</v>
      </c>
      <c r="N695" s="107">
        <f>IF(YEAR(M695)&lt;&gt;YEAR(M694), Q694*$C$5, N694)*(I695/I694)</f>
        <v/>
      </c>
      <c r="O695" s="107">
        <f>IF(YEAR(M695)&lt;&gt;YEAR(M694), Q694*$C$6, O694)*(J695/J694)</f>
        <v/>
      </c>
      <c r="P695" s="107">
        <f>IF(YEAR(M695)&lt;&gt;YEAR(M694), Q694*$C$7, P694)*(1+Tbill_YTM)^(1/52)</f>
        <v/>
      </c>
      <c r="Q695" s="61">
        <f>SUM(N695:P695)</f>
        <v/>
      </c>
      <c r="R695" s="61">
        <f>R694*EXP($C$20/52) - IF(YEAR(M696)&lt;&gt;YEAR(M695), Initial_Assets * $C$19, 0)</f>
        <v/>
      </c>
      <c r="S695" s="62">
        <f>Q695/-R695</f>
        <v/>
      </c>
      <c r="T695" s="59" t="n"/>
      <c r="U695" s="59" t="n"/>
      <c r="V695" s="59" t="n"/>
    </row>
    <row r="696">
      <c r="G696" s="59" t="n"/>
      <c r="H696" s="104" t="n">
        <v>41463</v>
      </c>
      <c r="I696" s="105" t="n">
        <v>3079.07006835937</v>
      </c>
      <c r="J696" s="70" t="n">
        <v>4.47692728042602</v>
      </c>
      <c r="K696" s="106">
        <f>K695*(1+Tbill_YTM)^(1/52)</f>
        <v/>
      </c>
      <c r="L696" s="59" t="n"/>
      <c r="M696" s="104" t="n">
        <v>41463</v>
      </c>
      <c r="N696" s="107">
        <f>IF(YEAR(M696)&lt;&gt;YEAR(M695), Q695*$C$5, N695)*(I696/I695)</f>
        <v/>
      </c>
      <c r="O696" s="107">
        <f>IF(YEAR(M696)&lt;&gt;YEAR(M695), Q695*$C$6, O695)*(J696/J695)</f>
        <v/>
      </c>
      <c r="P696" s="107">
        <f>IF(YEAR(M696)&lt;&gt;YEAR(M695), Q695*$C$7, P695)*(1+Tbill_YTM)^(1/52)</f>
        <v/>
      </c>
      <c r="Q696" s="61">
        <f>SUM(N696:P696)</f>
        <v/>
      </c>
      <c r="R696" s="61">
        <f>R695*EXP($C$20/52) - IF(YEAR(M697)&lt;&gt;YEAR(M696), Initial_Assets * $C$19, 0)</f>
        <v/>
      </c>
      <c r="S696" s="62">
        <f>Q696/-R696</f>
        <v/>
      </c>
      <c r="T696" s="59" t="n"/>
      <c r="U696" s="59" t="n"/>
      <c r="V696" s="59" t="n"/>
    </row>
    <row r="697">
      <c r="G697" s="59" t="n"/>
      <c r="H697" s="104" t="n">
        <v>41470</v>
      </c>
      <c r="I697" s="105" t="n">
        <v>3044.92993164062</v>
      </c>
      <c r="J697" s="70" t="n">
        <v>4.39282703399658</v>
      </c>
      <c r="K697" s="106">
        <f>K696*(1+Tbill_YTM)^(1/52)</f>
        <v/>
      </c>
      <c r="L697" s="59" t="n"/>
      <c r="M697" s="104" t="n">
        <v>41470</v>
      </c>
      <c r="N697" s="107">
        <f>IF(YEAR(M697)&lt;&gt;YEAR(M696), Q696*$C$5, N696)*(I697/I696)</f>
        <v/>
      </c>
      <c r="O697" s="107">
        <f>IF(YEAR(M697)&lt;&gt;YEAR(M696), Q696*$C$6, O696)*(J697/J696)</f>
        <v/>
      </c>
      <c r="P697" s="107">
        <f>IF(YEAR(M697)&lt;&gt;YEAR(M696), Q696*$C$7, P696)*(1+Tbill_YTM)^(1/52)</f>
        <v/>
      </c>
      <c r="Q697" s="61">
        <f>SUM(N697:P697)</f>
        <v/>
      </c>
      <c r="R697" s="61">
        <f>R696*EXP($C$20/52) - IF(YEAR(M698)&lt;&gt;YEAR(M697), Initial_Assets * $C$19, 0)</f>
        <v/>
      </c>
      <c r="S697" s="62">
        <f>Q697/-R697</f>
        <v/>
      </c>
      <c r="T697" s="59" t="n"/>
      <c r="U697" s="59" t="n"/>
      <c r="V697" s="59" t="n"/>
    </row>
    <row r="698">
      <c r="G698" s="59" t="n"/>
      <c r="H698" s="104" t="n">
        <v>41477</v>
      </c>
      <c r="I698" s="105" t="n">
        <v>3076.22998046875</v>
      </c>
      <c r="J698" s="70" t="n">
        <v>4.47999715805053</v>
      </c>
      <c r="K698" s="106">
        <f>K697*(1+Tbill_YTM)^(1/52)</f>
        <v/>
      </c>
      <c r="L698" s="59" t="n"/>
      <c r="M698" s="104" t="n">
        <v>41477</v>
      </c>
      <c r="N698" s="107">
        <f>IF(YEAR(M698)&lt;&gt;YEAR(M697), Q697*$C$5, N697)*(I698/I697)</f>
        <v/>
      </c>
      <c r="O698" s="107">
        <f>IF(YEAR(M698)&lt;&gt;YEAR(M697), Q697*$C$6, O697)*(J698/J697)</f>
        <v/>
      </c>
      <c r="P698" s="107">
        <f>IF(YEAR(M698)&lt;&gt;YEAR(M697), Q697*$C$7, P697)*(1+Tbill_YTM)^(1/52)</f>
        <v/>
      </c>
      <c r="Q698" s="61">
        <f>SUM(N698:P698)</f>
        <v/>
      </c>
      <c r="R698" s="61">
        <f>R697*EXP($C$20/52) - IF(YEAR(M699)&lt;&gt;YEAR(M698), Initial_Assets * $C$19, 0)</f>
        <v/>
      </c>
      <c r="S698" s="62">
        <f>Q698/-R698</f>
        <v/>
      </c>
      <c r="T698" s="59" t="n"/>
      <c r="U698" s="59" t="n"/>
      <c r="V698" s="59" t="n"/>
    </row>
    <row r="699">
      <c r="G699" s="59" t="n"/>
      <c r="H699" s="104" t="n">
        <v>41484</v>
      </c>
      <c r="I699" s="105" t="n">
        <v>3143.52001953125</v>
      </c>
      <c r="J699" s="70" t="n">
        <v>4.67275047302246</v>
      </c>
      <c r="K699" s="106">
        <f>K698*(1+Tbill_YTM)^(1/52)</f>
        <v/>
      </c>
      <c r="L699" s="59" t="n"/>
      <c r="M699" s="104" t="n">
        <v>41484</v>
      </c>
      <c r="N699" s="107">
        <f>IF(YEAR(M699)&lt;&gt;YEAR(M698), Q698*$C$5, N698)*(I699/I698)</f>
        <v/>
      </c>
      <c r="O699" s="107">
        <f>IF(YEAR(M699)&lt;&gt;YEAR(M698), Q698*$C$6, O698)*(J699/J698)</f>
        <v/>
      </c>
      <c r="P699" s="107">
        <f>IF(YEAR(M699)&lt;&gt;YEAR(M698), Q698*$C$7, P698)*(1+Tbill_YTM)^(1/52)</f>
        <v/>
      </c>
      <c r="Q699" s="61">
        <f>SUM(N699:P699)</f>
        <v/>
      </c>
      <c r="R699" s="61">
        <f>R698*EXP($C$20/52) - IF(YEAR(M700)&lt;&gt;YEAR(M699), Initial_Assets * $C$19, 0)</f>
        <v/>
      </c>
      <c r="S699" s="62">
        <f>Q699/-R699</f>
        <v/>
      </c>
      <c r="T699" s="59" t="n"/>
      <c r="U699" s="59" t="n"/>
      <c r="V699" s="59" t="n"/>
    </row>
    <row r="700">
      <c r="E700" s="4" t="n"/>
      <c r="F700" s="4" t="n"/>
      <c r="G700" s="59" t="n"/>
      <c r="H700" s="104" t="n">
        <v>41491</v>
      </c>
      <c r="I700" s="105" t="n">
        <v>3118.57006835937</v>
      </c>
      <c r="J700" s="70" t="n">
        <v>4.61443376541137</v>
      </c>
      <c r="K700" s="106">
        <f>K699*(1+Tbill_YTM)^(1/52)</f>
        <v/>
      </c>
      <c r="L700" s="59" t="n"/>
      <c r="M700" s="104" t="n">
        <v>41491</v>
      </c>
      <c r="N700" s="107">
        <f>IF(YEAR(M700)&lt;&gt;YEAR(M699), Q699*$C$5, N699)*(I700/I699)</f>
        <v/>
      </c>
      <c r="O700" s="107">
        <f>IF(YEAR(M700)&lt;&gt;YEAR(M699), Q699*$C$6, O699)*(J700/J699)</f>
        <v/>
      </c>
      <c r="P700" s="107">
        <f>IF(YEAR(M700)&lt;&gt;YEAR(M699), Q699*$C$7, P699)*(1+Tbill_YTM)^(1/52)</f>
        <v/>
      </c>
      <c r="Q700" s="61">
        <f>SUM(N700:P700)</f>
        <v/>
      </c>
      <c r="R700" s="61">
        <f>R699*EXP($C$20/52) - IF(YEAR(M701)&lt;&gt;YEAR(M700), Initial_Assets * $C$19, 0)</f>
        <v/>
      </c>
      <c r="S700" s="62">
        <f>Q700/-R700</f>
        <v/>
      </c>
      <c r="T700" s="59" t="n"/>
      <c r="U700" s="59" t="n"/>
      <c r="V700" s="59" t="n"/>
    </row>
    <row r="701">
      <c r="B701" s="27" t="n"/>
      <c r="C701" s="4" t="n"/>
      <c r="D701" s="4" t="n"/>
      <c r="G701" s="59" t="n"/>
      <c r="H701" s="104" t="n">
        <v>41498</v>
      </c>
      <c r="I701" s="105" t="n">
        <v>3073.90991210937</v>
      </c>
      <c r="J701" s="70" t="n">
        <v>4.48736190795898</v>
      </c>
      <c r="K701" s="106">
        <f>K700*(1+Tbill_YTM)^(1/52)</f>
        <v/>
      </c>
      <c r="L701" s="59" t="n"/>
      <c r="M701" s="104" t="n">
        <v>41498</v>
      </c>
      <c r="N701" s="107">
        <f>IF(YEAR(M701)&lt;&gt;YEAR(M700), Q700*$C$5, N700)*(I701/I700)</f>
        <v/>
      </c>
      <c r="O701" s="107">
        <f>IF(YEAR(M701)&lt;&gt;YEAR(M700), Q700*$C$6, O700)*(J701/J700)</f>
        <v/>
      </c>
      <c r="P701" s="107">
        <f>IF(YEAR(M701)&lt;&gt;YEAR(M700), Q700*$C$7, P700)*(1+Tbill_YTM)^(1/52)</f>
        <v/>
      </c>
      <c r="Q701" s="61">
        <f>SUM(N701:P701)</f>
        <v/>
      </c>
      <c r="R701" s="61">
        <f>R700*EXP($C$20/52) - IF(YEAR(M702)&lt;&gt;YEAR(M701), Initial_Assets * $C$19, 0)</f>
        <v/>
      </c>
      <c r="S701" s="62">
        <f>Q701/-R701</f>
        <v/>
      </c>
      <c r="T701" s="59" t="n"/>
      <c r="U701" s="59" t="n"/>
      <c r="V701" s="59" t="n"/>
    </row>
    <row r="702">
      <c r="G702" s="59" t="n"/>
      <c r="H702" s="104" t="n">
        <v>41505</v>
      </c>
      <c r="I702" s="105" t="n">
        <v>3124.27001953125</v>
      </c>
      <c r="J702" s="70" t="n">
        <v>4.63100814819335</v>
      </c>
      <c r="K702" s="106">
        <f>K701*(1+Tbill_YTM)^(1/52)</f>
        <v/>
      </c>
      <c r="L702" s="59" t="n"/>
      <c r="M702" s="104" t="n">
        <v>41505</v>
      </c>
      <c r="N702" s="107">
        <f>IF(YEAR(M702)&lt;&gt;YEAR(M701), Q701*$C$5, N701)*(I702/I701)</f>
        <v/>
      </c>
      <c r="O702" s="107">
        <f>IF(YEAR(M702)&lt;&gt;YEAR(M701), Q701*$C$6, O701)*(J702/J701)</f>
        <v/>
      </c>
      <c r="P702" s="107">
        <f>IF(YEAR(M702)&lt;&gt;YEAR(M701), Q701*$C$7, P701)*(1+Tbill_YTM)^(1/52)</f>
        <v/>
      </c>
      <c r="Q702" s="61">
        <f>SUM(N702:P702)</f>
        <v/>
      </c>
      <c r="R702" s="61">
        <f>R701*EXP($C$20/52) - IF(YEAR(M703)&lt;&gt;YEAR(M702), Initial_Assets * $C$19, 0)</f>
        <v/>
      </c>
      <c r="S702" s="62">
        <f>Q702/-R702</f>
        <v/>
      </c>
      <c r="T702" s="59" t="n"/>
      <c r="U702" s="59" t="n"/>
      <c r="V702" s="59" t="n"/>
    </row>
    <row r="703">
      <c r="G703" s="59" t="n"/>
      <c r="H703" s="104" t="n">
        <v>41512</v>
      </c>
      <c r="I703" s="105" t="n">
        <v>3073.81005859375</v>
      </c>
      <c r="J703" s="70" t="n">
        <v>4.4818377494812</v>
      </c>
      <c r="K703" s="106">
        <f>K702*(1+Tbill_YTM)^(1/52)</f>
        <v/>
      </c>
      <c r="L703" s="59" t="n"/>
      <c r="M703" s="104" t="n">
        <v>41512</v>
      </c>
      <c r="N703" s="107">
        <f>IF(YEAR(M703)&lt;&gt;YEAR(M702), Q702*$C$5, N702)*(I703/I702)</f>
        <v/>
      </c>
      <c r="O703" s="107">
        <f>IF(YEAR(M703)&lt;&gt;YEAR(M702), Q702*$C$6, O702)*(J703/J702)</f>
        <v/>
      </c>
      <c r="P703" s="107">
        <f>IF(YEAR(M703)&lt;&gt;YEAR(M702), Q702*$C$7, P702)*(1+Tbill_YTM)^(1/52)</f>
        <v/>
      </c>
      <c r="Q703" s="61">
        <f>SUM(N703:P703)</f>
        <v/>
      </c>
      <c r="R703" s="61">
        <f>R702*EXP($C$20/52) - IF(YEAR(M704)&lt;&gt;YEAR(M703), Initial_Assets * $C$19, 0)</f>
        <v/>
      </c>
      <c r="S703" s="62">
        <f>Q703/-R703</f>
        <v/>
      </c>
      <c r="T703" s="59" t="n"/>
      <c r="U703" s="59" t="n"/>
      <c r="V703" s="59" t="n"/>
    </row>
    <row r="704">
      <c r="G704" s="59" t="n"/>
      <c r="H704" s="104" t="n">
        <v>41519</v>
      </c>
      <c r="I704" s="105" t="n">
        <v>3133.3798828125</v>
      </c>
      <c r="J704" s="70" t="n">
        <v>4.6567907333374</v>
      </c>
      <c r="K704" s="106">
        <f>K703*(1+Tbill_YTM)^(1/52)</f>
        <v/>
      </c>
      <c r="L704" s="59" t="n"/>
      <c r="M704" s="104" t="n">
        <v>41519</v>
      </c>
      <c r="N704" s="107">
        <f>IF(YEAR(M704)&lt;&gt;YEAR(M703), Q703*$C$5, N703)*(I704/I703)</f>
        <v/>
      </c>
      <c r="O704" s="107">
        <f>IF(YEAR(M704)&lt;&gt;YEAR(M703), Q703*$C$6, O703)*(J704/J703)</f>
        <v/>
      </c>
      <c r="P704" s="107">
        <f>IF(YEAR(M704)&lt;&gt;YEAR(M703), Q703*$C$7, P703)*(1+Tbill_YTM)^(1/52)</f>
        <v/>
      </c>
      <c r="Q704" s="61">
        <f>SUM(N704:P704)</f>
        <v/>
      </c>
      <c r="R704" s="61">
        <f>R703*EXP($C$20/52) - IF(YEAR(M705)&lt;&gt;YEAR(M704), Initial_Assets * $C$19, 0)</f>
        <v/>
      </c>
      <c r="S704" s="62">
        <f>Q704/-R704</f>
        <v/>
      </c>
      <c r="T704" s="59" t="n"/>
      <c r="U704" s="59" t="n"/>
      <c r="V704" s="59" t="n"/>
    </row>
    <row r="705">
      <c r="G705" s="59" t="n"/>
      <c r="H705" s="104" t="n">
        <v>41526</v>
      </c>
      <c r="I705" s="105" t="n">
        <v>3178.28002929687</v>
      </c>
      <c r="J705" s="70" t="n">
        <v>4.79368162155151</v>
      </c>
      <c r="K705" s="106">
        <f>K704*(1+Tbill_YTM)^(1/52)</f>
        <v/>
      </c>
      <c r="L705" s="59" t="n"/>
      <c r="M705" s="104" t="n">
        <v>41526</v>
      </c>
      <c r="N705" s="107">
        <f>IF(YEAR(M705)&lt;&gt;YEAR(M704), Q704*$C$5, N704)*(I705/I704)</f>
        <v/>
      </c>
      <c r="O705" s="107">
        <f>IF(YEAR(M705)&lt;&gt;YEAR(M704), Q704*$C$6, O704)*(J705/J704)</f>
        <v/>
      </c>
      <c r="P705" s="107">
        <f>IF(YEAR(M705)&lt;&gt;YEAR(M704), Q704*$C$7, P704)*(1+Tbill_YTM)^(1/52)</f>
        <v/>
      </c>
      <c r="Q705" s="61">
        <f>SUM(N705:P705)</f>
        <v/>
      </c>
      <c r="R705" s="61">
        <f>R704*EXP($C$20/52) - IF(YEAR(M706)&lt;&gt;YEAR(M705), Initial_Assets * $C$19, 0)</f>
        <v/>
      </c>
      <c r="S705" s="62">
        <f>Q705/-R705</f>
        <v/>
      </c>
      <c r="T705" s="59" t="n"/>
      <c r="U705" s="59" t="n"/>
      <c r="V705" s="59" t="n"/>
    </row>
    <row r="706">
      <c r="G706" s="59" t="n"/>
      <c r="H706" s="104" t="n">
        <v>41533</v>
      </c>
      <c r="I706" s="105" t="n">
        <v>3224.72998046875</v>
      </c>
      <c r="J706" s="70" t="n">
        <v>4.93302965164184</v>
      </c>
      <c r="K706" s="106">
        <f>K705*(1+Tbill_YTM)^(1/52)</f>
        <v/>
      </c>
      <c r="L706" s="59" t="n"/>
      <c r="M706" s="104" t="n">
        <v>41533</v>
      </c>
      <c r="N706" s="107">
        <f>IF(YEAR(M706)&lt;&gt;YEAR(M705), Q705*$C$5, N705)*(I706/I705)</f>
        <v/>
      </c>
      <c r="O706" s="107">
        <f>IF(YEAR(M706)&lt;&gt;YEAR(M705), Q705*$C$6, O705)*(J706/J705)</f>
        <v/>
      </c>
      <c r="P706" s="107">
        <f>IF(YEAR(M706)&lt;&gt;YEAR(M705), Q705*$C$7, P705)*(1+Tbill_YTM)^(1/52)</f>
        <v/>
      </c>
      <c r="Q706" s="61">
        <f>SUM(N706:P706)</f>
        <v/>
      </c>
      <c r="R706" s="61">
        <f>R705*EXP($C$20/52) - IF(YEAR(M707)&lt;&gt;YEAR(M706), Initial_Assets * $C$19, 0)</f>
        <v/>
      </c>
      <c r="S706" s="62">
        <f>Q706/-R706</f>
        <v/>
      </c>
      <c r="T706" s="59" t="n"/>
      <c r="U706" s="59" t="n"/>
      <c r="V706" s="59" t="n"/>
    </row>
    <row r="707">
      <c r="G707" s="59" t="n"/>
      <c r="H707" s="104" t="n">
        <v>41540</v>
      </c>
      <c r="I707" s="105" t="n">
        <v>3230.30004882812</v>
      </c>
      <c r="J707" s="70" t="n">
        <v>4.94592189788818</v>
      </c>
      <c r="K707" s="106">
        <f>K706*(1+Tbill_YTM)^(1/52)</f>
        <v/>
      </c>
      <c r="L707" s="59" t="n"/>
      <c r="M707" s="104" t="n">
        <v>41540</v>
      </c>
      <c r="N707" s="107">
        <f>IF(YEAR(M707)&lt;&gt;YEAR(M706), Q706*$C$5, N706)*(I707/I706)</f>
        <v/>
      </c>
      <c r="O707" s="107">
        <f>IF(YEAR(M707)&lt;&gt;YEAR(M706), Q706*$C$6, O706)*(J707/J706)</f>
        <v/>
      </c>
      <c r="P707" s="107">
        <f>IF(YEAR(M707)&lt;&gt;YEAR(M706), Q706*$C$7, P706)*(1+Tbill_YTM)^(1/52)</f>
        <v/>
      </c>
      <c r="Q707" s="61">
        <f>SUM(N707:P707)</f>
        <v/>
      </c>
      <c r="R707" s="61">
        <f>R706*EXP($C$20/52) - IF(YEAR(M708)&lt;&gt;YEAR(M707), Initial_Assets * $C$19, 0)</f>
        <v/>
      </c>
      <c r="S707" s="62">
        <f>Q707/-R707</f>
        <v/>
      </c>
      <c r="T707" s="59" t="n"/>
      <c r="U707" s="59" t="n"/>
      <c r="V707" s="59" t="n"/>
    </row>
    <row r="708">
      <c r="G708" s="59" t="n"/>
      <c r="H708" s="104" t="n">
        <v>41547</v>
      </c>
      <c r="I708" s="105" t="n">
        <v>3242.57006835937</v>
      </c>
      <c r="J708" s="70" t="n">
        <v>4.98091268539428</v>
      </c>
      <c r="K708" s="106">
        <f>K707*(1+Tbill_YTM)^(1/52)</f>
        <v/>
      </c>
      <c r="L708" s="59" t="n"/>
      <c r="M708" s="104" t="n">
        <v>41547</v>
      </c>
      <c r="N708" s="107">
        <f>IF(YEAR(M708)&lt;&gt;YEAR(M707), Q707*$C$5, N707)*(I708/I707)</f>
        <v/>
      </c>
      <c r="O708" s="107">
        <f>IF(YEAR(M708)&lt;&gt;YEAR(M707), Q707*$C$6, O707)*(J708/J707)</f>
        <v/>
      </c>
      <c r="P708" s="107">
        <f>IF(YEAR(M708)&lt;&gt;YEAR(M707), Q707*$C$7, P707)*(1+Tbill_YTM)^(1/52)</f>
        <v/>
      </c>
      <c r="Q708" s="61">
        <f>SUM(N708:P708)</f>
        <v/>
      </c>
      <c r="R708" s="61">
        <f>R707*EXP($C$20/52) - IF(YEAR(M709)&lt;&gt;YEAR(M708), Initial_Assets * $C$19, 0)</f>
        <v/>
      </c>
      <c r="S708" s="62">
        <f>Q708/-R708</f>
        <v/>
      </c>
      <c r="T708" s="59" t="n"/>
      <c r="U708" s="59" t="n"/>
      <c r="V708" s="59" t="n"/>
    </row>
    <row r="709">
      <c r="G709" s="59" t="n"/>
      <c r="H709" s="104" t="n">
        <v>41554</v>
      </c>
      <c r="I709" s="105" t="n">
        <v>3233.830078125</v>
      </c>
      <c r="J709" s="70" t="n">
        <v>4.95574426651001</v>
      </c>
      <c r="K709" s="106">
        <f>K708*(1+Tbill_YTM)^(1/52)</f>
        <v/>
      </c>
      <c r="L709" s="59" t="n"/>
      <c r="M709" s="104" t="n">
        <v>41554</v>
      </c>
      <c r="N709" s="107">
        <f>IF(YEAR(M709)&lt;&gt;YEAR(M708), Q708*$C$5, N708)*(I709/I708)</f>
        <v/>
      </c>
      <c r="O709" s="107">
        <f>IF(YEAR(M709)&lt;&gt;YEAR(M708), Q708*$C$6, O708)*(J709/J708)</f>
        <v/>
      </c>
      <c r="P709" s="107">
        <f>IF(YEAR(M709)&lt;&gt;YEAR(M708), Q708*$C$7, P708)*(1+Tbill_YTM)^(1/52)</f>
        <v/>
      </c>
      <c r="Q709" s="61">
        <f>SUM(N709:P709)</f>
        <v/>
      </c>
      <c r="R709" s="61">
        <f>R708*EXP($C$20/52) - IF(YEAR(M710)&lt;&gt;YEAR(M709), Initial_Assets * $C$19, 0)</f>
        <v/>
      </c>
      <c r="S709" s="62">
        <f>Q709/-R709</f>
        <v/>
      </c>
      <c r="T709" s="59" t="n"/>
      <c r="U709" s="59" t="n"/>
      <c r="V709" s="59" t="n"/>
    </row>
    <row r="710">
      <c r="G710" s="59" t="n"/>
      <c r="H710" s="104" t="n">
        <v>41561</v>
      </c>
      <c r="I710" s="105" t="n">
        <v>3353.8798828125</v>
      </c>
      <c r="J710" s="70" t="n">
        <v>5.32345008850097</v>
      </c>
      <c r="K710" s="106">
        <f>K709*(1+Tbill_YTM)^(1/52)</f>
        <v/>
      </c>
      <c r="L710" s="59" t="n"/>
      <c r="M710" s="104" t="n">
        <v>41561</v>
      </c>
      <c r="N710" s="107">
        <f>IF(YEAR(M710)&lt;&gt;YEAR(M709), Q709*$C$5, N709)*(I710/I709)</f>
        <v/>
      </c>
      <c r="O710" s="107">
        <f>IF(YEAR(M710)&lt;&gt;YEAR(M709), Q709*$C$6, O709)*(J710/J709)</f>
        <v/>
      </c>
      <c r="P710" s="107">
        <f>IF(YEAR(M710)&lt;&gt;YEAR(M709), Q709*$C$7, P709)*(1+Tbill_YTM)^(1/52)</f>
        <v/>
      </c>
      <c r="Q710" s="61">
        <f>SUM(N710:P710)</f>
        <v/>
      </c>
      <c r="R710" s="61">
        <f>R709*EXP($C$20/52) - IF(YEAR(M711)&lt;&gt;YEAR(M710), Initial_Assets * $C$19, 0)</f>
        <v/>
      </c>
      <c r="S710" s="62">
        <f>Q710/-R710</f>
        <v/>
      </c>
      <c r="T710" s="59" t="n"/>
      <c r="U710" s="59" t="n"/>
      <c r="V710" s="59" t="n"/>
    </row>
    <row r="711">
      <c r="G711" s="59" t="n"/>
      <c r="H711" s="104" t="n">
        <v>41568</v>
      </c>
      <c r="I711" s="105" t="n">
        <v>3383.830078125</v>
      </c>
      <c r="J711" s="70" t="n">
        <v>5.41737079620361</v>
      </c>
      <c r="K711" s="106">
        <f>K710*(1+Tbill_YTM)^(1/52)</f>
        <v/>
      </c>
      <c r="L711" s="59" t="n"/>
      <c r="M711" s="104" t="n">
        <v>41568</v>
      </c>
      <c r="N711" s="107">
        <f>IF(YEAR(M711)&lt;&gt;YEAR(M710), Q710*$C$5, N710)*(I711/I710)</f>
        <v/>
      </c>
      <c r="O711" s="107">
        <f>IF(YEAR(M711)&lt;&gt;YEAR(M710), Q710*$C$6, O710)*(J711/J710)</f>
        <v/>
      </c>
      <c r="P711" s="107">
        <f>IF(YEAR(M711)&lt;&gt;YEAR(M710), Q710*$C$7, P710)*(1+Tbill_YTM)^(1/52)</f>
        <v/>
      </c>
      <c r="Q711" s="61">
        <f>SUM(N711:P711)</f>
        <v/>
      </c>
      <c r="R711" s="61">
        <f>R710*EXP($C$20/52) - IF(YEAR(M712)&lt;&gt;YEAR(M711), Initial_Assets * $C$19, 0)</f>
        <v/>
      </c>
      <c r="S711" s="62">
        <f>Q711/-R711</f>
        <v/>
      </c>
      <c r="T711" s="59" t="n"/>
      <c r="U711" s="59" t="n"/>
      <c r="V711" s="59" t="n"/>
    </row>
    <row r="712">
      <c r="G712" s="59" t="n"/>
      <c r="H712" s="104" t="n">
        <v>41575</v>
      </c>
      <c r="I712" s="105" t="n">
        <v>3379.76000976562</v>
      </c>
      <c r="J712" s="70" t="n">
        <v>5.40632104873657</v>
      </c>
      <c r="K712" s="106">
        <f>K711*(1+Tbill_YTM)^(1/52)</f>
        <v/>
      </c>
      <c r="L712" s="59" t="n"/>
      <c r="M712" s="104" t="n">
        <v>41575</v>
      </c>
      <c r="N712" s="107">
        <f>IF(YEAR(M712)&lt;&gt;YEAR(M711), Q711*$C$5, N711)*(I712/I711)</f>
        <v/>
      </c>
      <c r="O712" s="107">
        <f>IF(YEAR(M712)&lt;&gt;YEAR(M711), Q711*$C$6, O711)*(J712/J711)</f>
        <v/>
      </c>
      <c r="P712" s="107">
        <f>IF(YEAR(M712)&lt;&gt;YEAR(M711), Q711*$C$7, P711)*(1+Tbill_YTM)^(1/52)</f>
        <v/>
      </c>
      <c r="Q712" s="61">
        <f>SUM(N712:P712)</f>
        <v/>
      </c>
      <c r="R712" s="61">
        <f>R711*EXP($C$20/52) - IF(YEAR(M713)&lt;&gt;YEAR(M712), Initial_Assets * $C$19, 0)</f>
        <v/>
      </c>
      <c r="S712" s="62">
        <f>Q712/-R712</f>
        <v/>
      </c>
      <c r="T712" s="59" t="n"/>
      <c r="U712" s="59" t="n"/>
      <c r="V712" s="59" t="n"/>
    </row>
    <row r="713">
      <c r="G713" s="59" t="n"/>
      <c r="H713" s="104" t="n">
        <v>41582</v>
      </c>
      <c r="I713" s="105" t="n">
        <v>3366.84008789062</v>
      </c>
      <c r="J713" s="70" t="n">
        <v>5.3694896697998</v>
      </c>
      <c r="K713" s="106">
        <f>K712*(1+Tbill_YTM)^(1/52)</f>
        <v/>
      </c>
      <c r="L713" s="59" t="n"/>
      <c r="M713" s="104" t="n">
        <v>41582</v>
      </c>
      <c r="N713" s="107">
        <f>IF(YEAR(M713)&lt;&gt;YEAR(M712), Q712*$C$5, N712)*(I713/I712)</f>
        <v/>
      </c>
      <c r="O713" s="107">
        <f>IF(YEAR(M713)&lt;&gt;YEAR(M712), Q712*$C$6, O712)*(J713/J712)</f>
        <v/>
      </c>
      <c r="P713" s="107">
        <f>IF(YEAR(M713)&lt;&gt;YEAR(M712), Q712*$C$7, P712)*(1+Tbill_YTM)^(1/52)</f>
        <v/>
      </c>
      <c r="Q713" s="61">
        <f>SUM(N713:P713)</f>
        <v/>
      </c>
      <c r="R713" s="61">
        <f>R712*EXP($C$20/52) - IF(YEAR(M714)&lt;&gt;YEAR(M713), Initial_Assets * $C$19, 0)</f>
        <v/>
      </c>
      <c r="S713" s="62">
        <f>Q713/-R713</f>
        <v/>
      </c>
      <c r="T713" s="59" t="n"/>
      <c r="U713" s="59" t="n"/>
      <c r="V713" s="59" t="n"/>
    </row>
    <row r="714">
      <c r="G714" s="59" t="n"/>
      <c r="H714" s="104" t="n">
        <v>41589</v>
      </c>
      <c r="I714" s="105" t="n">
        <v>3422.580078125</v>
      </c>
      <c r="J714" s="70" t="n">
        <v>5.54996585845947</v>
      </c>
      <c r="K714" s="106">
        <f>K713*(1+Tbill_YTM)^(1/52)</f>
        <v/>
      </c>
      <c r="L714" s="59" t="n"/>
      <c r="M714" s="104" t="n">
        <v>41589</v>
      </c>
      <c r="N714" s="107">
        <f>IF(YEAR(M714)&lt;&gt;YEAR(M713), Q713*$C$5, N713)*(I714/I713)</f>
        <v/>
      </c>
      <c r="O714" s="107">
        <f>IF(YEAR(M714)&lt;&gt;YEAR(M713), Q713*$C$6, O713)*(J714/J713)</f>
        <v/>
      </c>
      <c r="P714" s="107">
        <f>IF(YEAR(M714)&lt;&gt;YEAR(M713), Q713*$C$7, P713)*(1+Tbill_YTM)^(1/52)</f>
        <v/>
      </c>
      <c r="Q714" s="61">
        <f>SUM(N714:P714)</f>
        <v/>
      </c>
      <c r="R714" s="61">
        <f>R713*EXP($C$20/52) - IF(YEAR(M715)&lt;&gt;YEAR(M714), Initial_Assets * $C$19, 0)</f>
        <v/>
      </c>
      <c r="S714" s="62">
        <f>Q714/-R714</f>
        <v/>
      </c>
      <c r="T714" s="59" t="n"/>
      <c r="U714" s="59" t="n"/>
      <c r="V714" s="59" t="n"/>
    </row>
    <row r="715">
      <c r="G715" s="59" t="n"/>
      <c r="H715" s="104" t="n">
        <v>41596</v>
      </c>
      <c r="I715" s="105" t="n">
        <v>3422.02001953125</v>
      </c>
      <c r="J715" s="70" t="n">
        <v>5.55426359176635</v>
      </c>
      <c r="K715" s="106">
        <f>K714*(1+Tbill_YTM)^(1/52)</f>
        <v/>
      </c>
      <c r="L715" s="59" t="n"/>
      <c r="M715" s="104" t="n">
        <v>41596</v>
      </c>
      <c r="N715" s="107">
        <f>IF(YEAR(M715)&lt;&gt;YEAR(M714), Q714*$C$5, N714)*(I715/I714)</f>
        <v/>
      </c>
      <c r="O715" s="107">
        <f>IF(YEAR(M715)&lt;&gt;YEAR(M714), Q714*$C$6, O714)*(J715/J714)</f>
        <v/>
      </c>
      <c r="P715" s="107">
        <f>IF(YEAR(M715)&lt;&gt;YEAR(M714), Q714*$C$7, P714)*(1+Tbill_YTM)^(1/52)</f>
        <v/>
      </c>
      <c r="Q715" s="61">
        <f>SUM(N715:P715)</f>
        <v/>
      </c>
      <c r="R715" s="61">
        <f>R714*EXP($C$20/52) - IF(YEAR(M716)&lt;&gt;YEAR(M715), Initial_Assets * $C$19, 0)</f>
        <v/>
      </c>
      <c r="S715" s="62">
        <f>Q715/-R715</f>
        <v/>
      </c>
      <c r="T715" s="59" t="n"/>
      <c r="U715" s="59" t="n"/>
      <c r="V715" s="59" t="n"/>
    </row>
    <row r="716">
      <c r="G716" s="59" t="n"/>
      <c r="H716" s="104" t="n">
        <v>41603</v>
      </c>
      <c r="I716" s="105" t="n">
        <v>3487.82006835937</v>
      </c>
      <c r="J716" s="70" t="n">
        <v>5.77770948410034</v>
      </c>
      <c r="K716" s="106">
        <f>K715*(1+Tbill_YTM)^(1/52)</f>
        <v/>
      </c>
      <c r="L716" s="59" t="n"/>
      <c r="M716" s="104" t="n">
        <v>41603</v>
      </c>
      <c r="N716" s="107">
        <f>IF(YEAR(M716)&lt;&gt;YEAR(M715), Q715*$C$5, N715)*(I716/I715)</f>
        <v/>
      </c>
      <c r="O716" s="107">
        <f>IF(YEAR(M716)&lt;&gt;YEAR(M715), Q715*$C$6, O715)*(J716/J715)</f>
        <v/>
      </c>
      <c r="P716" s="107">
        <f>IF(YEAR(M716)&lt;&gt;YEAR(M715), Q715*$C$7, P715)*(1+Tbill_YTM)^(1/52)</f>
        <v/>
      </c>
      <c r="Q716" s="61">
        <f>SUM(N716:P716)</f>
        <v/>
      </c>
      <c r="R716" s="61">
        <f>R715*EXP($C$20/52) - IF(YEAR(M717)&lt;&gt;YEAR(M716), Initial_Assets * $C$19, 0)</f>
        <v/>
      </c>
      <c r="S716" s="62">
        <f>Q716/-R716</f>
        <v/>
      </c>
      <c r="T716" s="59" t="n"/>
      <c r="U716" s="59" t="n"/>
      <c r="V716" s="59" t="n"/>
    </row>
    <row r="717">
      <c r="G717" s="59" t="n"/>
      <c r="H717" s="104" t="n">
        <v>41610</v>
      </c>
      <c r="I717" s="105" t="n">
        <v>3504.26000976562</v>
      </c>
      <c r="J717" s="70" t="n">
        <v>5.82006645202636</v>
      </c>
      <c r="K717" s="106">
        <f>K716*(1+Tbill_YTM)^(1/52)</f>
        <v/>
      </c>
      <c r="L717" s="59" t="n"/>
      <c r="M717" s="104" t="n">
        <v>41610</v>
      </c>
      <c r="N717" s="107">
        <f>IF(YEAR(M717)&lt;&gt;YEAR(M716), Q716*$C$5, N716)*(I717/I716)</f>
        <v/>
      </c>
      <c r="O717" s="107">
        <f>IF(YEAR(M717)&lt;&gt;YEAR(M716), Q716*$C$6, O716)*(J717/J716)</f>
        <v/>
      </c>
      <c r="P717" s="107">
        <f>IF(YEAR(M717)&lt;&gt;YEAR(M716), Q716*$C$7, P716)*(1+Tbill_YTM)^(1/52)</f>
        <v/>
      </c>
      <c r="Q717" s="61">
        <f>SUM(N717:P717)</f>
        <v/>
      </c>
      <c r="R717" s="61">
        <f>R716*EXP($C$20/52) - IF(YEAR(M718)&lt;&gt;YEAR(M717), Initial_Assets * $C$19, 0)</f>
        <v/>
      </c>
      <c r="S717" s="62">
        <f>Q717/-R717</f>
        <v/>
      </c>
      <c r="T717" s="59" t="n"/>
      <c r="U717" s="59" t="n"/>
      <c r="V717" s="59" t="n"/>
    </row>
    <row r="718">
      <c r="G718" s="59" t="n"/>
      <c r="H718" s="104" t="n">
        <v>41617</v>
      </c>
      <c r="I718" s="105" t="n">
        <v>3456.39990234375</v>
      </c>
      <c r="J718" s="70" t="n">
        <v>5.66291809082031</v>
      </c>
      <c r="K718" s="106">
        <f>K717*(1+Tbill_YTM)^(1/52)</f>
        <v/>
      </c>
      <c r="L718" s="59" t="n"/>
      <c r="M718" s="104" t="n">
        <v>41617</v>
      </c>
      <c r="N718" s="107">
        <f>IF(YEAR(M718)&lt;&gt;YEAR(M717), Q717*$C$5, N717)*(I718/I717)</f>
        <v/>
      </c>
      <c r="O718" s="107">
        <f>IF(YEAR(M718)&lt;&gt;YEAR(M717), Q717*$C$6, O717)*(J718/J717)</f>
        <v/>
      </c>
      <c r="P718" s="107">
        <f>IF(YEAR(M718)&lt;&gt;YEAR(M717), Q717*$C$7, P717)*(1+Tbill_YTM)^(1/52)</f>
        <v/>
      </c>
      <c r="Q718" s="61">
        <f>SUM(N718:P718)</f>
        <v/>
      </c>
      <c r="R718" s="61">
        <f>R717*EXP($C$20/52) - IF(YEAR(M719)&lt;&gt;YEAR(M718), Initial_Assets * $C$19, 0)</f>
        <v/>
      </c>
      <c r="S718" s="62">
        <f>Q718/-R718</f>
        <v/>
      </c>
      <c r="T718" s="59" t="n"/>
      <c r="U718" s="59" t="n"/>
      <c r="V718" s="59" t="n"/>
    </row>
    <row r="719">
      <c r="G719" s="59" t="n"/>
      <c r="H719" s="104" t="n">
        <v>41624</v>
      </c>
      <c r="I719" s="105" t="n">
        <v>3531.18994140625</v>
      </c>
      <c r="J719" s="70" t="n">
        <v>5.91583013534545</v>
      </c>
      <c r="K719" s="106">
        <f>K718*(1+Tbill_YTM)^(1/52)</f>
        <v/>
      </c>
      <c r="L719" s="59" t="n"/>
      <c r="M719" s="104" t="n">
        <v>41624</v>
      </c>
      <c r="N719" s="107">
        <f>IF(YEAR(M719)&lt;&gt;YEAR(M718), Q718*$C$5, N718)*(I719/I718)</f>
        <v/>
      </c>
      <c r="O719" s="107">
        <f>IF(YEAR(M719)&lt;&gt;YEAR(M718), Q718*$C$6, O718)*(J719/J718)</f>
        <v/>
      </c>
      <c r="P719" s="107">
        <f>IF(YEAR(M719)&lt;&gt;YEAR(M718), Q718*$C$7, P718)*(1+Tbill_YTM)^(1/52)</f>
        <v/>
      </c>
      <c r="Q719" s="61">
        <f>SUM(N719:P719)</f>
        <v/>
      </c>
      <c r="R719" s="61">
        <f>R718*EXP($C$20/52) - IF(YEAR(M720)&lt;&gt;YEAR(M719), Initial_Assets * $C$19, 0)</f>
        <v/>
      </c>
      <c r="S719" s="62">
        <f>Q719/-R719</f>
        <v/>
      </c>
      <c r="T719" s="59" t="n"/>
      <c r="U719" s="59" t="n"/>
      <c r="V719" s="59" t="n"/>
    </row>
    <row r="720">
      <c r="G720" s="59" t="n"/>
      <c r="H720" s="104" t="n">
        <v>41631</v>
      </c>
      <c r="I720" s="105" t="n">
        <v>3574.02001953125</v>
      </c>
      <c r="J720" s="70" t="n">
        <v>6.05517673492431</v>
      </c>
      <c r="K720" s="106">
        <f>K719*(1+Tbill_YTM)^(1/52)</f>
        <v/>
      </c>
      <c r="L720" s="59" t="n"/>
      <c r="M720" s="104" t="n">
        <v>41631</v>
      </c>
      <c r="N720" s="107">
        <f>IF(YEAR(M720)&lt;&gt;YEAR(M719), Q719*$C$5, N719)*(I720/I719)</f>
        <v/>
      </c>
      <c r="O720" s="107">
        <f>IF(YEAR(M720)&lt;&gt;YEAR(M719), Q719*$C$6, O719)*(J720/J719)</f>
        <v/>
      </c>
      <c r="P720" s="107">
        <f>IF(YEAR(M720)&lt;&gt;YEAR(M719), Q719*$C$7, P719)*(1+Tbill_YTM)^(1/52)</f>
        <v/>
      </c>
      <c r="Q720" s="61">
        <f>SUM(N720:P720)</f>
        <v/>
      </c>
      <c r="R720" s="61">
        <f>R719*EXP($C$20/52) - IF(YEAR(M721)&lt;&gt;YEAR(M720), Initial_Assets * $C$19, 0)</f>
        <v/>
      </c>
      <c r="S720" s="62">
        <f>Q720/-R720</f>
        <v/>
      </c>
      <c r="T720" s="59" t="n"/>
      <c r="U720" s="59" t="n"/>
      <c r="V720" s="59" t="n"/>
    </row>
    <row r="721" ht="17.5" customHeight="1" s="15" thickBot="1">
      <c r="G721" s="86" t="inlineStr">
        <is>
          <t>year-end</t>
        </is>
      </c>
      <c r="H721" s="111" t="n">
        <v>41638</v>
      </c>
      <c r="I721" s="112" t="n">
        <v>3538.72998046875</v>
      </c>
      <c r="J721" s="84" t="n">
        <v>5.93486070632934</v>
      </c>
      <c r="K721" s="113">
        <f>K720*(1+Tbill_YTM)^(1/52)</f>
        <v/>
      </c>
      <c r="L721" s="86" t="n"/>
      <c r="M721" s="111" t="n">
        <v>41638</v>
      </c>
      <c r="N721" s="107">
        <f>IF(YEAR(M721)&lt;&gt;YEAR(M720), Q720*$C$5, N720)*(I721/I720)</f>
        <v/>
      </c>
      <c r="O721" s="107">
        <f>IF(YEAR(M721)&lt;&gt;YEAR(M720), Q720*$C$6, O720)*(J721/J720)</f>
        <v/>
      </c>
      <c r="P721" s="107">
        <f>IF(YEAR(M721)&lt;&gt;YEAR(M720), Q720*$C$7, P720)*(1+Tbill_YTM)^(1/52)</f>
        <v/>
      </c>
      <c r="Q721" s="87">
        <f>SUM(N721:P721)</f>
        <v/>
      </c>
      <c r="R721" s="61">
        <f>R720*EXP($C$20/52) - IF(YEAR(M722)&lt;&gt;YEAR(M721), Initial_Assets * $C$19, 0)</f>
        <v/>
      </c>
      <c r="S721" s="88">
        <f>Q721/-R721</f>
        <v/>
      </c>
      <c r="T721" s="86" t="n"/>
      <c r="U721" s="86" t="n"/>
      <c r="V721" s="86" t="n"/>
    </row>
    <row r="722" ht="17.5" customHeight="1" s="15" thickTop="1">
      <c r="G722" s="59" t="n"/>
      <c r="H722" s="104" t="n">
        <v>41645</v>
      </c>
      <c r="I722" s="105" t="n">
        <v>3565.080078125</v>
      </c>
      <c r="J722" s="70" t="n">
        <v>6.02018737792968</v>
      </c>
      <c r="K722" s="106">
        <f>K721*(1+Tbill_YTM)^(1/52)</f>
        <v/>
      </c>
      <c r="L722" s="59" t="n"/>
      <c r="M722" s="104" t="n">
        <v>41645</v>
      </c>
      <c r="N722" s="107">
        <f>IF(YEAR(M722)&lt;&gt;YEAR(M721), Q721*$C$5, N721)*(I722/I721)</f>
        <v/>
      </c>
      <c r="O722" s="107">
        <f>IF(YEAR(M722)&lt;&gt;YEAR(M721), Q721*$C$6, O721)*(J722/J721)</f>
        <v/>
      </c>
      <c r="P722" s="107">
        <f>IF(YEAR(M722)&lt;&gt;YEAR(M721), Q721*$C$7, P721)*(1+Tbill_YTM)^(1/52)</f>
        <v/>
      </c>
      <c r="Q722" s="61">
        <f>SUM(N722:P722)</f>
        <v/>
      </c>
      <c r="R722" s="61">
        <f>R721*EXP($C$20/52) - IF(YEAR(M723)&lt;&gt;YEAR(M722), Initial_Assets * $C$19, 0)</f>
        <v/>
      </c>
      <c r="S722" s="62">
        <f>Q722/-R722</f>
        <v/>
      </c>
      <c r="T722" s="59" t="n"/>
      <c r="U722" s="59" t="n"/>
      <c r="V722" s="59" t="n"/>
    </row>
    <row r="723">
      <c r="G723" s="59" t="n"/>
      <c r="H723" s="104" t="n">
        <v>41652</v>
      </c>
      <c r="I723" s="105" t="n">
        <v>3591.25</v>
      </c>
      <c r="J723" s="70" t="n">
        <v>6.09630823135376</v>
      </c>
      <c r="K723" s="106">
        <f>K722*(1+Tbill_YTM)^(1/52)</f>
        <v/>
      </c>
      <c r="L723" s="59" t="n"/>
      <c r="M723" s="104" t="n">
        <v>41652</v>
      </c>
      <c r="N723" s="107">
        <f>IF(YEAR(M723)&lt;&gt;YEAR(M722), Q722*$C$5, N722)*(I723/I722)</f>
        <v/>
      </c>
      <c r="O723" s="107">
        <f>IF(YEAR(M723)&lt;&gt;YEAR(M722), Q722*$C$6, O722)*(J723/J722)</f>
        <v/>
      </c>
      <c r="P723" s="107">
        <f>IF(YEAR(M723)&lt;&gt;YEAR(M722), Q722*$C$7, P722)*(1+Tbill_YTM)^(1/52)</f>
        <v/>
      </c>
      <c r="Q723" s="61">
        <f>SUM(N723:P723)</f>
        <v/>
      </c>
      <c r="R723" s="61">
        <f>R722*EXP($C$20/52) - IF(YEAR(M724)&lt;&gt;YEAR(M723), Initial_Assets * $C$19, 0)</f>
        <v/>
      </c>
      <c r="S723" s="62">
        <f>Q723/-R723</f>
        <v/>
      </c>
      <c r="T723" s="59" t="n"/>
      <c r="U723" s="59" t="n"/>
      <c r="V723" s="59" t="n"/>
    </row>
    <row r="724">
      <c r="G724" s="59" t="n"/>
      <c r="H724" s="104" t="n">
        <v>41659</v>
      </c>
      <c r="I724" s="105" t="n">
        <v>3541.47998046875</v>
      </c>
      <c r="J724" s="70" t="n">
        <v>5.92810773849487</v>
      </c>
      <c r="K724" s="106">
        <f>K723*(1+Tbill_YTM)^(1/52)</f>
        <v/>
      </c>
      <c r="L724" s="59" t="n"/>
      <c r="M724" s="104" t="n">
        <v>41659</v>
      </c>
      <c r="N724" s="107">
        <f>IF(YEAR(M724)&lt;&gt;YEAR(M723), Q723*$C$5, N723)*(I724/I723)</f>
        <v/>
      </c>
      <c r="O724" s="107">
        <f>IF(YEAR(M724)&lt;&gt;YEAR(M723), Q723*$C$6, O723)*(J724/J723)</f>
        <v/>
      </c>
      <c r="P724" s="107">
        <f>IF(YEAR(M724)&lt;&gt;YEAR(M723), Q723*$C$7, P723)*(1+Tbill_YTM)^(1/52)</f>
        <v/>
      </c>
      <c r="Q724" s="61">
        <f>SUM(N724:P724)</f>
        <v/>
      </c>
      <c r="R724" s="61">
        <f>R723*EXP($C$20/52) - IF(YEAR(M725)&lt;&gt;YEAR(M724), Initial_Assets * $C$19, 0)</f>
        <v/>
      </c>
      <c r="S724" s="62">
        <f>Q724/-R724</f>
        <v/>
      </c>
      <c r="T724" s="59" t="n"/>
      <c r="U724" s="59" t="n"/>
      <c r="V724" s="59" t="n"/>
    </row>
    <row r="725">
      <c r="G725" s="59" t="n"/>
      <c r="H725" s="104" t="n">
        <v>41666</v>
      </c>
      <c r="I725" s="105" t="n">
        <v>3521.919921875</v>
      </c>
      <c r="J725" s="70" t="n">
        <v>5.86487960815429</v>
      </c>
      <c r="K725" s="106">
        <f>K724*(1+Tbill_YTM)^(1/52)</f>
        <v/>
      </c>
      <c r="L725" s="59" t="n"/>
      <c r="M725" s="104" t="n">
        <v>41666</v>
      </c>
      <c r="N725" s="107">
        <f>IF(YEAR(M725)&lt;&gt;YEAR(M724), Q724*$C$5, N724)*(I725/I724)</f>
        <v/>
      </c>
      <c r="O725" s="107">
        <f>IF(YEAR(M725)&lt;&gt;YEAR(M724), Q724*$C$6, O724)*(J725/J724)</f>
        <v/>
      </c>
      <c r="P725" s="107">
        <f>IF(YEAR(M725)&lt;&gt;YEAR(M724), Q724*$C$7, P724)*(1+Tbill_YTM)^(1/52)</f>
        <v/>
      </c>
      <c r="Q725" s="61">
        <f>SUM(N725:P725)</f>
        <v/>
      </c>
      <c r="R725" s="61">
        <f>R724*EXP($C$20/52) - IF(YEAR(M726)&lt;&gt;YEAR(M725), Initial_Assets * $C$19, 0)</f>
        <v/>
      </c>
      <c r="S725" s="62">
        <f>Q725/-R725</f>
        <v/>
      </c>
      <c r="T725" s="59" t="n"/>
      <c r="U725" s="59" t="n"/>
      <c r="V725" s="59" t="n"/>
    </row>
    <row r="726">
      <c r="G726" s="59" t="n"/>
      <c r="H726" s="104" t="n">
        <v>41673</v>
      </c>
      <c r="I726" s="105" t="n">
        <v>3561.90991210937</v>
      </c>
      <c r="J726" s="70" t="n">
        <v>5.99317741394043</v>
      </c>
      <c r="K726" s="106">
        <f>K725*(1+Tbill_YTM)^(1/52)</f>
        <v/>
      </c>
      <c r="L726" s="59" t="n"/>
      <c r="M726" s="104" t="n">
        <v>41673</v>
      </c>
      <c r="N726" s="107">
        <f>IF(YEAR(M726)&lt;&gt;YEAR(M725), Q725*$C$5, N725)*(I726/I725)</f>
        <v/>
      </c>
      <c r="O726" s="107">
        <f>IF(YEAR(M726)&lt;&gt;YEAR(M725), Q725*$C$6, O725)*(J726/J725)</f>
        <v/>
      </c>
      <c r="P726" s="107">
        <f>IF(YEAR(M726)&lt;&gt;YEAR(M725), Q725*$C$7, P725)*(1+Tbill_YTM)^(1/52)</f>
        <v/>
      </c>
      <c r="Q726" s="61">
        <f>SUM(N726:P726)</f>
        <v/>
      </c>
      <c r="R726" s="61">
        <f>R725*EXP($C$20/52) - IF(YEAR(M727)&lt;&gt;YEAR(M726), Initial_Assets * $C$19, 0)</f>
        <v/>
      </c>
      <c r="S726" s="62">
        <f>Q726/-R726</f>
        <v/>
      </c>
      <c r="T726" s="59" t="n"/>
      <c r="U726" s="59" t="n"/>
      <c r="V726" s="59" t="n"/>
    </row>
    <row r="727">
      <c r="G727" s="59" t="n"/>
      <c r="H727" s="104" t="n">
        <v>41680</v>
      </c>
      <c r="I727" s="105" t="n">
        <v>3663.8798828125</v>
      </c>
      <c r="J727" s="70" t="n">
        <v>6.34492301940918</v>
      </c>
      <c r="K727" s="106">
        <f>K726*(1+Tbill_YTM)^(1/52)</f>
        <v/>
      </c>
      <c r="L727" s="59" t="n"/>
      <c r="M727" s="104" t="n">
        <v>41680</v>
      </c>
      <c r="N727" s="107">
        <f>IF(YEAR(M727)&lt;&gt;YEAR(M726), Q726*$C$5, N726)*(I727/I726)</f>
        <v/>
      </c>
      <c r="O727" s="107">
        <f>IF(YEAR(M727)&lt;&gt;YEAR(M726), Q726*$C$6, O726)*(J727/J726)</f>
        <v/>
      </c>
      <c r="P727" s="107">
        <f>IF(YEAR(M727)&lt;&gt;YEAR(M726), Q726*$C$7, P726)*(1+Tbill_YTM)^(1/52)</f>
        <v/>
      </c>
      <c r="Q727" s="61">
        <f>SUM(N727:P727)</f>
        <v/>
      </c>
      <c r="R727" s="61">
        <f>R726*EXP($C$20/52) - IF(YEAR(M728)&lt;&gt;YEAR(M727), Initial_Assets * $C$19, 0)</f>
        <v/>
      </c>
      <c r="S727" s="62">
        <f>Q727/-R727</f>
        <v/>
      </c>
      <c r="T727" s="59" t="n"/>
      <c r="U727" s="59" t="n"/>
      <c r="V727" s="59" t="n"/>
    </row>
    <row r="728">
      <c r="G728" s="59" t="n"/>
      <c r="H728" s="104" t="n">
        <v>41687</v>
      </c>
      <c r="I728" s="105" t="n">
        <v>3662.60009765625</v>
      </c>
      <c r="J728" s="70" t="n">
        <v>6.35351753234863</v>
      </c>
      <c r="K728" s="106">
        <f>K727*(1+Tbill_YTM)^(1/52)</f>
        <v/>
      </c>
      <c r="L728" s="59" t="n"/>
      <c r="M728" s="104" t="n">
        <v>41687</v>
      </c>
      <c r="N728" s="107">
        <f>IF(YEAR(M728)&lt;&gt;YEAR(M727), Q727*$C$5, N727)*(I728/I727)</f>
        <v/>
      </c>
      <c r="O728" s="107">
        <f>IF(YEAR(M728)&lt;&gt;YEAR(M727), Q727*$C$6, O727)*(J728/J727)</f>
        <v/>
      </c>
      <c r="P728" s="107">
        <f>IF(YEAR(M728)&lt;&gt;YEAR(M727), Q727*$C$7, P727)*(1+Tbill_YTM)^(1/52)</f>
        <v/>
      </c>
      <c r="Q728" s="61">
        <f>SUM(N728:P728)</f>
        <v/>
      </c>
      <c r="R728" s="61">
        <f>R727*EXP($C$20/52) - IF(YEAR(M729)&lt;&gt;YEAR(M728), Initial_Assets * $C$19, 0)</f>
        <v/>
      </c>
      <c r="S728" s="62">
        <f>Q728/-R728</f>
        <v/>
      </c>
      <c r="T728" s="59" t="n"/>
      <c r="U728" s="59" t="n"/>
      <c r="V728" s="59" t="n"/>
    </row>
    <row r="729">
      <c r="G729" s="59" t="n"/>
      <c r="H729" s="104" t="n">
        <v>41694</v>
      </c>
      <c r="I729" s="105" t="n">
        <v>3696.10009765625</v>
      </c>
      <c r="J729" s="70" t="n">
        <v>6.46646690368652</v>
      </c>
      <c r="K729" s="106">
        <f>K728*(1+Tbill_YTM)^(1/52)</f>
        <v/>
      </c>
      <c r="L729" s="59" t="n"/>
      <c r="M729" s="104" t="n">
        <v>41694</v>
      </c>
      <c r="N729" s="107">
        <f>IF(YEAR(M729)&lt;&gt;YEAR(M728), Q728*$C$5, N728)*(I729/I728)</f>
        <v/>
      </c>
      <c r="O729" s="107">
        <f>IF(YEAR(M729)&lt;&gt;YEAR(M728), Q728*$C$6, O728)*(J729/J728)</f>
        <v/>
      </c>
      <c r="P729" s="107">
        <f>IF(YEAR(M729)&lt;&gt;YEAR(M728), Q728*$C$7, P728)*(1+Tbill_YTM)^(1/52)</f>
        <v/>
      </c>
      <c r="Q729" s="61">
        <f>SUM(N729:P729)</f>
        <v/>
      </c>
      <c r="R729" s="61">
        <f>R728*EXP($C$20/52) - IF(YEAR(M730)&lt;&gt;YEAR(M729), Initial_Assets * $C$19, 0)</f>
        <v/>
      </c>
      <c r="S729" s="62">
        <f>Q729/-R729</f>
        <v/>
      </c>
      <c r="T729" s="59" t="n"/>
      <c r="U729" s="59" t="n"/>
      <c r="V729" s="59" t="n"/>
    </row>
    <row r="730">
      <c r="G730" s="59" t="n"/>
      <c r="H730" s="104" t="n">
        <v>41701</v>
      </c>
      <c r="I730" s="105" t="n">
        <v>3703.39990234375</v>
      </c>
      <c r="J730" s="70" t="n">
        <v>6.49163627624511</v>
      </c>
      <c r="K730" s="106">
        <f>K729*(1+Tbill_YTM)^(1/52)</f>
        <v/>
      </c>
      <c r="L730" s="59" t="n"/>
      <c r="M730" s="104" t="n">
        <v>41701</v>
      </c>
      <c r="N730" s="107">
        <f>IF(YEAR(M730)&lt;&gt;YEAR(M729), Q729*$C$5, N729)*(I730/I729)</f>
        <v/>
      </c>
      <c r="O730" s="107">
        <f>IF(YEAR(M730)&lt;&gt;YEAR(M729), Q729*$C$6, O729)*(J730/J729)</f>
        <v/>
      </c>
      <c r="P730" s="107">
        <f>IF(YEAR(M730)&lt;&gt;YEAR(M729), Q729*$C$7, P729)*(1+Tbill_YTM)^(1/52)</f>
        <v/>
      </c>
      <c r="Q730" s="61">
        <f>SUM(N730:P730)</f>
        <v/>
      </c>
      <c r="R730" s="61">
        <f>R729*EXP($C$20/52) - IF(YEAR(M731)&lt;&gt;YEAR(M730), Initial_Assets * $C$19, 0)</f>
        <v/>
      </c>
      <c r="S730" s="62">
        <f>Q730/-R730</f>
        <v/>
      </c>
      <c r="T730" s="59" t="n"/>
      <c r="U730" s="59" t="n"/>
      <c r="V730" s="59" t="n"/>
    </row>
    <row r="731">
      <c r="G731" s="59" t="n"/>
      <c r="H731" s="104" t="n">
        <v>41708</v>
      </c>
      <c r="I731" s="105" t="n">
        <v>3627.8701171875</v>
      </c>
      <c r="J731" s="70" t="n">
        <v>6.22276449203491</v>
      </c>
      <c r="K731" s="106">
        <f>K730*(1+Tbill_YTM)^(1/52)</f>
        <v/>
      </c>
      <c r="L731" s="59" t="n"/>
      <c r="M731" s="104" t="n">
        <v>41708</v>
      </c>
      <c r="N731" s="107">
        <f>IF(YEAR(M731)&lt;&gt;YEAR(M730), Q730*$C$5, N730)*(I731/I730)</f>
        <v/>
      </c>
      <c r="O731" s="107">
        <f>IF(YEAR(M731)&lt;&gt;YEAR(M730), Q730*$C$6, O730)*(J731/J730)</f>
        <v/>
      </c>
      <c r="P731" s="107">
        <f>IF(YEAR(M731)&lt;&gt;YEAR(M730), Q730*$C$7, P730)*(1+Tbill_YTM)^(1/52)</f>
        <v/>
      </c>
      <c r="Q731" s="61">
        <f>SUM(N731:P731)</f>
        <v/>
      </c>
      <c r="R731" s="61">
        <f>R730*EXP($C$20/52) - IF(YEAR(M732)&lt;&gt;YEAR(M731), Initial_Assets * $C$19, 0)</f>
        <v/>
      </c>
      <c r="S731" s="62">
        <f>Q731/-R731</f>
        <v/>
      </c>
      <c r="T731" s="59" t="n"/>
      <c r="U731" s="59" t="n"/>
      <c r="V731" s="59" t="n"/>
    </row>
    <row r="732">
      <c r="G732" s="59" t="n"/>
      <c r="H732" s="104" t="n">
        <v>41715</v>
      </c>
      <c r="I732" s="105" t="n">
        <v>3653.07006835937</v>
      </c>
      <c r="J732" s="70" t="n">
        <v>6.29458618164062</v>
      </c>
      <c r="K732" s="106">
        <f>K731*(1+Tbill_YTM)^(1/52)</f>
        <v/>
      </c>
      <c r="L732" s="59" t="n"/>
      <c r="M732" s="104" t="n">
        <v>41715</v>
      </c>
      <c r="N732" s="107">
        <f>IF(YEAR(M732)&lt;&gt;YEAR(M731), Q731*$C$5, N731)*(I732/I731)</f>
        <v/>
      </c>
      <c r="O732" s="107">
        <f>IF(YEAR(M732)&lt;&gt;YEAR(M731), Q731*$C$6, O731)*(J732/J731)</f>
        <v/>
      </c>
      <c r="P732" s="107">
        <f>IF(YEAR(M732)&lt;&gt;YEAR(M731), Q731*$C$7, P731)*(1+Tbill_YTM)^(1/52)</f>
        <v/>
      </c>
      <c r="Q732" s="61">
        <f>SUM(N732:P732)</f>
        <v/>
      </c>
      <c r="R732" s="61">
        <f>R731*EXP($C$20/52) - IF(YEAR(M733)&lt;&gt;YEAR(M732), Initial_Assets * $C$19, 0)</f>
        <v/>
      </c>
      <c r="S732" s="62">
        <f>Q732/-R732</f>
        <v/>
      </c>
      <c r="T732" s="59" t="n"/>
      <c r="U732" s="59" t="n"/>
      <c r="V732" s="59" t="n"/>
    </row>
    <row r="733">
      <c r="G733" s="59" t="n"/>
      <c r="H733" s="104" t="n">
        <v>41722</v>
      </c>
      <c r="I733" s="105" t="n">
        <v>3571.48999023437</v>
      </c>
      <c r="J733" s="70" t="n">
        <v>6.02264261245727</v>
      </c>
      <c r="K733" s="106">
        <f>K732*(1+Tbill_YTM)^(1/52)</f>
        <v/>
      </c>
      <c r="L733" s="59" t="n"/>
      <c r="M733" s="104" t="n">
        <v>41722</v>
      </c>
      <c r="N733" s="107">
        <f>IF(YEAR(M733)&lt;&gt;YEAR(M732), Q732*$C$5, N732)*(I733/I732)</f>
        <v/>
      </c>
      <c r="O733" s="107">
        <f>IF(YEAR(M733)&lt;&gt;YEAR(M732), Q732*$C$6, O732)*(J733/J732)</f>
        <v/>
      </c>
      <c r="P733" s="107">
        <f>IF(YEAR(M733)&lt;&gt;YEAR(M732), Q732*$C$7, P732)*(1+Tbill_YTM)^(1/52)</f>
        <v/>
      </c>
      <c r="Q733" s="61">
        <f>SUM(N733:P733)</f>
        <v/>
      </c>
      <c r="R733" s="61">
        <f>R732*EXP($C$20/52) - IF(YEAR(M734)&lt;&gt;YEAR(M733), Initial_Assets * $C$19, 0)</f>
        <v/>
      </c>
      <c r="S733" s="62">
        <f>Q733/-R733</f>
        <v/>
      </c>
      <c r="T733" s="59" t="n"/>
      <c r="U733" s="59" t="n"/>
      <c r="V733" s="59" t="n"/>
    </row>
    <row r="734">
      <c r="G734" s="59" t="n"/>
      <c r="H734" s="104" t="n">
        <v>41729</v>
      </c>
      <c r="I734" s="105" t="n">
        <v>3539.3798828125</v>
      </c>
      <c r="J734" s="70" t="n">
        <v>5.91460227966308</v>
      </c>
      <c r="K734" s="106">
        <f>K733*(1+Tbill_YTM)^(1/52)</f>
        <v/>
      </c>
      <c r="L734" s="59" t="n"/>
      <c r="M734" s="104" t="n">
        <v>41729</v>
      </c>
      <c r="N734" s="107">
        <f>IF(YEAR(M734)&lt;&gt;YEAR(M733), Q733*$C$5, N733)*(I734/I733)</f>
        <v/>
      </c>
      <c r="O734" s="107">
        <f>IF(YEAR(M734)&lt;&gt;YEAR(M733), Q733*$C$6, O733)*(J734/J733)</f>
        <v/>
      </c>
      <c r="P734" s="107">
        <f>IF(YEAR(M734)&lt;&gt;YEAR(M733), Q733*$C$7, P733)*(1+Tbill_YTM)^(1/52)</f>
        <v/>
      </c>
      <c r="Q734" s="61">
        <f>SUM(N734:P734)</f>
        <v/>
      </c>
      <c r="R734" s="61">
        <f>R733*EXP($C$20/52) - IF(YEAR(M735)&lt;&gt;YEAR(M734), Initial_Assets * $C$19, 0)</f>
        <v/>
      </c>
      <c r="S734" s="62">
        <f>Q734/-R734</f>
        <v/>
      </c>
      <c r="T734" s="59" t="n"/>
      <c r="U734" s="59" t="n"/>
      <c r="V734" s="59" t="n"/>
    </row>
    <row r="735">
      <c r="G735" s="59" t="n"/>
      <c r="H735" s="104" t="n">
        <v>41736</v>
      </c>
      <c r="I735" s="105" t="n">
        <v>3446.85009765625</v>
      </c>
      <c r="J735" s="70" t="n">
        <v>5.60460090637207</v>
      </c>
      <c r="K735" s="106">
        <f>K734*(1+Tbill_YTM)^(1/52)</f>
        <v/>
      </c>
      <c r="L735" s="59" t="n"/>
      <c r="M735" s="104" t="n">
        <v>41736</v>
      </c>
      <c r="N735" s="107">
        <f>IF(YEAR(M735)&lt;&gt;YEAR(M734), Q734*$C$5, N734)*(I735/I734)</f>
        <v/>
      </c>
      <c r="O735" s="107">
        <f>IF(YEAR(M735)&lt;&gt;YEAR(M734), Q734*$C$6, O734)*(J735/J734)</f>
        <v/>
      </c>
      <c r="P735" s="107">
        <f>IF(YEAR(M735)&lt;&gt;YEAR(M734), Q734*$C$7, P734)*(1+Tbill_YTM)^(1/52)</f>
        <v/>
      </c>
      <c r="Q735" s="61">
        <f>SUM(N735:P735)</f>
        <v/>
      </c>
      <c r="R735" s="61">
        <f>R734*EXP($C$20/52) - IF(YEAR(M736)&lt;&gt;YEAR(M735), Initial_Assets * $C$19, 0)</f>
        <v/>
      </c>
      <c r="S735" s="62">
        <f>Q735/-R735</f>
        <v/>
      </c>
      <c r="T735" s="59" t="n"/>
      <c r="U735" s="59" t="n"/>
      <c r="V735" s="59" t="n"/>
    </row>
    <row r="736">
      <c r="G736" s="59" t="n"/>
      <c r="H736" s="104" t="n">
        <v>41743</v>
      </c>
      <c r="I736" s="105" t="n">
        <v>3534.53002929687</v>
      </c>
      <c r="J736" s="70" t="n">
        <v>5.87899827957153</v>
      </c>
      <c r="K736" s="106">
        <f>K735*(1+Tbill_YTM)^(1/52)</f>
        <v/>
      </c>
      <c r="L736" s="59" t="n"/>
      <c r="M736" s="104" t="n">
        <v>41743</v>
      </c>
      <c r="N736" s="107">
        <f>IF(YEAR(M736)&lt;&gt;YEAR(M735), Q735*$C$5, N735)*(I736/I735)</f>
        <v/>
      </c>
      <c r="O736" s="107">
        <f>IF(YEAR(M736)&lt;&gt;YEAR(M735), Q735*$C$6, O735)*(J736/J735)</f>
        <v/>
      </c>
      <c r="P736" s="107">
        <f>IF(YEAR(M736)&lt;&gt;YEAR(M735), Q735*$C$7, P735)*(1+Tbill_YTM)^(1/52)</f>
        <v/>
      </c>
      <c r="Q736" s="61">
        <f>SUM(N736:P736)</f>
        <v/>
      </c>
      <c r="R736" s="61">
        <f>R735*EXP($C$20/52) - IF(YEAR(M737)&lt;&gt;YEAR(M736), Initial_Assets * $C$19, 0)</f>
        <v/>
      </c>
      <c r="S736" s="62">
        <f>Q736/-R736</f>
        <v/>
      </c>
      <c r="T736" s="59" t="n"/>
      <c r="U736" s="59" t="n"/>
      <c r="V736" s="59" t="n"/>
    </row>
    <row r="737">
      <c r="G737" s="59" t="n"/>
      <c r="H737" s="104" t="n">
        <v>41750</v>
      </c>
      <c r="I737" s="105" t="n">
        <v>3533.10009765625</v>
      </c>
      <c r="J737" s="70" t="n">
        <v>5.87531614303588</v>
      </c>
      <c r="K737" s="106">
        <f>K736*(1+Tbill_YTM)^(1/52)</f>
        <v/>
      </c>
      <c r="L737" s="59" t="n"/>
      <c r="M737" s="104" t="n">
        <v>41750</v>
      </c>
      <c r="N737" s="107">
        <f>IF(YEAR(M737)&lt;&gt;YEAR(M736), Q736*$C$5, N736)*(I737/I736)</f>
        <v/>
      </c>
      <c r="O737" s="107">
        <f>IF(YEAR(M737)&lt;&gt;YEAR(M736), Q736*$C$6, O736)*(J737/J736)</f>
        <v/>
      </c>
      <c r="P737" s="107">
        <f>IF(YEAR(M737)&lt;&gt;YEAR(M736), Q736*$C$7, P736)*(1+Tbill_YTM)^(1/52)</f>
        <v/>
      </c>
      <c r="Q737" s="61">
        <f>SUM(N737:P737)</f>
        <v/>
      </c>
      <c r="R737" s="61">
        <f>R736*EXP($C$20/52) - IF(YEAR(M738)&lt;&gt;YEAR(M737), Initial_Assets * $C$19, 0)</f>
        <v/>
      </c>
      <c r="S737" s="62">
        <f>Q737/-R737</f>
        <v/>
      </c>
      <c r="T737" s="59" t="n"/>
      <c r="U737" s="59" t="n"/>
      <c r="V737" s="59" t="n"/>
    </row>
    <row r="738">
      <c r="G738" s="59" t="n"/>
      <c r="H738" s="104" t="n">
        <v>41757</v>
      </c>
      <c r="I738" s="105" t="n">
        <v>3587.63989257812</v>
      </c>
      <c r="J738" s="70" t="n">
        <v>6.05395030975341</v>
      </c>
      <c r="K738" s="106">
        <f>K737*(1+Tbill_YTM)^(1/52)</f>
        <v/>
      </c>
      <c r="L738" s="59" t="n"/>
      <c r="M738" s="104" t="n">
        <v>41757</v>
      </c>
      <c r="N738" s="107">
        <f>IF(YEAR(M738)&lt;&gt;YEAR(M737), Q737*$C$5, N737)*(I738/I737)</f>
        <v/>
      </c>
      <c r="O738" s="107">
        <f>IF(YEAR(M738)&lt;&gt;YEAR(M737), Q737*$C$6, O737)*(J738/J737)</f>
        <v/>
      </c>
      <c r="P738" s="107">
        <f>IF(YEAR(M738)&lt;&gt;YEAR(M737), Q737*$C$7, P737)*(1+Tbill_YTM)^(1/52)</f>
        <v/>
      </c>
      <c r="Q738" s="61">
        <f>SUM(N738:P738)</f>
        <v/>
      </c>
      <c r="R738" s="61">
        <f>R737*EXP($C$20/52) - IF(YEAR(M739)&lt;&gt;YEAR(M738), Initial_Assets * $C$19, 0)</f>
        <v/>
      </c>
      <c r="S738" s="62">
        <f>Q738/-R738</f>
        <v/>
      </c>
      <c r="T738" s="59" t="n"/>
      <c r="U738" s="59" t="n"/>
      <c r="V738" s="59" t="n"/>
    </row>
    <row r="739">
      <c r="G739" s="59" t="n"/>
      <c r="H739" s="104" t="n">
        <v>41764</v>
      </c>
      <c r="I739" s="105" t="n">
        <v>3555.69995117187</v>
      </c>
      <c r="J739" s="70" t="n">
        <v>5.95573091506958</v>
      </c>
      <c r="K739" s="106">
        <f>K738*(1+Tbill_YTM)^(1/52)</f>
        <v/>
      </c>
      <c r="L739" s="59" t="n"/>
      <c r="M739" s="104" t="n">
        <v>41764</v>
      </c>
      <c r="N739" s="107">
        <f>IF(YEAR(M739)&lt;&gt;YEAR(M738), Q738*$C$5, N738)*(I739/I738)</f>
        <v/>
      </c>
      <c r="O739" s="107">
        <f>IF(YEAR(M739)&lt;&gt;YEAR(M738), Q738*$C$6, O738)*(J739/J738)</f>
        <v/>
      </c>
      <c r="P739" s="107">
        <f>IF(YEAR(M739)&lt;&gt;YEAR(M738), Q738*$C$7, P738)*(1+Tbill_YTM)^(1/52)</f>
        <v/>
      </c>
      <c r="Q739" s="61">
        <f>SUM(N739:P739)</f>
        <v/>
      </c>
      <c r="R739" s="61">
        <f>R738*EXP($C$20/52) - IF(YEAR(M740)&lt;&gt;YEAR(M739), Initial_Assets * $C$19, 0)</f>
        <v/>
      </c>
      <c r="S739" s="62">
        <f>Q739/-R739</f>
        <v/>
      </c>
      <c r="T739" s="59" t="n"/>
      <c r="U739" s="59" t="n"/>
      <c r="V739" s="59" t="n"/>
    </row>
    <row r="740">
      <c r="G740" s="59" t="n"/>
      <c r="H740" s="104" t="n">
        <v>41771</v>
      </c>
      <c r="I740" s="105" t="n">
        <v>3587.19995117187</v>
      </c>
      <c r="J740" s="70" t="n">
        <v>6.07543563842773</v>
      </c>
      <c r="K740" s="106">
        <f>K739*(1+Tbill_YTM)^(1/52)</f>
        <v/>
      </c>
      <c r="L740" s="59" t="n"/>
      <c r="M740" s="104" t="n">
        <v>41771</v>
      </c>
      <c r="N740" s="107">
        <f>IF(YEAR(M740)&lt;&gt;YEAR(M739), Q739*$C$5, N739)*(I740/I739)</f>
        <v/>
      </c>
      <c r="O740" s="107">
        <f>IF(YEAR(M740)&lt;&gt;YEAR(M739), Q739*$C$6, O739)*(J740/J739)</f>
        <v/>
      </c>
      <c r="P740" s="107">
        <f>IF(YEAR(M740)&lt;&gt;YEAR(M739), Q739*$C$7, P739)*(1+Tbill_YTM)^(1/52)</f>
        <v/>
      </c>
      <c r="Q740" s="61">
        <f>SUM(N740:P740)</f>
        <v/>
      </c>
      <c r="R740" s="61">
        <f>R739*EXP($C$20/52) - IF(YEAR(M741)&lt;&gt;YEAR(M740), Initial_Assets * $C$19, 0)</f>
        <v/>
      </c>
      <c r="S740" s="62">
        <f>Q740/-R740</f>
        <v/>
      </c>
      <c r="T740" s="59" t="n"/>
      <c r="U740" s="59" t="n"/>
      <c r="V740" s="59" t="n"/>
    </row>
    <row r="741">
      <c r="G741" s="59" t="n"/>
      <c r="H741" s="104" t="n">
        <v>41778</v>
      </c>
      <c r="I741" s="105" t="n">
        <v>3677.330078125</v>
      </c>
      <c r="J741" s="70" t="n">
        <v>6.37807083129882</v>
      </c>
      <c r="K741" s="106">
        <f>K740*(1+Tbill_YTM)^(1/52)</f>
        <v/>
      </c>
      <c r="L741" s="59" t="n"/>
      <c r="M741" s="104" t="n">
        <v>41778</v>
      </c>
      <c r="N741" s="107">
        <f>IF(YEAR(M741)&lt;&gt;YEAR(M740), Q740*$C$5, N740)*(I741/I740)</f>
        <v/>
      </c>
      <c r="O741" s="107">
        <f>IF(YEAR(M741)&lt;&gt;YEAR(M740), Q740*$C$6, O740)*(J741/J740)</f>
        <v/>
      </c>
      <c r="P741" s="107">
        <f>IF(YEAR(M741)&lt;&gt;YEAR(M740), Q740*$C$7, P740)*(1+Tbill_YTM)^(1/52)</f>
        <v/>
      </c>
      <c r="Q741" s="61">
        <f>SUM(N741:P741)</f>
        <v/>
      </c>
      <c r="R741" s="61">
        <f>R740*EXP($C$20/52) - IF(YEAR(M742)&lt;&gt;YEAR(M741), Initial_Assets * $C$19, 0)</f>
        <v/>
      </c>
      <c r="S741" s="62">
        <f>Q741/-R741</f>
        <v/>
      </c>
      <c r="T741" s="59" t="n"/>
      <c r="U741" s="59" t="n"/>
      <c r="V741" s="59" t="n"/>
    </row>
    <row r="742">
      <c r="G742" s="59" t="n"/>
      <c r="H742" s="104" t="n">
        <v>41785</v>
      </c>
      <c r="I742" s="105" t="n">
        <v>3736.82006835937</v>
      </c>
      <c r="J742" s="70" t="n">
        <v>6.58126163482666</v>
      </c>
      <c r="K742" s="106">
        <f>K741*(1+Tbill_YTM)^(1/52)</f>
        <v/>
      </c>
      <c r="L742" s="59" t="n"/>
      <c r="M742" s="104" t="n">
        <v>41785</v>
      </c>
      <c r="N742" s="107">
        <f>IF(YEAR(M742)&lt;&gt;YEAR(M741), Q741*$C$5, N741)*(I742/I741)</f>
        <v/>
      </c>
      <c r="O742" s="107">
        <f>IF(YEAR(M742)&lt;&gt;YEAR(M741), Q741*$C$6, O741)*(J742/J741)</f>
        <v/>
      </c>
      <c r="P742" s="107">
        <f>IF(YEAR(M742)&lt;&gt;YEAR(M741), Q741*$C$7, P741)*(1+Tbill_YTM)^(1/52)</f>
        <v/>
      </c>
      <c r="Q742" s="61">
        <f>SUM(N742:P742)</f>
        <v/>
      </c>
      <c r="R742" s="61">
        <f>R741*EXP($C$20/52) - IF(YEAR(M743)&lt;&gt;YEAR(M742), Initial_Assets * $C$19, 0)</f>
        <v/>
      </c>
      <c r="S742" s="62">
        <f>Q742/-R742</f>
        <v/>
      </c>
      <c r="T742" s="59" t="n"/>
      <c r="U742" s="59" t="n"/>
      <c r="V742" s="59" t="n"/>
    </row>
    <row r="743">
      <c r="G743" s="59" t="n"/>
      <c r="H743" s="104" t="n">
        <v>41792</v>
      </c>
      <c r="I743" s="105" t="n">
        <v>3794.57006835937</v>
      </c>
      <c r="J743" s="70" t="n">
        <v>6.7955002784729</v>
      </c>
      <c r="K743" s="106">
        <f>K742*(1+Tbill_YTM)^(1/52)</f>
        <v/>
      </c>
      <c r="L743" s="59" t="n"/>
      <c r="M743" s="104" t="n">
        <v>41792</v>
      </c>
      <c r="N743" s="107">
        <f>IF(YEAR(M743)&lt;&gt;YEAR(M742), Q742*$C$5, N742)*(I743/I742)</f>
        <v/>
      </c>
      <c r="O743" s="107">
        <f>IF(YEAR(M743)&lt;&gt;YEAR(M742), Q742*$C$6, O742)*(J743/J742)</f>
        <v/>
      </c>
      <c r="P743" s="107">
        <f>IF(YEAR(M743)&lt;&gt;YEAR(M742), Q742*$C$7, P742)*(1+Tbill_YTM)^(1/52)</f>
        <v/>
      </c>
      <c r="Q743" s="61">
        <f>SUM(N743:P743)</f>
        <v/>
      </c>
      <c r="R743" s="61">
        <f>R742*EXP($C$20/52) - IF(YEAR(M744)&lt;&gt;YEAR(M743), Initial_Assets * $C$19, 0)</f>
        <v/>
      </c>
      <c r="S743" s="62">
        <f>Q743/-R743</f>
        <v/>
      </c>
      <c r="T743" s="59" t="n"/>
      <c r="U743" s="59" t="n"/>
      <c r="V743" s="59" t="n"/>
    </row>
    <row r="744">
      <c r="G744" s="59" t="n"/>
      <c r="H744" s="104" t="n">
        <v>41799</v>
      </c>
      <c r="I744" s="105" t="n">
        <v>3775.56005859375</v>
      </c>
      <c r="J744" s="70" t="n">
        <v>6.72245121002197</v>
      </c>
      <c r="K744" s="106">
        <f>K743*(1+Tbill_YTM)^(1/52)</f>
        <v/>
      </c>
      <c r="L744" s="59" t="n"/>
      <c r="M744" s="104" t="n">
        <v>41799</v>
      </c>
      <c r="N744" s="107">
        <f>IF(YEAR(M744)&lt;&gt;YEAR(M743), Q743*$C$5, N743)*(I744/I743)</f>
        <v/>
      </c>
      <c r="O744" s="107">
        <f>IF(YEAR(M744)&lt;&gt;YEAR(M743), Q743*$C$6, O743)*(J744/J743)</f>
        <v/>
      </c>
      <c r="P744" s="107">
        <f>IF(YEAR(M744)&lt;&gt;YEAR(M743), Q743*$C$7, P743)*(1+Tbill_YTM)^(1/52)</f>
        <v/>
      </c>
      <c r="Q744" s="61">
        <f>SUM(N744:P744)</f>
        <v/>
      </c>
      <c r="R744" s="61">
        <f>R743*EXP($C$20/52) - IF(YEAR(M745)&lt;&gt;YEAR(M744), Initial_Assets * $C$19, 0)</f>
        <v/>
      </c>
      <c r="S744" s="62">
        <f>Q744/-R744</f>
        <v/>
      </c>
      <c r="T744" s="59" t="n"/>
      <c r="U744" s="59" t="n"/>
      <c r="V744" s="59" t="n"/>
    </row>
    <row r="745" ht="17.5" customHeight="1" s="15">
      <c r="A745" s="4" t="n"/>
      <c r="G745" s="59" t="n"/>
      <c r="H745" s="104" t="n">
        <v>41806</v>
      </c>
      <c r="I745" s="105" t="n">
        <v>3802.63989257812</v>
      </c>
      <c r="J745" s="70" t="n">
        <v>6.82005453109741</v>
      </c>
      <c r="K745" s="106">
        <f>K744*(1+Tbill_YTM)^(1/52)</f>
        <v/>
      </c>
      <c r="L745" s="106" t="n"/>
      <c r="M745" s="104" t="n">
        <v>41806</v>
      </c>
      <c r="N745" s="107">
        <f>IF(YEAR(M745)&lt;&gt;YEAR(M744), Q744*$C$5, N744)*(I745/I744)</f>
        <v/>
      </c>
      <c r="O745" s="107">
        <f>IF(YEAR(M745)&lt;&gt;YEAR(M744), Q744*$C$6, O744)*(J745/J744)</f>
        <v/>
      </c>
      <c r="P745" s="107">
        <f>IF(YEAR(M745)&lt;&gt;YEAR(M744), Q744*$C$7, P744)*(1+Tbill_YTM)^(1/52)</f>
        <v/>
      </c>
      <c r="Q745" s="61">
        <f>SUM(N745:P745)</f>
        <v/>
      </c>
      <c r="R745" s="61">
        <f>R744*EXP($C$20/52) - IF(YEAR(M746)&lt;&gt;YEAR(M745), Initial_Assets * $C$19, 0)</f>
        <v/>
      </c>
      <c r="S745" s="62">
        <f>Q745/-R745</f>
        <v/>
      </c>
      <c r="T745" s="59" t="n"/>
      <c r="U745" s="59" t="n"/>
      <c r="V745" s="59" t="n"/>
    </row>
    <row r="746" ht="17.5" customHeight="1" s="15">
      <c r="G746" s="59" t="n"/>
      <c r="H746" s="104" t="n">
        <v>41813</v>
      </c>
      <c r="I746" s="105" t="n">
        <v>3844.43994140625</v>
      </c>
      <c r="J746" s="70" t="n">
        <v>6.95142269134521</v>
      </c>
      <c r="K746" s="106">
        <f>K745*(1+Tbill_YTM)^(1/52)</f>
        <v/>
      </c>
      <c r="L746" s="59" t="n"/>
      <c r="M746" s="104" t="n">
        <v>41813</v>
      </c>
      <c r="N746" s="107">
        <f>IF(YEAR(M746)&lt;&gt;YEAR(M745), Q745*$C$5, N745)*(I746/I745)</f>
        <v/>
      </c>
      <c r="O746" s="107">
        <f>IF(YEAR(M746)&lt;&gt;YEAR(M745), Q745*$C$6, O745)*(J746/J745)</f>
        <v/>
      </c>
      <c r="P746" s="107">
        <f>IF(YEAR(M746)&lt;&gt;YEAR(M745), Q745*$C$7, P745)*(1+Tbill_YTM)^(1/52)</f>
        <v/>
      </c>
      <c r="Q746" s="61">
        <f>SUM(N746:P746)</f>
        <v/>
      </c>
      <c r="R746" s="61">
        <f>R745*EXP($C$20/52) - IF(YEAR(M747)&lt;&gt;YEAR(M746), Initial_Assets * $C$19, 0)</f>
        <v/>
      </c>
      <c r="S746" s="62">
        <f>Q746/-R746</f>
        <v/>
      </c>
      <c r="T746" s="59" t="n"/>
      <c r="U746" s="59" t="n"/>
      <c r="V746" s="59" t="n"/>
    </row>
    <row r="747">
      <c r="G747" s="59" t="n"/>
      <c r="H747" s="104" t="n">
        <v>41820</v>
      </c>
      <c r="I747" s="105" t="n">
        <v>3923.01000976562</v>
      </c>
      <c r="J747" s="70" t="n">
        <v>7.25108861923217</v>
      </c>
      <c r="K747" s="106">
        <f>K746*(1+Tbill_YTM)^(1/52)</f>
        <v/>
      </c>
      <c r="L747" s="59" t="n"/>
      <c r="M747" s="104" t="n">
        <v>41820</v>
      </c>
      <c r="N747" s="107">
        <f>IF(YEAR(M747)&lt;&gt;YEAR(M746), Q746*$C$5, N746)*(I747/I746)</f>
        <v/>
      </c>
      <c r="O747" s="107">
        <f>IF(YEAR(M747)&lt;&gt;YEAR(M746), Q746*$C$6, O746)*(J747/J746)</f>
        <v/>
      </c>
      <c r="P747" s="107">
        <f>IF(YEAR(M747)&lt;&gt;YEAR(M746), Q746*$C$7, P746)*(1+Tbill_YTM)^(1/52)</f>
        <v/>
      </c>
      <c r="Q747" s="61">
        <f>SUM(N747:P747)</f>
        <v/>
      </c>
      <c r="R747" s="61">
        <f>R746*EXP($C$20/52) - IF(YEAR(M748)&lt;&gt;YEAR(M747), Initial_Assets * $C$19, 0)</f>
        <v/>
      </c>
      <c r="S747" s="62">
        <f>Q747/-R747</f>
        <v/>
      </c>
      <c r="T747" s="59" t="n"/>
      <c r="U747" s="59" t="n"/>
      <c r="V747" s="59" t="n"/>
    </row>
    <row r="748">
      <c r="G748" s="59" t="n"/>
      <c r="H748" s="104" t="n">
        <v>41827</v>
      </c>
      <c r="I748" s="105" t="n">
        <v>3904.580078125</v>
      </c>
      <c r="J748" s="70" t="n">
        <v>7.18222284317016</v>
      </c>
      <c r="K748" s="106">
        <f>K747*(1+Tbill_YTM)^(1/52)</f>
        <v/>
      </c>
      <c r="L748" s="59" t="n"/>
      <c r="M748" s="104" t="n">
        <v>41827</v>
      </c>
      <c r="N748" s="107">
        <f>IF(YEAR(M748)&lt;&gt;YEAR(M747), Q747*$C$5, N747)*(I748/I747)</f>
        <v/>
      </c>
      <c r="O748" s="107">
        <f>IF(YEAR(M748)&lt;&gt;YEAR(M747), Q747*$C$6, O747)*(J748/J747)</f>
        <v/>
      </c>
      <c r="P748" s="107">
        <f>IF(YEAR(M748)&lt;&gt;YEAR(M747), Q747*$C$7, P747)*(1+Tbill_YTM)^(1/52)</f>
        <v/>
      </c>
      <c r="Q748" s="61">
        <f>SUM(N748:P748)</f>
        <v/>
      </c>
      <c r="R748" s="61">
        <f>R747*EXP($C$20/52) - IF(YEAR(M749)&lt;&gt;YEAR(M748), Initial_Assets * $C$19, 0)</f>
        <v/>
      </c>
      <c r="S748" s="62">
        <f>Q748/-R748</f>
        <v/>
      </c>
      <c r="T748" s="59" t="n"/>
      <c r="U748" s="59" t="n"/>
      <c r="V748" s="59" t="n"/>
    </row>
    <row r="749">
      <c r="G749" s="59" t="n"/>
      <c r="H749" s="104" t="n">
        <v>41834</v>
      </c>
      <c r="I749" s="105" t="n">
        <v>3939.88989257812</v>
      </c>
      <c r="J749" s="70" t="n">
        <v>7.30581283569335</v>
      </c>
      <c r="K749" s="106">
        <f>K748*(1+Tbill_YTM)^(1/52)</f>
        <v/>
      </c>
      <c r="L749" s="59" t="n"/>
      <c r="M749" s="104" t="n">
        <v>41834</v>
      </c>
      <c r="N749" s="107">
        <f>IF(YEAR(M749)&lt;&gt;YEAR(M748), Q748*$C$5, N748)*(I749/I748)</f>
        <v/>
      </c>
      <c r="O749" s="107">
        <f>IF(YEAR(M749)&lt;&gt;YEAR(M748), Q748*$C$6, O748)*(J749/J748)</f>
        <v/>
      </c>
      <c r="P749" s="107">
        <f>IF(YEAR(M749)&lt;&gt;YEAR(M748), Q748*$C$7, P748)*(1+Tbill_YTM)^(1/52)</f>
        <v/>
      </c>
      <c r="Q749" s="61">
        <f>SUM(N749:P749)</f>
        <v/>
      </c>
      <c r="R749" s="61">
        <f>R748*EXP($C$20/52) - IF(YEAR(M750)&lt;&gt;YEAR(M749), Initial_Assets * $C$19, 0)</f>
        <v/>
      </c>
      <c r="S749" s="62">
        <f>Q749/-R749</f>
        <v/>
      </c>
      <c r="T749" s="59" t="n"/>
      <c r="U749" s="59" t="n"/>
      <c r="V749" s="59" t="n"/>
    </row>
    <row r="750">
      <c r="G750" s="59" t="n"/>
      <c r="H750" s="104" t="n">
        <v>41841</v>
      </c>
      <c r="I750" s="105" t="n">
        <v>3965.169921875</v>
      </c>
      <c r="J750" s="70" t="n">
        <v>7.39804172515869</v>
      </c>
      <c r="K750" s="106">
        <f>K749*(1+Tbill_YTM)^(1/52)</f>
        <v/>
      </c>
      <c r="L750" s="59" t="n"/>
      <c r="M750" s="104" t="n">
        <v>41841</v>
      </c>
      <c r="N750" s="107">
        <f>IF(YEAR(M750)&lt;&gt;YEAR(M749), Q749*$C$5, N749)*(I750/I749)</f>
        <v/>
      </c>
      <c r="O750" s="107">
        <f>IF(YEAR(M750)&lt;&gt;YEAR(M749), Q749*$C$6, O749)*(J750/J749)</f>
        <v/>
      </c>
      <c r="P750" s="107">
        <f>IF(YEAR(M750)&lt;&gt;YEAR(M749), Q749*$C$7, P749)*(1+Tbill_YTM)^(1/52)</f>
        <v/>
      </c>
      <c r="Q750" s="61">
        <f>SUM(N750:P750)</f>
        <v/>
      </c>
      <c r="R750" s="61">
        <f>R749*EXP($C$20/52) - IF(YEAR(M751)&lt;&gt;YEAR(M750), Initial_Assets * $C$19, 0)</f>
        <v/>
      </c>
      <c r="S750" s="62">
        <f>Q750/-R750</f>
        <v/>
      </c>
      <c r="T750" s="59" t="n"/>
      <c r="U750" s="59" t="n"/>
      <c r="V750" s="59" t="n"/>
    </row>
    <row r="751">
      <c r="G751" s="59" t="n"/>
      <c r="H751" s="104" t="n">
        <v>41848</v>
      </c>
      <c r="I751" s="105" t="n">
        <v>3879.669921875</v>
      </c>
      <c r="J751" s="70" t="n">
        <v>7.08630609512329</v>
      </c>
      <c r="K751" s="106">
        <f>K750*(1+Tbill_YTM)^(1/52)</f>
        <v/>
      </c>
      <c r="L751" s="59" t="n"/>
      <c r="M751" s="104" t="n">
        <v>41848</v>
      </c>
      <c r="N751" s="107">
        <f>IF(YEAR(M751)&lt;&gt;YEAR(M750), Q750*$C$5, N750)*(I751/I750)</f>
        <v/>
      </c>
      <c r="O751" s="107">
        <f>IF(YEAR(M751)&lt;&gt;YEAR(M750), Q750*$C$6, O750)*(J751/J750)</f>
        <v/>
      </c>
      <c r="P751" s="107">
        <f>IF(YEAR(M751)&lt;&gt;YEAR(M750), Q750*$C$7, P750)*(1+Tbill_YTM)^(1/52)</f>
        <v/>
      </c>
      <c r="Q751" s="61">
        <f>SUM(N751:P751)</f>
        <v/>
      </c>
      <c r="R751" s="61">
        <f>R750*EXP($C$20/52) - IF(YEAR(M752)&lt;&gt;YEAR(M751), Initial_Assets * $C$19, 0)</f>
        <v/>
      </c>
      <c r="S751" s="62">
        <f>Q751/-R751</f>
        <v/>
      </c>
      <c r="T751" s="59" t="n"/>
      <c r="U751" s="59" t="n"/>
      <c r="V751" s="59" t="n"/>
    </row>
    <row r="752">
      <c r="E752" s="4" t="n"/>
      <c r="F752" s="4" t="n"/>
      <c r="G752" s="59" t="n"/>
      <c r="H752" s="104" t="n">
        <v>41855</v>
      </c>
      <c r="I752" s="105" t="n">
        <v>3888.09008789062</v>
      </c>
      <c r="J752" s="70" t="n">
        <v>7.1145896911621</v>
      </c>
      <c r="K752" s="106">
        <f>K751*(1+Tbill_YTM)^(1/52)</f>
        <v/>
      </c>
      <c r="L752" s="59" t="n"/>
      <c r="M752" s="104" t="n">
        <v>41855</v>
      </c>
      <c r="N752" s="107">
        <f>IF(YEAR(M752)&lt;&gt;YEAR(M751), Q751*$C$5, N751)*(I752/I751)</f>
        <v/>
      </c>
      <c r="O752" s="107">
        <f>IF(YEAR(M752)&lt;&gt;YEAR(M751), Q751*$C$6, O751)*(J752/J751)</f>
        <v/>
      </c>
      <c r="P752" s="107">
        <f>IF(YEAR(M752)&lt;&gt;YEAR(M751), Q751*$C$7, P751)*(1+Tbill_YTM)^(1/52)</f>
        <v/>
      </c>
      <c r="Q752" s="61">
        <f>SUM(N752:P752)</f>
        <v/>
      </c>
      <c r="R752" s="61">
        <f>R751*EXP($C$20/52) - IF(YEAR(M753)&lt;&gt;YEAR(M752), Initial_Assets * $C$19, 0)</f>
        <v/>
      </c>
      <c r="S752" s="62">
        <f>Q752/-R752</f>
        <v/>
      </c>
      <c r="T752" s="59" t="n"/>
      <c r="U752" s="59" t="n"/>
      <c r="V752" s="59" t="n"/>
    </row>
    <row r="753">
      <c r="B753" s="27" t="n"/>
      <c r="C753" s="4" t="n"/>
      <c r="D753" s="4" t="n"/>
      <c r="G753" s="59" t="n"/>
      <c r="H753" s="104" t="n">
        <v>41862</v>
      </c>
      <c r="I753" s="105" t="n">
        <v>3987.51000976562</v>
      </c>
      <c r="J753" s="70" t="n">
        <v>7.49149942398071</v>
      </c>
      <c r="K753" s="106">
        <f>K752*(1+Tbill_YTM)^(1/52)</f>
        <v/>
      </c>
      <c r="L753" s="59" t="n"/>
      <c r="M753" s="104" t="n">
        <v>41862</v>
      </c>
      <c r="N753" s="107">
        <f>IF(YEAR(M753)&lt;&gt;YEAR(M752), Q752*$C$5, N752)*(I753/I752)</f>
        <v/>
      </c>
      <c r="O753" s="107">
        <f>IF(YEAR(M753)&lt;&gt;YEAR(M752), Q752*$C$6, O752)*(J753/J752)</f>
        <v/>
      </c>
      <c r="P753" s="107">
        <f>IF(YEAR(M753)&lt;&gt;YEAR(M752), Q752*$C$7, P752)*(1+Tbill_YTM)^(1/52)</f>
        <v/>
      </c>
      <c r="Q753" s="61">
        <f>SUM(N753:P753)</f>
        <v/>
      </c>
      <c r="R753" s="61">
        <f>R752*EXP($C$20/52) - IF(YEAR(M754)&lt;&gt;YEAR(M753), Initial_Assets * $C$19, 0)</f>
        <v/>
      </c>
      <c r="S753" s="62">
        <f>Q753/-R753</f>
        <v/>
      </c>
      <c r="T753" s="59" t="n"/>
      <c r="U753" s="59" t="n"/>
      <c r="V753" s="59" t="n"/>
    </row>
    <row r="754">
      <c r="G754" s="59" t="n"/>
      <c r="H754" s="104" t="n">
        <v>41869</v>
      </c>
      <c r="I754" s="105" t="n">
        <v>4052.75</v>
      </c>
      <c r="J754" s="70" t="n">
        <v>7.74605321884155</v>
      </c>
      <c r="K754" s="106">
        <f>K753*(1+Tbill_YTM)^(1/52)</f>
        <v/>
      </c>
      <c r="L754" s="59" t="n"/>
      <c r="M754" s="104" t="n">
        <v>41869</v>
      </c>
      <c r="N754" s="107">
        <f>IF(YEAR(M754)&lt;&gt;YEAR(M753), Q753*$C$5, N753)*(I754/I753)</f>
        <v/>
      </c>
      <c r="O754" s="107">
        <f>IF(YEAR(M754)&lt;&gt;YEAR(M753), Q753*$C$6, O753)*(J754/J753)</f>
        <v/>
      </c>
      <c r="P754" s="107">
        <f>IF(YEAR(M754)&lt;&gt;YEAR(M753), Q753*$C$7, P753)*(1+Tbill_YTM)^(1/52)</f>
        <v/>
      </c>
      <c r="Q754" s="61">
        <f>SUM(N754:P754)</f>
        <v/>
      </c>
      <c r="R754" s="61">
        <f>R753*EXP($C$20/52) - IF(YEAR(M755)&lt;&gt;YEAR(M754), Initial_Assets * $C$19, 0)</f>
        <v/>
      </c>
      <c r="S754" s="62">
        <f>Q754/-R754</f>
        <v/>
      </c>
      <c r="T754" s="59" t="n"/>
      <c r="U754" s="59" t="n"/>
      <c r="V754" s="59" t="n"/>
    </row>
    <row r="755">
      <c r="G755" s="59" t="n"/>
      <c r="H755" s="104" t="n">
        <v>41876</v>
      </c>
      <c r="I755" s="105" t="n">
        <v>4082.56005859375</v>
      </c>
      <c r="J755" s="70" t="n">
        <v>7.86164999008178</v>
      </c>
      <c r="K755" s="106">
        <f>K754*(1+Tbill_YTM)^(1/52)</f>
        <v/>
      </c>
      <c r="L755" s="59" t="n"/>
      <c r="M755" s="104" t="n">
        <v>41876</v>
      </c>
      <c r="N755" s="107">
        <f>IF(YEAR(M755)&lt;&gt;YEAR(M754), Q754*$C$5, N754)*(I755/I754)</f>
        <v/>
      </c>
      <c r="O755" s="107">
        <f>IF(YEAR(M755)&lt;&gt;YEAR(M754), Q754*$C$6, O754)*(J755/J754)</f>
        <v/>
      </c>
      <c r="P755" s="107">
        <f>IF(YEAR(M755)&lt;&gt;YEAR(M754), Q754*$C$7, P754)*(1+Tbill_YTM)^(1/52)</f>
        <v/>
      </c>
      <c r="Q755" s="61">
        <f>SUM(N755:P755)</f>
        <v/>
      </c>
      <c r="R755" s="61">
        <f>R754*EXP($C$20/52) - IF(YEAR(M756)&lt;&gt;YEAR(M755), Initial_Assets * $C$19, 0)</f>
        <v/>
      </c>
      <c r="S755" s="62">
        <f>Q755/-R755</f>
        <v/>
      </c>
      <c r="T755" s="59" t="n"/>
      <c r="U755" s="59" t="n"/>
      <c r="V755" s="59" t="n"/>
    </row>
    <row r="756">
      <c r="G756" s="59" t="n"/>
      <c r="H756" s="104" t="n">
        <v>41883</v>
      </c>
      <c r="I756" s="105" t="n">
        <v>4089.919921875</v>
      </c>
      <c r="J756" s="70" t="n">
        <v>7.88009452819824</v>
      </c>
      <c r="K756" s="106">
        <f>K755*(1+Tbill_YTM)^(1/52)</f>
        <v/>
      </c>
      <c r="L756" s="59" t="n"/>
      <c r="M756" s="104" t="n">
        <v>41883</v>
      </c>
      <c r="N756" s="107">
        <f>IF(YEAR(M756)&lt;&gt;YEAR(M755), Q755*$C$5, N755)*(I756/I755)</f>
        <v/>
      </c>
      <c r="O756" s="107">
        <f>IF(YEAR(M756)&lt;&gt;YEAR(M755), Q755*$C$6, O755)*(J756/J755)</f>
        <v/>
      </c>
      <c r="P756" s="107">
        <f>IF(YEAR(M756)&lt;&gt;YEAR(M755), Q755*$C$7, P755)*(1+Tbill_YTM)^(1/52)</f>
        <v/>
      </c>
      <c r="Q756" s="61">
        <f>SUM(N756:P756)</f>
        <v/>
      </c>
      <c r="R756" s="61">
        <f>R755*EXP($C$20/52) - IF(YEAR(M757)&lt;&gt;YEAR(M756), Initial_Assets * $C$19, 0)</f>
        <v/>
      </c>
      <c r="S756" s="62">
        <f>Q756/-R756</f>
        <v/>
      </c>
      <c r="T756" s="59" t="n"/>
      <c r="U756" s="59" t="n"/>
      <c r="V756" s="59" t="n"/>
    </row>
    <row r="757">
      <c r="G757" s="59" t="n"/>
      <c r="H757" s="104" t="n">
        <v>41890</v>
      </c>
      <c r="I757" s="105" t="n">
        <v>4069.22998046875</v>
      </c>
      <c r="J757" s="70" t="n">
        <v>7.8069257736206</v>
      </c>
      <c r="K757" s="106">
        <f>K756*(1+Tbill_YTM)^(1/52)</f>
        <v/>
      </c>
      <c r="L757" s="59" t="n"/>
      <c r="M757" s="104" t="n">
        <v>41890</v>
      </c>
      <c r="N757" s="107">
        <f>IF(YEAR(M757)&lt;&gt;YEAR(M756), Q756*$C$5, N756)*(I757/I756)</f>
        <v/>
      </c>
      <c r="O757" s="107">
        <f>IF(YEAR(M757)&lt;&gt;YEAR(M756), Q756*$C$6, O756)*(J757/J756)</f>
        <v/>
      </c>
      <c r="P757" s="107">
        <f>IF(YEAR(M757)&lt;&gt;YEAR(M756), Q756*$C$7, P756)*(1+Tbill_YTM)^(1/52)</f>
        <v/>
      </c>
      <c r="Q757" s="61">
        <f>SUM(N757:P757)</f>
        <v/>
      </c>
      <c r="R757" s="61">
        <f>R756*EXP($C$20/52) - IF(YEAR(M758)&lt;&gt;YEAR(M757), Initial_Assets * $C$19, 0)</f>
        <v/>
      </c>
      <c r="S757" s="62">
        <f>Q757/-R757</f>
        <v/>
      </c>
      <c r="T757" s="59" t="n"/>
      <c r="U757" s="59" t="n"/>
      <c r="V757" s="59" t="n"/>
    </row>
    <row r="758">
      <c r="G758" s="59" t="n"/>
      <c r="H758" s="104" t="n">
        <v>41897</v>
      </c>
      <c r="I758" s="105" t="n">
        <v>4100.08984375</v>
      </c>
      <c r="J758" s="70" t="n">
        <v>7.91514110565185</v>
      </c>
      <c r="K758" s="106">
        <f>K757*(1+Tbill_YTM)^(1/52)</f>
        <v/>
      </c>
      <c r="L758" s="59" t="n"/>
      <c r="M758" s="104" t="n">
        <v>41897</v>
      </c>
      <c r="N758" s="107">
        <f>IF(YEAR(M758)&lt;&gt;YEAR(M757), Q757*$C$5, N757)*(I758/I757)</f>
        <v/>
      </c>
      <c r="O758" s="107">
        <f>IF(YEAR(M758)&lt;&gt;YEAR(M757), Q757*$C$6, O757)*(J758/J757)</f>
        <v/>
      </c>
      <c r="P758" s="107">
        <f>IF(YEAR(M758)&lt;&gt;YEAR(M757), Q757*$C$7, P757)*(1+Tbill_YTM)^(1/52)</f>
        <v/>
      </c>
      <c r="Q758" s="61">
        <f>SUM(N758:P758)</f>
        <v/>
      </c>
      <c r="R758" s="61">
        <f>R757*EXP($C$20/52) - IF(YEAR(M759)&lt;&gt;YEAR(M758), Initial_Assets * $C$19, 0)</f>
        <v/>
      </c>
      <c r="S758" s="62">
        <f>Q758/-R758</f>
        <v/>
      </c>
      <c r="T758" s="59" t="n"/>
      <c r="U758" s="59" t="n"/>
      <c r="V758" s="59" t="n"/>
    </row>
    <row r="759">
      <c r="G759" s="59" t="n"/>
      <c r="H759" s="104" t="n">
        <v>41904</v>
      </c>
      <c r="I759" s="105" t="n">
        <v>4053.71997070312</v>
      </c>
      <c r="J759" s="70" t="n">
        <v>7.72945308685302</v>
      </c>
      <c r="K759" s="106">
        <f>K758*(1+Tbill_YTM)^(1/52)</f>
        <v/>
      </c>
      <c r="L759" s="59" t="n"/>
      <c r="M759" s="104" t="n">
        <v>41904</v>
      </c>
      <c r="N759" s="107">
        <f>IF(YEAR(M759)&lt;&gt;YEAR(M758), Q758*$C$5, N758)*(I759/I758)</f>
        <v/>
      </c>
      <c r="O759" s="107">
        <f>IF(YEAR(M759)&lt;&gt;YEAR(M758), Q758*$C$6, O758)*(J759/J758)</f>
        <v/>
      </c>
      <c r="P759" s="107">
        <f>IF(YEAR(M759)&lt;&gt;YEAR(M758), Q758*$C$7, P758)*(1+Tbill_YTM)^(1/52)</f>
        <v/>
      </c>
      <c r="Q759" s="61">
        <f>SUM(N759:P759)</f>
        <v/>
      </c>
      <c r="R759" s="61">
        <f>R758*EXP($C$20/52) - IF(YEAR(M760)&lt;&gt;YEAR(M759), Initial_Assets * $C$19, 0)</f>
        <v/>
      </c>
      <c r="S759" s="62">
        <f>Q759/-R759</f>
        <v/>
      </c>
      <c r="T759" s="59" t="n"/>
      <c r="U759" s="59" t="n"/>
      <c r="V759" s="59" t="n"/>
    </row>
    <row r="760">
      <c r="G760" s="59" t="n"/>
      <c r="H760" s="104" t="n">
        <v>41911</v>
      </c>
      <c r="I760" s="105" t="n">
        <v>4027.31005859375</v>
      </c>
      <c r="J760" s="70" t="n">
        <v>7.62492656707763</v>
      </c>
      <c r="K760" s="106">
        <f>K759*(1+Tbill_YTM)^(1/52)</f>
        <v/>
      </c>
      <c r="L760" s="59" t="n"/>
      <c r="M760" s="104" t="n">
        <v>41911</v>
      </c>
      <c r="N760" s="107">
        <f>IF(YEAR(M760)&lt;&gt;YEAR(M759), Q759*$C$5, N759)*(I760/I759)</f>
        <v/>
      </c>
      <c r="O760" s="107">
        <f>IF(YEAR(M760)&lt;&gt;YEAR(M759), Q759*$C$6, O759)*(J760/J759)</f>
        <v/>
      </c>
      <c r="P760" s="107">
        <f>IF(YEAR(M760)&lt;&gt;YEAR(M759), Q759*$C$7, P759)*(1+Tbill_YTM)^(1/52)</f>
        <v/>
      </c>
      <c r="Q760" s="61">
        <f>SUM(N760:P760)</f>
        <v/>
      </c>
      <c r="R760" s="61">
        <f>R759*EXP($C$20/52) - IF(YEAR(M761)&lt;&gt;YEAR(M760), Initial_Assets * $C$19, 0)</f>
        <v/>
      </c>
      <c r="S760" s="62">
        <f>Q760/-R760</f>
        <v/>
      </c>
      <c r="T760" s="59" t="n"/>
      <c r="U760" s="59" t="n"/>
      <c r="V760" s="59" t="n"/>
    </row>
    <row r="761">
      <c r="G761" s="59" t="n"/>
      <c r="H761" s="104" t="n">
        <v>41918</v>
      </c>
      <c r="I761" s="105" t="n">
        <v>3870.86010742187</v>
      </c>
      <c r="J761" s="70" t="n">
        <v>7.04141998291015</v>
      </c>
      <c r="K761" s="106">
        <f>K760*(1+Tbill_YTM)^(1/52)</f>
        <v/>
      </c>
      <c r="L761" s="59" t="n"/>
      <c r="M761" s="104" t="n">
        <v>41918</v>
      </c>
      <c r="N761" s="107">
        <f>IF(YEAR(M761)&lt;&gt;YEAR(M760), Q760*$C$5, N760)*(I761/I760)</f>
        <v/>
      </c>
      <c r="O761" s="107">
        <f>IF(YEAR(M761)&lt;&gt;YEAR(M760), Q760*$C$6, O760)*(J761/J760)</f>
        <v/>
      </c>
      <c r="P761" s="107">
        <f>IF(YEAR(M761)&lt;&gt;YEAR(M760), Q760*$C$7, P760)*(1+Tbill_YTM)^(1/52)</f>
        <v/>
      </c>
      <c r="Q761" s="61">
        <f>SUM(N761:P761)</f>
        <v/>
      </c>
      <c r="R761" s="61">
        <f>R760*EXP($C$20/52) - IF(YEAR(M762)&lt;&gt;YEAR(M761), Initial_Assets * $C$19, 0)</f>
        <v/>
      </c>
      <c r="S761" s="62">
        <f>Q761/-R761</f>
        <v/>
      </c>
      <c r="T761" s="59" t="n"/>
      <c r="U761" s="59" t="n"/>
      <c r="V761" s="59" t="n"/>
    </row>
    <row r="762">
      <c r="G762" s="59" t="n"/>
      <c r="H762" s="104" t="n">
        <v>41925</v>
      </c>
      <c r="I762" s="105" t="n">
        <v>3815.46997070312</v>
      </c>
      <c r="J762" s="70" t="n">
        <v>6.82744836807251</v>
      </c>
      <c r="K762" s="106">
        <f>K761*(1+Tbill_YTM)^(1/52)</f>
        <v/>
      </c>
      <c r="L762" s="59" t="n"/>
      <c r="M762" s="104" t="n">
        <v>41925</v>
      </c>
      <c r="N762" s="107">
        <f>IF(YEAR(M762)&lt;&gt;YEAR(M761), Q761*$C$5, N761)*(I762/I761)</f>
        <v/>
      </c>
      <c r="O762" s="107">
        <f>IF(YEAR(M762)&lt;&gt;YEAR(M761), Q761*$C$6, O761)*(J762/J761)</f>
        <v/>
      </c>
      <c r="P762" s="107">
        <f>IF(YEAR(M762)&lt;&gt;YEAR(M761), Q761*$C$7, P761)*(1+Tbill_YTM)^(1/52)</f>
        <v/>
      </c>
      <c r="Q762" s="61">
        <f>SUM(N762:P762)</f>
        <v/>
      </c>
      <c r="R762" s="61">
        <f>R761*EXP($C$20/52) - IF(YEAR(M763)&lt;&gt;YEAR(M762), Initial_Assets * $C$19, 0)</f>
        <v/>
      </c>
      <c r="S762" s="62">
        <f>Q762/-R762</f>
        <v/>
      </c>
      <c r="T762" s="59" t="n"/>
      <c r="U762" s="59" t="n"/>
      <c r="V762" s="59" t="n"/>
    </row>
    <row r="763">
      <c r="G763" s="59" t="n"/>
      <c r="H763" s="104" t="n">
        <v>41932</v>
      </c>
      <c r="I763" s="105" t="n">
        <v>4042.02001953125</v>
      </c>
      <c r="J763" s="70" t="n">
        <v>7.65751457214355</v>
      </c>
      <c r="K763" s="106">
        <f>K762*(1+Tbill_YTM)^(1/52)</f>
        <v/>
      </c>
      <c r="L763" s="59" t="n"/>
      <c r="M763" s="104" t="n">
        <v>41932</v>
      </c>
      <c r="N763" s="107">
        <f>IF(YEAR(M763)&lt;&gt;YEAR(M762), Q762*$C$5, N762)*(I763/I762)</f>
        <v/>
      </c>
      <c r="O763" s="107">
        <f>IF(YEAR(M763)&lt;&gt;YEAR(M762), Q762*$C$6, O762)*(J763/J762)</f>
        <v/>
      </c>
      <c r="P763" s="107">
        <f>IF(YEAR(M763)&lt;&gt;YEAR(M762), Q762*$C$7, P762)*(1+Tbill_YTM)^(1/52)</f>
        <v/>
      </c>
      <c r="Q763" s="61">
        <f>SUM(N763:P763)</f>
        <v/>
      </c>
      <c r="R763" s="61">
        <f>R762*EXP($C$20/52) - IF(YEAR(M764)&lt;&gt;YEAR(M763), Initial_Assets * $C$19, 0)</f>
        <v/>
      </c>
      <c r="S763" s="62">
        <f>Q763/-R763</f>
        <v/>
      </c>
      <c r="T763" s="59" t="n"/>
      <c r="U763" s="59" t="n"/>
      <c r="V763" s="59" t="n"/>
    </row>
    <row r="764">
      <c r="G764" s="59" t="n"/>
      <c r="H764" s="104" t="n">
        <v>41939</v>
      </c>
      <c r="I764" s="105" t="n">
        <v>4158.2099609375</v>
      </c>
      <c r="J764" s="70" t="n">
        <v>8.095295906066889</v>
      </c>
      <c r="K764" s="106">
        <f>K763*(1+Tbill_YTM)^(1/52)</f>
        <v/>
      </c>
      <c r="L764" s="59" t="n"/>
      <c r="M764" s="104" t="n">
        <v>41939</v>
      </c>
      <c r="N764" s="107">
        <f>IF(YEAR(M764)&lt;&gt;YEAR(M763), Q763*$C$5, N763)*(I764/I763)</f>
        <v/>
      </c>
      <c r="O764" s="107">
        <f>IF(YEAR(M764)&lt;&gt;YEAR(M763), Q763*$C$6, O763)*(J764/J763)</f>
        <v/>
      </c>
      <c r="P764" s="107">
        <f>IF(YEAR(M764)&lt;&gt;YEAR(M763), Q763*$C$7, P763)*(1+Tbill_YTM)^(1/52)</f>
        <v/>
      </c>
      <c r="Q764" s="61">
        <f>SUM(N764:P764)</f>
        <v/>
      </c>
      <c r="R764" s="61">
        <f>R763*EXP($C$20/52) - IF(YEAR(M765)&lt;&gt;YEAR(M764), Initial_Assets * $C$19, 0)</f>
        <v/>
      </c>
      <c r="S764" s="62">
        <f>Q764/-R764</f>
        <v/>
      </c>
      <c r="T764" s="59" t="n"/>
      <c r="U764" s="59" t="n"/>
      <c r="V764" s="59" t="n"/>
    </row>
    <row r="765">
      <c r="G765" s="59" t="n"/>
      <c r="H765" s="104" t="n">
        <v>41946</v>
      </c>
      <c r="I765" s="105" t="n">
        <v>4160.5</v>
      </c>
      <c r="J765" s="70" t="n">
        <v>8.1223497390747</v>
      </c>
      <c r="K765" s="106">
        <f>K764*(1+Tbill_YTM)^(1/52)</f>
        <v/>
      </c>
      <c r="L765" s="59" t="n"/>
      <c r="M765" s="104" t="n">
        <v>41946</v>
      </c>
      <c r="N765" s="107">
        <f>IF(YEAR(M765)&lt;&gt;YEAR(M764), Q764*$C$5, N764)*(I765/I764)</f>
        <v/>
      </c>
      <c r="O765" s="107">
        <f>IF(YEAR(M765)&lt;&gt;YEAR(M764), Q764*$C$6, O764)*(J765/J764)</f>
        <v/>
      </c>
      <c r="P765" s="107">
        <f>IF(YEAR(M765)&lt;&gt;YEAR(M764), Q764*$C$7, P764)*(1+Tbill_YTM)^(1/52)</f>
        <v/>
      </c>
      <c r="Q765" s="61">
        <f>SUM(N765:P765)</f>
        <v/>
      </c>
      <c r="R765" s="61">
        <f>R764*EXP($C$20/52) - IF(YEAR(M766)&lt;&gt;YEAR(M765), Initial_Assets * $C$19, 0)</f>
        <v/>
      </c>
      <c r="S765" s="62">
        <f>Q765/-R765</f>
        <v/>
      </c>
      <c r="T765" s="59" t="n"/>
      <c r="U765" s="59" t="n"/>
      <c r="V765" s="59" t="n"/>
    </row>
    <row r="766">
      <c r="G766" s="59" t="n"/>
      <c r="H766" s="104" t="n">
        <v>41953</v>
      </c>
      <c r="I766" s="105" t="n">
        <v>4224.990234375</v>
      </c>
      <c r="J766" s="70" t="n">
        <v>8.38059616088867</v>
      </c>
      <c r="K766" s="106">
        <f>K765*(1+Tbill_YTM)^(1/52)</f>
        <v/>
      </c>
      <c r="L766" s="59" t="n"/>
      <c r="M766" s="104" t="n">
        <v>41953</v>
      </c>
      <c r="N766" s="107">
        <f>IF(YEAR(M766)&lt;&gt;YEAR(M765), Q765*$C$5, N765)*(I766/I765)</f>
        <v/>
      </c>
      <c r="O766" s="107">
        <f>IF(YEAR(M766)&lt;&gt;YEAR(M765), Q765*$C$6, O765)*(J766/J765)</f>
        <v/>
      </c>
      <c r="P766" s="107">
        <f>IF(YEAR(M766)&lt;&gt;YEAR(M765), Q765*$C$7, P765)*(1+Tbill_YTM)^(1/52)</f>
        <v/>
      </c>
      <c r="Q766" s="61">
        <f>SUM(N766:P766)</f>
        <v/>
      </c>
      <c r="R766" s="61">
        <f>R765*EXP($C$20/52) - IF(YEAR(M767)&lt;&gt;YEAR(M766), Initial_Assets * $C$19, 0)</f>
        <v/>
      </c>
      <c r="S766" s="62">
        <f>Q766/-R766</f>
        <v/>
      </c>
      <c r="T766" s="59" t="n"/>
      <c r="U766" s="59" t="n"/>
      <c r="V766" s="59" t="n"/>
    </row>
    <row r="767">
      <c r="G767" s="59" t="n"/>
      <c r="H767" s="104" t="n">
        <v>41960</v>
      </c>
      <c r="I767" s="105" t="n">
        <v>4251.31982421875</v>
      </c>
      <c r="J767" s="70" t="n">
        <v>8.4875783920288</v>
      </c>
      <c r="K767" s="106">
        <f>K766*(1+Tbill_YTM)^(1/52)</f>
        <v/>
      </c>
      <c r="L767" s="59" t="n"/>
      <c r="M767" s="104" t="n">
        <v>41960</v>
      </c>
      <c r="N767" s="107">
        <f>IF(YEAR(M767)&lt;&gt;YEAR(M766), Q766*$C$5, N766)*(I767/I766)</f>
        <v/>
      </c>
      <c r="O767" s="107">
        <f>IF(YEAR(M767)&lt;&gt;YEAR(M766), Q766*$C$6, O766)*(J767/J766)</f>
        <v/>
      </c>
      <c r="P767" s="107">
        <f>IF(YEAR(M767)&lt;&gt;YEAR(M766), Q766*$C$7, P766)*(1+Tbill_YTM)^(1/52)</f>
        <v/>
      </c>
      <c r="Q767" s="61">
        <f>SUM(N767:P767)</f>
        <v/>
      </c>
      <c r="R767" s="61">
        <f>R766*EXP($C$20/52) - IF(YEAR(M768)&lt;&gt;YEAR(M767), Initial_Assets * $C$19, 0)</f>
        <v/>
      </c>
      <c r="S767" s="62">
        <f>Q767/-R767</f>
        <v/>
      </c>
      <c r="T767" s="59" t="n"/>
      <c r="U767" s="59" t="n"/>
      <c r="V767" s="59" t="n"/>
    </row>
    <row r="768">
      <c r="G768" s="59" t="n"/>
      <c r="H768" s="104" t="n">
        <v>41967</v>
      </c>
      <c r="I768" s="105" t="n">
        <v>4337.7900390625</v>
      </c>
      <c r="J768" s="70" t="n">
        <v>8.83928298950195</v>
      </c>
      <c r="K768" s="106">
        <f>K767*(1+Tbill_YTM)^(1/52)</f>
        <v/>
      </c>
      <c r="L768" s="59" t="n"/>
      <c r="M768" s="104" t="n">
        <v>41967</v>
      </c>
      <c r="N768" s="107">
        <f>IF(YEAR(M768)&lt;&gt;YEAR(M767), Q767*$C$5, N767)*(I768/I767)</f>
        <v/>
      </c>
      <c r="O768" s="107">
        <f>IF(YEAR(M768)&lt;&gt;YEAR(M767), Q767*$C$6, O767)*(J768/J767)</f>
        <v/>
      </c>
      <c r="P768" s="107">
        <f>IF(YEAR(M768)&lt;&gt;YEAR(M767), Q767*$C$7, P767)*(1+Tbill_YTM)^(1/52)</f>
        <v/>
      </c>
      <c r="Q768" s="61">
        <f>SUM(N768:P768)</f>
        <v/>
      </c>
      <c r="R768" s="61">
        <f>R767*EXP($C$20/52) - IF(YEAR(M769)&lt;&gt;YEAR(M768), Initial_Assets * $C$19, 0)</f>
        <v/>
      </c>
      <c r="S768" s="62">
        <f>Q768/-R768</f>
        <v/>
      </c>
      <c r="T768" s="59" t="n"/>
      <c r="U768" s="59" t="n"/>
      <c r="V768" s="59" t="n"/>
    </row>
    <row r="769">
      <c r="G769" s="59" t="n"/>
      <c r="H769" s="104" t="n">
        <v>41974</v>
      </c>
      <c r="I769" s="105" t="n">
        <v>4311.56982421875</v>
      </c>
      <c r="J769" s="70" t="n">
        <v>8.732295989990231</v>
      </c>
      <c r="K769" s="106">
        <f>K768*(1+Tbill_YTM)^(1/52)</f>
        <v/>
      </c>
      <c r="L769" s="59" t="n"/>
      <c r="M769" s="104" t="n">
        <v>41974</v>
      </c>
      <c r="N769" s="107">
        <f>IF(YEAR(M769)&lt;&gt;YEAR(M768), Q768*$C$5, N768)*(I769/I768)</f>
        <v/>
      </c>
      <c r="O769" s="107">
        <f>IF(YEAR(M769)&lt;&gt;YEAR(M768), Q768*$C$6, O768)*(J769/J768)</f>
        <v/>
      </c>
      <c r="P769" s="107">
        <f>IF(YEAR(M769)&lt;&gt;YEAR(M768), Q768*$C$7, P768)*(1+Tbill_YTM)^(1/52)</f>
        <v/>
      </c>
      <c r="Q769" s="61">
        <f>SUM(N769:P769)</f>
        <v/>
      </c>
      <c r="R769" s="61">
        <f>R768*EXP($C$20/52) - IF(YEAR(M770)&lt;&gt;YEAR(M769), Initial_Assets * $C$19, 0)</f>
        <v/>
      </c>
      <c r="S769" s="62">
        <f>Q769/-R769</f>
        <v/>
      </c>
      <c r="T769" s="59" t="n"/>
      <c r="U769" s="59" t="n"/>
      <c r="V769" s="59" t="n"/>
    </row>
    <row r="770">
      <c r="G770" s="59" t="n"/>
      <c r="H770" s="104" t="n">
        <v>41981</v>
      </c>
      <c r="I770" s="105" t="n">
        <v>4199.27978515625</v>
      </c>
      <c r="J770" s="70" t="n">
        <v>8.28529071807861</v>
      </c>
      <c r="K770" s="106">
        <f>K769*(1+Tbill_YTM)^(1/52)</f>
        <v/>
      </c>
      <c r="L770" s="59" t="n"/>
      <c r="M770" s="104" t="n">
        <v>41981</v>
      </c>
      <c r="N770" s="107">
        <f>IF(YEAR(M770)&lt;&gt;YEAR(M769), Q769*$C$5, N769)*(I770/I769)</f>
        <v/>
      </c>
      <c r="O770" s="107">
        <f>IF(YEAR(M770)&lt;&gt;YEAR(M769), Q769*$C$6, O769)*(J770/J769)</f>
        <v/>
      </c>
      <c r="P770" s="107">
        <f>IF(YEAR(M770)&lt;&gt;YEAR(M769), Q769*$C$7, P769)*(1+Tbill_YTM)^(1/52)</f>
        <v/>
      </c>
      <c r="Q770" s="61">
        <f>SUM(N770:P770)</f>
        <v/>
      </c>
      <c r="R770" s="61">
        <f>R769*EXP($C$20/52) - IF(YEAR(M771)&lt;&gt;YEAR(M770), Initial_Assets * $C$19, 0)</f>
        <v/>
      </c>
      <c r="S770" s="62">
        <f>Q770/-R770</f>
        <v/>
      </c>
      <c r="T770" s="59" t="n"/>
      <c r="U770" s="59" t="n"/>
      <c r="V770" s="59" t="n"/>
    </row>
    <row r="771">
      <c r="G771" s="59" t="n"/>
      <c r="H771" s="104" t="n">
        <v>41988</v>
      </c>
      <c r="I771" s="105" t="n">
        <v>4281.77978515625</v>
      </c>
      <c r="J771" s="70" t="n">
        <v>8.586572647094719</v>
      </c>
      <c r="K771" s="106">
        <f>K770*(1+Tbill_YTM)^(1/52)</f>
        <v/>
      </c>
      <c r="L771" s="59" t="n"/>
      <c r="M771" s="104" t="n">
        <v>41988</v>
      </c>
      <c r="N771" s="107">
        <f>IF(YEAR(M771)&lt;&gt;YEAR(M770), Q770*$C$5, N770)*(I771/I770)</f>
        <v/>
      </c>
      <c r="O771" s="107">
        <f>IF(YEAR(M771)&lt;&gt;YEAR(M770), Q770*$C$6, O770)*(J771/J770)</f>
        <v/>
      </c>
      <c r="P771" s="107">
        <f>IF(YEAR(M771)&lt;&gt;YEAR(M770), Q770*$C$7, P770)*(1+Tbill_YTM)^(1/52)</f>
        <v/>
      </c>
      <c r="Q771" s="61">
        <f>SUM(N771:P771)</f>
        <v/>
      </c>
      <c r="R771" s="61">
        <f>R770*EXP($C$20/52) - IF(YEAR(M772)&lt;&gt;YEAR(M771), Initial_Assets * $C$19, 0)</f>
        <v/>
      </c>
      <c r="S771" s="62">
        <f>Q771/-R771</f>
        <v/>
      </c>
      <c r="T771" s="59" t="n"/>
      <c r="U771" s="59" t="n"/>
      <c r="V771" s="59" t="n"/>
    </row>
    <row r="772">
      <c r="G772" s="59" t="n"/>
      <c r="H772" s="104" t="n">
        <v>41995</v>
      </c>
      <c r="I772" s="105" t="n">
        <v>4314.08984375</v>
      </c>
      <c r="J772" s="70" t="n">
        <v>8.715693473815911</v>
      </c>
      <c r="K772" s="106">
        <f>K771*(1+Tbill_YTM)^(1/52)</f>
        <v/>
      </c>
      <c r="L772" s="59" t="n"/>
      <c r="M772" s="104" t="n">
        <v>41995</v>
      </c>
      <c r="N772" s="107">
        <f>IF(YEAR(M772)&lt;&gt;YEAR(M771), Q771*$C$5, N771)*(I772/I771)</f>
        <v/>
      </c>
      <c r="O772" s="107">
        <f>IF(YEAR(M772)&lt;&gt;YEAR(M771), Q771*$C$6, O771)*(J772/J771)</f>
        <v/>
      </c>
      <c r="P772" s="107">
        <f>IF(YEAR(M772)&lt;&gt;YEAR(M771), Q771*$C$7, P771)*(1+Tbill_YTM)^(1/52)</f>
        <v/>
      </c>
      <c r="Q772" s="61">
        <f>SUM(N772:P772)</f>
        <v/>
      </c>
      <c r="R772" s="61">
        <f>R771*EXP($C$20/52) - IF(YEAR(M773)&lt;&gt;YEAR(M772), Initial_Assets * $C$19, 0)</f>
        <v/>
      </c>
      <c r="S772" s="62">
        <f>Q772/-R772</f>
        <v/>
      </c>
      <c r="T772" s="59" t="n"/>
      <c r="U772" s="59" t="n"/>
      <c r="V772" s="59" t="n"/>
    </row>
    <row r="773" ht="17.5" customHeight="1" s="15" thickBot="1">
      <c r="G773" s="86" t="inlineStr">
        <is>
          <t>year-end</t>
        </is>
      </c>
      <c r="H773" s="111" t="n">
        <v>42002</v>
      </c>
      <c r="I773" s="112" t="n">
        <v>4230.240234375</v>
      </c>
      <c r="J773" s="84" t="n">
        <v>8.37739753723144</v>
      </c>
      <c r="K773" s="113">
        <f>K772*(1+Tbill_YTM)^(1/52)</f>
        <v/>
      </c>
      <c r="L773" s="86" t="n"/>
      <c r="M773" s="111" t="n">
        <v>42002</v>
      </c>
      <c r="N773" s="107">
        <f>IF(YEAR(M773)&lt;&gt;YEAR(M772), Q772*$C$5, N772)*(I773/I772)</f>
        <v/>
      </c>
      <c r="O773" s="107">
        <f>IF(YEAR(M773)&lt;&gt;YEAR(M772), Q772*$C$6, O772)*(J773/J772)</f>
        <v/>
      </c>
      <c r="P773" s="107">
        <f>IF(YEAR(M773)&lt;&gt;YEAR(M772), Q772*$C$7, P772)*(1+Tbill_YTM)^(1/52)</f>
        <v/>
      </c>
      <c r="Q773" s="87">
        <f>SUM(N773:P773)</f>
        <v/>
      </c>
      <c r="R773" s="61">
        <f>R772*EXP($C$20/52) - IF(YEAR(M774)&lt;&gt;YEAR(M773), Initial_Assets * $C$19, 0)</f>
        <v/>
      </c>
      <c r="S773" s="88">
        <f>Q773/-R773</f>
        <v/>
      </c>
      <c r="T773" s="86" t="n"/>
      <c r="U773" s="86" t="n"/>
      <c r="V773" s="86" t="n"/>
    </row>
    <row r="774" ht="17.5" customHeight="1" s="15" thickTop="1">
      <c r="G774" s="59" t="n"/>
      <c r="H774" s="104" t="n">
        <v>42009</v>
      </c>
      <c r="I774" s="105" t="n">
        <v>4213.27978515625</v>
      </c>
      <c r="J774" s="70" t="n">
        <v>8.30726432800293</v>
      </c>
      <c r="K774" s="106">
        <f>K773*(1+Tbill_YTM)^(1/52)</f>
        <v/>
      </c>
      <c r="L774" s="59" t="n"/>
      <c r="M774" s="104" t="n">
        <v>42009</v>
      </c>
      <c r="N774" s="107">
        <f>IF(YEAR(M774)&lt;&gt;YEAR(M773), Q773*$C$5, N773)*(I774/I773)</f>
        <v/>
      </c>
      <c r="O774" s="107">
        <f>IF(YEAR(M774)&lt;&gt;YEAR(M773), Q773*$C$6, O773)*(J774/J773)</f>
        <v/>
      </c>
      <c r="P774" s="107">
        <f>IF(YEAR(M774)&lt;&gt;YEAR(M773), Q773*$C$7, P773)*(1+Tbill_YTM)^(1/52)</f>
        <v/>
      </c>
      <c r="Q774" s="61">
        <f>SUM(N774:P774)</f>
        <v/>
      </c>
      <c r="R774" s="61">
        <f>R773*EXP($C$20/52) - IF(YEAR(M775)&lt;&gt;YEAR(M774), Initial_Assets * $C$19, 0)</f>
        <v/>
      </c>
      <c r="S774" s="62">
        <f>Q774/-R774</f>
        <v/>
      </c>
      <c r="T774" s="59" t="n"/>
      <c r="U774" s="59" t="n"/>
      <c r="V774" s="59" t="n"/>
    </row>
    <row r="775">
      <c r="G775" s="59" t="n"/>
      <c r="H775" s="104" t="n">
        <v>42016</v>
      </c>
      <c r="I775" s="105" t="n">
        <v>4142.14013671875</v>
      </c>
      <c r="J775" s="70" t="n">
        <v>8.01565265655517</v>
      </c>
      <c r="K775" s="106">
        <f>K774*(1+Tbill_YTM)^(1/52)</f>
        <v/>
      </c>
      <c r="L775" s="59" t="n"/>
      <c r="M775" s="104" t="n">
        <v>42016</v>
      </c>
      <c r="N775" s="107">
        <f>IF(YEAR(M775)&lt;&gt;YEAR(M774), Q774*$C$5, N774)*(I775/I774)</f>
        <v/>
      </c>
      <c r="O775" s="107">
        <f>IF(YEAR(M775)&lt;&gt;YEAR(M774), Q774*$C$6, O774)*(J775/J774)</f>
        <v/>
      </c>
      <c r="P775" s="107">
        <f>IF(YEAR(M775)&lt;&gt;YEAR(M774), Q774*$C$7, P774)*(1+Tbill_YTM)^(1/52)</f>
        <v/>
      </c>
      <c r="Q775" s="61">
        <f>SUM(N775:P775)</f>
        <v/>
      </c>
      <c r="R775" s="61">
        <f>R774*EXP($C$20/52) - IF(YEAR(M776)&lt;&gt;YEAR(M775), Initial_Assets * $C$19, 0)</f>
        <v/>
      </c>
      <c r="S775" s="62">
        <f>Q775/-R775</f>
        <v/>
      </c>
      <c r="T775" s="59" t="n"/>
      <c r="U775" s="59" t="n"/>
      <c r="V775" s="59" t="n"/>
    </row>
    <row r="776">
      <c r="G776" s="59" t="n"/>
      <c r="H776" s="104" t="n">
        <v>42023</v>
      </c>
      <c r="I776" s="105" t="n">
        <v>4278.14013671875</v>
      </c>
      <c r="J776" s="70" t="n">
        <v>8.56257915496826</v>
      </c>
      <c r="K776" s="106">
        <f>K775*(1+Tbill_YTM)^(1/52)</f>
        <v/>
      </c>
      <c r="L776" s="59" t="n"/>
      <c r="M776" s="104" t="n">
        <v>42023</v>
      </c>
      <c r="N776" s="107">
        <f>IF(YEAR(M776)&lt;&gt;YEAR(M775), Q775*$C$5, N775)*(I776/I775)</f>
        <v/>
      </c>
      <c r="O776" s="107">
        <f>IF(YEAR(M776)&lt;&gt;YEAR(M775), Q775*$C$6, O775)*(J776/J775)</f>
        <v/>
      </c>
      <c r="P776" s="107">
        <f>IF(YEAR(M776)&lt;&gt;YEAR(M775), Q775*$C$7, P775)*(1+Tbill_YTM)^(1/52)</f>
        <v/>
      </c>
      <c r="Q776" s="61">
        <f>SUM(N776:P776)</f>
        <v/>
      </c>
      <c r="R776" s="61">
        <f>R775*EXP($C$20/52) - IF(YEAR(M777)&lt;&gt;YEAR(M776), Initial_Assets * $C$19, 0)</f>
        <v/>
      </c>
      <c r="S776" s="62">
        <f>Q776/-R776</f>
        <v/>
      </c>
      <c r="T776" s="59" t="n"/>
      <c r="U776" s="59" t="n"/>
      <c r="V776" s="59" t="n"/>
    </row>
    <row r="777">
      <c r="G777" s="59" t="n"/>
      <c r="H777" s="104" t="n">
        <v>42030</v>
      </c>
      <c r="I777" s="105" t="n">
        <v>4148.43017578125</v>
      </c>
      <c r="J777" s="70" t="n">
        <v>8.046411514282219</v>
      </c>
      <c r="K777" s="106">
        <f>K776*(1+Tbill_YTM)^(1/52)</f>
        <v/>
      </c>
      <c r="L777" s="59" t="n"/>
      <c r="M777" s="104" t="n">
        <v>42030</v>
      </c>
      <c r="N777" s="107">
        <f>IF(YEAR(M777)&lt;&gt;YEAR(M776), Q776*$C$5, N776)*(I777/I776)</f>
        <v/>
      </c>
      <c r="O777" s="107">
        <f>IF(YEAR(M777)&lt;&gt;YEAR(M776), Q776*$C$6, O776)*(J777/J776)</f>
        <v/>
      </c>
      <c r="P777" s="107">
        <f>IF(YEAR(M777)&lt;&gt;YEAR(M776), Q776*$C$7, P776)*(1+Tbill_YTM)^(1/52)</f>
        <v/>
      </c>
      <c r="Q777" s="61">
        <f>SUM(N777:P777)</f>
        <v/>
      </c>
      <c r="R777" s="61">
        <f>R776*EXP($C$20/52) - IF(YEAR(M778)&lt;&gt;YEAR(M777), Initial_Assets * $C$19, 0)</f>
        <v/>
      </c>
      <c r="S777" s="62">
        <f>Q777/-R777</f>
        <v/>
      </c>
      <c r="T777" s="59" t="n"/>
      <c r="U777" s="59" t="n"/>
      <c r="V777" s="59" t="n"/>
    </row>
    <row r="778">
      <c r="G778" s="59" t="n"/>
      <c r="H778" s="104" t="n">
        <v>42037</v>
      </c>
      <c r="I778" s="105" t="n">
        <v>4228.68017578125</v>
      </c>
      <c r="J778" s="70" t="n">
        <v>8.363864898681641</v>
      </c>
      <c r="K778" s="106">
        <f>K777*(1+Tbill_YTM)^(1/52)</f>
        <v/>
      </c>
      <c r="L778" s="59" t="n"/>
      <c r="M778" s="104" t="n">
        <v>42037</v>
      </c>
      <c r="N778" s="107">
        <f>IF(YEAR(M778)&lt;&gt;YEAR(M777), Q777*$C$5, N777)*(I778/I777)</f>
        <v/>
      </c>
      <c r="O778" s="107">
        <f>IF(YEAR(M778)&lt;&gt;YEAR(M777), Q777*$C$6, O777)*(J778/J777)</f>
        <v/>
      </c>
      <c r="P778" s="107">
        <f>IF(YEAR(M778)&lt;&gt;YEAR(M777), Q777*$C$7, P777)*(1+Tbill_YTM)^(1/52)</f>
        <v/>
      </c>
      <c r="Q778" s="61">
        <f>SUM(N778:P778)</f>
        <v/>
      </c>
      <c r="R778" s="61">
        <f>R777*EXP($C$20/52) - IF(YEAR(M779)&lt;&gt;YEAR(M778), Initial_Assets * $C$19, 0)</f>
        <v/>
      </c>
      <c r="S778" s="62">
        <f>Q778/-R778</f>
        <v/>
      </c>
      <c r="T778" s="59" t="n"/>
      <c r="U778" s="59" t="n"/>
      <c r="V778" s="59" t="n"/>
    </row>
    <row r="779">
      <c r="G779" s="59" t="n"/>
      <c r="H779" s="104" t="n">
        <v>42044</v>
      </c>
      <c r="I779" s="105" t="n">
        <v>4384.02978515625</v>
      </c>
      <c r="J779" s="70" t="n">
        <v>8.98092651367187</v>
      </c>
      <c r="K779" s="106">
        <f>K778*(1+Tbill_YTM)^(1/52)</f>
        <v/>
      </c>
      <c r="L779" s="59" t="n"/>
      <c r="M779" s="104" t="n">
        <v>42044</v>
      </c>
      <c r="N779" s="107">
        <f>IF(YEAR(M779)&lt;&gt;YEAR(M778), Q778*$C$5, N778)*(I779/I778)</f>
        <v/>
      </c>
      <c r="O779" s="107">
        <f>IF(YEAR(M779)&lt;&gt;YEAR(M778), Q778*$C$6, O778)*(J779/J778)</f>
        <v/>
      </c>
      <c r="P779" s="107">
        <f>IF(YEAR(M779)&lt;&gt;YEAR(M778), Q778*$C$7, P778)*(1+Tbill_YTM)^(1/52)</f>
        <v/>
      </c>
      <c r="Q779" s="61">
        <f>SUM(N779:P779)</f>
        <v/>
      </c>
      <c r="R779" s="61">
        <f>R778*EXP($C$20/52) - IF(YEAR(M780)&lt;&gt;YEAR(M779), Initial_Assets * $C$19, 0)</f>
        <v/>
      </c>
      <c r="S779" s="62">
        <f>Q779/-R779</f>
        <v/>
      </c>
      <c r="T779" s="59" t="n"/>
      <c r="U779" s="59" t="n"/>
      <c r="V779" s="59" t="n"/>
    </row>
    <row r="780">
      <c r="G780" s="59" t="n"/>
      <c r="H780" s="104" t="n">
        <v>42051</v>
      </c>
      <c r="I780" s="105" t="n">
        <v>4443.0498046875</v>
      </c>
      <c r="J780" s="70" t="n">
        <v>9.234395980834959</v>
      </c>
      <c r="K780" s="106">
        <f>K779*(1+Tbill_YTM)^(1/52)</f>
        <v/>
      </c>
      <c r="L780" s="59" t="n"/>
      <c r="M780" s="104" t="n">
        <v>42051</v>
      </c>
      <c r="N780" s="107">
        <f>IF(YEAR(M780)&lt;&gt;YEAR(M779), Q779*$C$5, N779)*(I780/I779)</f>
        <v/>
      </c>
      <c r="O780" s="107">
        <f>IF(YEAR(M780)&lt;&gt;YEAR(M779), Q779*$C$6, O779)*(J780/J779)</f>
        <v/>
      </c>
      <c r="P780" s="107">
        <f>IF(YEAR(M780)&lt;&gt;YEAR(M779), Q779*$C$7, P779)*(1+Tbill_YTM)^(1/52)</f>
        <v/>
      </c>
      <c r="Q780" s="61">
        <f>SUM(N780:P780)</f>
        <v/>
      </c>
      <c r="R780" s="61">
        <f>R779*EXP($C$20/52) - IF(YEAR(M781)&lt;&gt;YEAR(M780), Initial_Assets * $C$19, 0)</f>
        <v/>
      </c>
      <c r="S780" s="62">
        <f>Q780/-R780</f>
        <v/>
      </c>
      <c r="T780" s="59" t="n"/>
      <c r="U780" s="59" t="n"/>
      <c r="V780" s="59" t="n"/>
    </row>
    <row r="781">
      <c r="G781" s="59" t="n"/>
      <c r="H781" s="104" t="n">
        <v>42058</v>
      </c>
      <c r="I781" s="105" t="n">
        <v>4440.669921875</v>
      </c>
      <c r="J781" s="70" t="n">
        <v>9.231934547424309</v>
      </c>
      <c r="K781" s="106">
        <f>K780*(1+Tbill_YTM)^(1/52)</f>
        <v/>
      </c>
      <c r="L781" s="59" t="n"/>
      <c r="M781" s="104" t="n">
        <v>42058</v>
      </c>
      <c r="N781" s="107">
        <f>IF(YEAR(M781)&lt;&gt;YEAR(M780), Q780*$C$5, N780)*(I781/I780)</f>
        <v/>
      </c>
      <c r="O781" s="107">
        <f>IF(YEAR(M781)&lt;&gt;YEAR(M780), Q780*$C$6, O780)*(J781/J780)</f>
        <v/>
      </c>
      <c r="P781" s="107">
        <f>IF(YEAR(M781)&lt;&gt;YEAR(M780), Q780*$C$7, P780)*(1+Tbill_YTM)^(1/52)</f>
        <v/>
      </c>
      <c r="Q781" s="61">
        <f>SUM(N781:P781)</f>
        <v/>
      </c>
      <c r="R781" s="61">
        <f>R780*EXP($C$20/52) - IF(YEAR(M782)&lt;&gt;YEAR(M781), Initial_Assets * $C$19, 0)</f>
        <v/>
      </c>
      <c r="S781" s="62">
        <f>Q781/-R781</f>
        <v/>
      </c>
      <c r="T781" s="59" t="n"/>
      <c r="U781" s="59" t="n"/>
      <c r="V781" s="59" t="n"/>
    </row>
    <row r="782">
      <c r="G782" s="59" t="n"/>
      <c r="H782" s="104" t="n">
        <v>42065</v>
      </c>
      <c r="I782" s="105" t="n">
        <v>4399.22998046875</v>
      </c>
      <c r="J782" s="70" t="n">
        <v>9.05290603637695</v>
      </c>
      <c r="K782" s="106">
        <f>K781*(1+Tbill_YTM)^(1/52)</f>
        <v/>
      </c>
      <c r="L782" s="59" t="n"/>
      <c r="M782" s="104" t="n">
        <v>42065</v>
      </c>
      <c r="N782" s="107">
        <f>IF(YEAR(M782)&lt;&gt;YEAR(M781), Q781*$C$5, N781)*(I782/I781)</f>
        <v/>
      </c>
      <c r="O782" s="107">
        <f>IF(YEAR(M782)&lt;&gt;YEAR(M781), Q781*$C$6, O781)*(J782/J781)</f>
        <v/>
      </c>
      <c r="P782" s="107">
        <f>IF(YEAR(M782)&lt;&gt;YEAR(M781), Q781*$C$7, P781)*(1+Tbill_YTM)^(1/52)</f>
        <v/>
      </c>
      <c r="Q782" s="61">
        <f>SUM(N782:P782)</f>
        <v/>
      </c>
      <c r="R782" s="61">
        <f>R781*EXP($C$20/52) - IF(YEAR(M783)&lt;&gt;YEAR(M782), Initial_Assets * $C$19, 0)</f>
        <v/>
      </c>
      <c r="S782" s="62">
        <f>Q782/-R782</f>
        <v/>
      </c>
      <c r="T782" s="59" t="n"/>
      <c r="U782" s="59" t="n"/>
      <c r="V782" s="59" t="n"/>
    </row>
    <row r="783">
      <c r="G783" s="59" t="n"/>
      <c r="H783" s="104" t="n">
        <v>42072</v>
      </c>
      <c r="I783" s="105" t="n">
        <v>4314.89990234375</v>
      </c>
      <c r="J783" s="70" t="n">
        <v>8.70654106140136</v>
      </c>
      <c r="K783" s="106">
        <f>K782*(1+Tbill_YTM)^(1/52)</f>
        <v/>
      </c>
      <c r="L783" s="59" t="n"/>
      <c r="M783" s="104" t="n">
        <v>42072</v>
      </c>
      <c r="N783" s="107">
        <f>IF(YEAR(M783)&lt;&gt;YEAR(M782), Q782*$C$5, N782)*(I783/I782)</f>
        <v/>
      </c>
      <c r="O783" s="107">
        <f>IF(YEAR(M783)&lt;&gt;YEAR(M782), Q782*$C$6, O782)*(J783/J782)</f>
        <v/>
      </c>
      <c r="P783" s="107">
        <f>IF(YEAR(M783)&lt;&gt;YEAR(M782), Q782*$C$7, P782)*(1+Tbill_YTM)^(1/52)</f>
        <v/>
      </c>
      <c r="Q783" s="61">
        <f>SUM(N783:P783)</f>
        <v/>
      </c>
      <c r="R783" s="61">
        <f>R782*EXP($C$20/52) - IF(YEAR(M784)&lt;&gt;YEAR(M783), Initial_Assets * $C$19, 0)</f>
        <v/>
      </c>
      <c r="S783" s="62">
        <f>Q783/-R783</f>
        <v/>
      </c>
      <c r="T783" s="59" t="n"/>
      <c r="U783" s="59" t="n"/>
      <c r="V783" s="59" t="n"/>
    </row>
    <row r="784">
      <c r="G784" s="59" t="n"/>
      <c r="H784" s="104" t="n">
        <v>42079</v>
      </c>
      <c r="I784" s="105" t="n">
        <v>4458.5400390625</v>
      </c>
      <c r="J784" s="70" t="n">
        <v>9.28791999816894</v>
      </c>
      <c r="K784" s="106">
        <f>K783*(1+Tbill_YTM)^(1/52)</f>
        <v/>
      </c>
      <c r="L784" s="59" t="n"/>
      <c r="M784" s="104" t="n">
        <v>42079</v>
      </c>
      <c r="N784" s="107">
        <f>IF(YEAR(M784)&lt;&gt;YEAR(M783), Q783*$C$5, N783)*(I784/I783)</f>
        <v/>
      </c>
      <c r="O784" s="107">
        <f>IF(YEAR(M784)&lt;&gt;YEAR(M783), Q783*$C$6, O783)*(J784/J783)</f>
        <v/>
      </c>
      <c r="P784" s="107">
        <f>IF(YEAR(M784)&lt;&gt;YEAR(M783), Q783*$C$7, P783)*(1+Tbill_YTM)^(1/52)</f>
        <v/>
      </c>
      <c r="Q784" s="61">
        <f>SUM(N784:P784)</f>
        <v/>
      </c>
      <c r="R784" s="61">
        <f>R783*EXP($C$20/52) - IF(YEAR(M785)&lt;&gt;YEAR(M784), Initial_Assets * $C$19, 0)</f>
        <v/>
      </c>
      <c r="S784" s="62">
        <f>Q784/-R784</f>
        <v/>
      </c>
      <c r="T784" s="59" t="n"/>
      <c r="U784" s="59" t="n"/>
      <c r="V784" s="59" t="n"/>
    </row>
    <row r="785">
      <c r="G785" s="59" t="n"/>
      <c r="H785" s="104" t="n">
        <v>42086</v>
      </c>
      <c r="I785" s="105" t="n">
        <v>4332.85986328125</v>
      </c>
      <c r="J785" s="70" t="n">
        <v>8.76252460479736</v>
      </c>
      <c r="K785" s="106">
        <f>K784*(1+Tbill_YTM)^(1/52)</f>
        <v/>
      </c>
      <c r="L785" s="59" t="n"/>
      <c r="M785" s="104" t="n">
        <v>42086</v>
      </c>
      <c r="N785" s="107">
        <f>IF(YEAR(M785)&lt;&gt;YEAR(M784), Q784*$C$5, N784)*(I785/I784)</f>
        <v/>
      </c>
      <c r="O785" s="107">
        <f>IF(YEAR(M785)&lt;&gt;YEAR(M784), Q784*$C$6, O784)*(J785/J784)</f>
        <v/>
      </c>
      <c r="P785" s="107">
        <f>IF(YEAR(M785)&lt;&gt;YEAR(M784), Q784*$C$7, P784)*(1+Tbill_YTM)^(1/52)</f>
        <v/>
      </c>
      <c r="Q785" s="61">
        <f>SUM(N785:P785)</f>
        <v/>
      </c>
      <c r="R785" s="61">
        <f>R784*EXP($C$20/52) - IF(YEAR(M786)&lt;&gt;YEAR(M785), Initial_Assets * $C$19, 0)</f>
        <v/>
      </c>
      <c r="S785" s="62">
        <f>Q785/-R785</f>
        <v/>
      </c>
      <c r="T785" s="59" t="n"/>
      <c r="U785" s="59" t="n"/>
      <c r="V785" s="59" t="n"/>
    </row>
    <row r="786">
      <c r="G786" s="59" t="n"/>
      <c r="H786" s="104" t="n">
        <v>42093</v>
      </c>
      <c r="I786" s="105" t="n">
        <v>4316.009765625</v>
      </c>
      <c r="J786" s="70" t="n">
        <v>8.692688941955559</v>
      </c>
      <c r="K786" s="106">
        <f>K785*(1+Tbill_YTM)^(1/52)</f>
        <v/>
      </c>
      <c r="L786" s="59" t="n"/>
      <c r="M786" s="104" t="n">
        <v>42093</v>
      </c>
      <c r="N786" s="107">
        <f>IF(YEAR(M786)&lt;&gt;YEAR(M785), Q785*$C$5, N785)*(I786/I785)</f>
        <v/>
      </c>
      <c r="O786" s="107">
        <f>IF(YEAR(M786)&lt;&gt;YEAR(M785), Q785*$C$6, O785)*(J786/J785)</f>
        <v/>
      </c>
      <c r="P786" s="107">
        <f>IF(YEAR(M786)&lt;&gt;YEAR(M785), Q785*$C$7, P785)*(1+Tbill_YTM)^(1/52)</f>
        <v/>
      </c>
      <c r="Q786" s="61">
        <f>SUM(N786:P786)</f>
        <v/>
      </c>
      <c r="R786" s="61">
        <f>R785*EXP($C$20/52) - IF(YEAR(M787)&lt;&gt;YEAR(M786), Initial_Assets * $C$19, 0)</f>
        <v/>
      </c>
      <c r="S786" s="62">
        <f>Q786/-R786</f>
        <v/>
      </c>
      <c r="T786" s="59" t="n"/>
      <c r="U786" s="59" t="n"/>
      <c r="V786" s="59" t="n"/>
    </row>
    <row r="787">
      <c r="G787" s="59" t="n"/>
      <c r="H787" s="104" t="n">
        <v>42100</v>
      </c>
      <c r="I787" s="105" t="n">
        <v>4422.02001953125</v>
      </c>
      <c r="J787" s="70" t="n">
        <v>9.12910747528076</v>
      </c>
      <c r="K787" s="106">
        <f>K786*(1+Tbill_YTM)^(1/52)</f>
        <v/>
      </c>
      <c r="L787" s="59" t="n"/>
      <c r="M787" s="104" t="n">
        <v>42100</v>
      </c>
      <c r="N787" s="107">
        <f>IF(YEAR(M787)&lt;&gt;YEAR(M786), Q786*$C$5, N786)*(I787/I786)</f>
        <v/>
      </c>
      <c r="O787" s="107">
        <f>IF(YEAR(M787)&lt;&gt;YEAR(M786), Q786*$C$6, O786)*(J787/J786)</f>
        <v/>
      </c>
      <c r="P787" s="107">
        <f>IF(YEAR(M787)&lt;&gt;YEAR(M786), Q786*$C$7, P786)*(1+Tbill_YTM)^(1/52)</f>
        <v/>
      </c>
      <c r="Q787" s="61">
        <f>SUM(N787:P787)</f>
        <v/>
      </c>
      <c r="R787" s="61">
        <f>R786*EXP($C$20/52) - IF(YEAR(M788)&lt;&gt;YEAR(M787), Initial_Assets * $C$19, 0)</f>
        <v/>
      </c>
      <c r="S787" s="62">
        <f>Q787/-R787</f>
        <v/>
      </c>
      <c r="T787" s="59" t="n"/>
      <c r="U787" s="59" t="n"/>
      <c r="V787" s="59" t="n"/>
    </row>
    <row r="788">
      <c r="G788" s="59" t="n"/>
      <c r="H788" s="104" t="n">
        <v>42107</v>
      </c>
      <c r="I788" s="105" t="n">
        <v>4351.7998046875</v>
      </c>
      <c r="J788" s="70" t="n">
        <v>8.834877014160149</v>
      </c>
      <c r="K788" s="106">
        <f>K787*(1+Tbill_YTM)^(1/52)</f>
        <v/>
      </c>
      <c r="L788" s="59" t="n"/>
      <c r="M788" s="104" t="n">
        <v>42107</v>
      </c>
      <c r="N788" s="107">
        <f>IF(YEAR(M788)&lt;&gt;YEAR(M787), Q787*$C$5, N787)*(I788/I787)</f>
        <v/>
      </c>
      <c r="O788" s="107">
        <f>IF(YEAR(M788)&lt;&gt;YEAR(M787), Q787*$C$6, O787)*(J788/J787)</f>
        <v/>
      </c>
      <c r="P788" s="107">
        <f>IF(YEAR(M788)&lt;&gt;YEAR(M787), Q787*$C$7, P787)*(1+Tbill_YTM)^(1/52)</f>
        <v/>
      </c>
      <c r="Q788" s="61">
        <f>SUM(N788:P788)</f>
        <v/>
      </c>
      <c r="R788" s="61">
        <f>R787*EXP($C$20/52) - IF(YEAR(M789)&lt;&gt;YEAR(M788), Initial_Assets * $C$19, 0)</f>
        <v/>
      </c>
      <c r="S788" s="62">
        <f>Q788/-R788</f>
        <v/>
      </c>
      <c r="T788" s="59" t="n"/>
      <c r="U788" s="59" t="n"/>
      <c r="V788" s="59" t="n"/>
    </row>
    <row r="789">
      <c r="G789" s="59" t="n"/>
      <c r="H789" s="104" t="n">
        <v>42114</v>
      </c>
      <c r="I789" s="105" t="n">
        <v>4536.77978515625</v>
      </c>
      <c r="J789" s="70" t="n">
        <v>9.59384250640869</v>
      </c>
      <c r="K789" s="106">
        <f>K788*(1+Tbill_YTM)^(1/52)</f>
        <v/>
      </c>
      <c r="L789" s="59" t="n"/>
      <c r="M789" s="104" t="n">
        <v>42114</v>
      </c>
      <c r="N789" s="107">
        <f>IF(YEAR(M789)&lt;&gt;YEAR(M788), Q788*$C$5, N788)*(I789/I788)</f>
        <v/>
      </c>
      <c r="O789" s="107">
        <f>IF(YEAR(M789)&lt;&gt;YEAR(M788), Q788*$C$6, O788)*(J789/J788)</f>
        <v/>
      </c>
      <c r="P789" s="107">
        <f>IF(YEAR(M789)&lt;&gt;YEAR(M788), Q788*$C$7, P788)*(1+Tbill_YTM)^(1/52)</f>
        <v/>
      </c>
      <c r="Q789" s="61">
        <f>SUM(N789:P789)</f>
        <v/>
      </c>
      <c r="R789" s="61">
        <f>R788*EXP($C$20/52) - IF(YEAR(M790)&lt;&gt;YEAR(M789), Initial_Assets * $C$19, 0)</f>
        <v/>
      </c>
      <c r="S789" s="62">
        <f>Q789/-R789</f>
        <v/>
      </c>
      <c r="T789" s="59" t="n"/>
      <c r="U789" s="59" t="n"/>
      <c r="V789" s="59" t="n"/>
    </row>
    <row r="790" ht="17.5" customHeight="1" s="15">
      <c r="G790" s="59" t="n"/>
      <c r="H790" s="104" t="n">
        <v>42121</v>
      </c>
      <c r="I790" s="105" t="n">
        <v>4479.06005859375</v>
      </c>
      <c r="J790" s="70" t="n">
        <v>9.336544990539551</v>
      </c>
      <c r="K790" s="106">
        <f>K789*(1+Tbill_YTM)^(1/52)</f>
        <v/>
      </c>
      <c r="L790" s="59" t="n"/>
      <c r="M790" s="104" t="n">
        <v>42121</v>
      </c>
      <c r="N790" s="107">
        <f>IF(YEAR(M790)&lt;&gt;YEAR(M789), Q789*$C$5, N789)*(I790/I789)</f>
        <v/>
      </c>
      <c r="O790" s="107">
        <f>IF(YEAR(M790)&lt;&gt;YEAR(M789), Q789*$C$6, O789)*(J790/J789)</f>
        <v/>
      </c>
      <c r="P790" s="107">
        <f>IF(YEAR(M790)&lt;&gt;YEAR(M789), Q789*$C$7, P789)*(1+Tbill_YTM)^(1/52)</f>
        <v/>
      </c>
      <c r="Q790" s="61">
        <f>SUM(N790:P790)</f>
        <v/>
      </c>
      <c r="R790" s="61">
        <f>R789*EXP($C$20/52) - IF(YEAR(M791)&lt;&gt;YEAR(M790), Initial_Assets * $C$19, 0)</f>
        <v/>
      </c>
      <c r="S790" s="62">
        <f>Q790/-R790</f>
        <v/>
      </c>
      <c r="T790" s="59" t="n"/>
      <c r="U790" s="59" t="n"/>
      <c r="V790" s="59" t="n"/>
    </row>
    <row r="791">
      <c r="G791" s="59" t="n"/>
      <c r="H791" s="104" t="n">
        <v>42128</v>
      </c>
      <c r="I791" s="105" t="n">
        <v>4458.64990234375</v>
      </c>
      <c r="J791" s="70" t="n">
        <v>9.26268005371093</v>
      </c>
      <c r="K791" s="106">
        <f>K790*(1+Tbill_YTM)^(1/52)</f>
        <v/>
      </c>
      <c r="L791" s="59" t="n"/>
      <c r="M791" s="104" t="n">
        <v>42128</v>
      </c>
      <c r="N791" s="107">
        <f>IF(YEAR(M791)&lt;&gt;YEAR(M790), Q790*$C$5, N790)*(I791/I790)</f>
        <v/>
      </c>
      <c r="O791" s="107">
        <f>IF(YEAR(M791)&lt;&gt;YEAR(M790), Q790*$C$6, O790)*(J791/J790)</f>
        <v/>
      </c>
      <c r="P791" s="107">
        <f>IF(YEAR(M791)&lt;&gt;YEAR(M790), Q790*$C$7, P790)*(1+Tbill_YTM)^(1/52)</f>
        <v/>
      </c>
      <c r="Q791" s="61">
        <f>SUM(N791:P791)</f>
        <v/>
      </c>
      <c r="R791" s="61">
        <f>R790*EXP($C$20/52) - IF(YEAR(M792)&lt;&gt;YEAR(M791), Initial_Assets * $C$19, 0)</f>
        <v/>
      </c>
      <c r="S791" s="62">
        <f>Q791/-R791</f>
        <v/>
      </c>
      <c r="T791" s="59" t="n"/>
      <c r="U791" s="59" t="n"/>
      <c r="V791" s="59" t="n"/>
    </row>
    <row r="792">
      <c r="G792" s="59" t="n"/>
      <c r="H792" s="104" t="n">
        <v>42135</v>
      </c>
      <c r="I792" s="105" t="n">
        <v>4494.2900390625</v>
      </c>
      <c r="J792" s="70" t="n">
        <v>9.414716720581049</v>
      </c>
      <c r="K792" s="106">
        <f>K791*(1+Tbill_YTM)^(1/52)</f>
        <v/>
      </c>
      <c r="L792" s="59" t="n"/>
      <c r="M792" s="104" t="n">
        <v>42135</v>
      </c>
      <c r="N792" s="107">
        <f>IF(YEAR(M792)&lt;&gt;YEAR(M791), Q791*$C$5, N791)*(I792/I791)</f>
        <v/>
      </c>
      <c r="O792" s="107">
        <f>IF(YEAR(M792)&lt;&gt;YEAR(M791), Q791*$C$6, O791)*(J792/J791)</f>
        <v/>
      </c>
      <c r="P792" s="107">
        <f>IF(YEAR(M792)&lt;&gt;YEAR(M791), Q791*$C$7, P791)*(1+Tbill_YTM)^(1/52)</f>
        <v/>
      </c>
      <c r="Q792" s="61">
        <f>SUM(N792:P792)</f>
        <v/>
      </c>
      <c r="R792" s="61">
        <f>R791*EXP($C$20/52) - IF(YEAR(M793)&lt;&gt;YEAR(M792), Initial_Assets * $C$19, 0)</f>
        <v/>
      </c>
      <c r="S792" s="62">
        <f>Q792/-R792</f>
        <v/>
      </c>
      <c r="T792" s="59" t="n"/>
      <c r="U792" s="59" t="n"/>
      <c r="V792" s="59" t="n"/>
    </row>
    <row r="793">
      <c r="G793" s="59" t="n"/>
      <c r="H793" s="104" t="n">
        <v>42142</v>
      </c>
      <c r="I793" s="105" t="n">
        <v>4527.16015625</v>
      </c>
      <c r="J793" s="70" t="n">
        <v>9.57045269012451</v>
      </c>
      <c r="K793" s="106">
        <f>K792*(1+Tbill_YTM)^(1/52)</f>
        <v/>
      </c>
      <c r="L793" s="59" t="n"/>
      <c r="M793" s="104" t="n">
        <v>42142</v>
      </c>
      <c r="N793" s="107">
        <f>IF(YEAR(M793)&lt;&gt;YEAR(M792), Q792*$C$5, N792)*(I793/I792)</f>
        <v/>
      </c>
      <c r="O793" s="107">
        <f>IF(YEAR(M793)&lt;&gt;YEAR(M792), Q792*$C$6, O792)*(J793/J792)</f>
        <v/>
      </c>
      <c r="P793" s="107">
        <f>IF(YEAR(M793)&lt;&gt;YEAR(M792), Q792*$C$7, P792)*(1+Tbill_YTM)^(1/52)</f>
        <v/>
      </c>
      <c r="Q793" s="61">
        <f>SUM(N793:P793)</f>
        <v/>
      </c>
      <c r="R793" s="61">
        <f>R792*EXP($C$20/52) - IF(YEAR(M794)&lt;&gt;YEAR(M793), Initial_Assets * $C$19, 0)</f>
        <v/>
      </c>
      <c r="S793" s="62">
        <f>Q793/-R793</f>
        <v/>
      </c>
      <c r="T793" s="59" t="n"/>
      <c r="U793" s="59" t="n"/>
      <c r="V793" s="59" t="n"/>
    </row>
    <row r="794">
      <c r="G794" s="59" t="n"/>
      <c r="H794" s="104" t="n">
        <v>42149</v>
      </c>
      <c r="I794" s="105" t="n">
        <v>4508.25</v>
      </c>
      <c r="J794" s="70" t="n">
        <v>9.491662979125969</v>
      </c>
      <c r="K794" s="106">
        <f>K793*(1+Tbill_YTM)^(1/52)</f>
        <v/>
      </c>
      <c r="L794" s="59" t="n"/>
      <c r="M794" s="104" t="n">
        <v>42149</v>
      </c>
      <c r="N794" s="107">
        <f>IF(YEAR(M794)&lt;&gt;YEAR(M793), Q793*$C$5, N793)*(I794/I793)</f>
        <v/>
      </c>
      <c r="O794" s="107">
        <f>IF(YEAR(M794)&lt;&gt;YEAR(M793), Q793*$C$6, O793)*(J794/J793)</f>
        <v/>
      </c>
      <c r="P794" s="107">
        <f>IF(YEAR(M794)&lt;&gt;YEAR(M793), Q793*$C$7, P793)*(1+Tbill_YTM)^(1/52)</f>
        <v/>
      </c>
      <c r="Q794" s="61">
        <f>SUM(N794:P794)</f>
        <v/>
      </c>
      <c r="R794" s="61">
        <f>R793*EXP($C$20/52) - IF(YEAR(M795)&lt;&gt;YEAR(M794), Initial_Assets * $C$19, 0)</f>
        <v/>
      </c>
      <c r="S794" s="62">
        <f>Q794/-R794</f>
        <v/>
      </c>
      <c r="T794" s="59" t="n"/>
      <c r="U794" s="59" t="n"/>
      <c r="V794" s="59" t="n"/>
    </row>
    <row r="795">
      <c r="G795" s="59" t="n"/>
      <c r="H795" s="104" t="n">
        <v>42156</v>
      </c>
      <c r="I795" s="105" t="n">
        <v>4477.18994140625</v>
      </c>
      <c r="J795" s="70" t="n">
        <v>9.35501194000244</v>
      </c>
      <c r="K795" s="106">
        <f>K794*(1+Tbill_YTM)^(1/52)</f>
        <v/>
      </c>
      <c r="L795" s="59" t="n"/>
      <c r="M795" s="104" t="n">
        <v>42156</v>
      </c>
      <c r="N795" s="107">
        <f>IF(YEAR(M795)&lt;&gt;YEAR(M794), Q794*$C$5, N794)*(I795/I794)</f>
        <v/>
      </c>
      <c r="O795" s="107">
        <f>IF(YEAR(M795)&lt;&gt;YEAR(M794), Q794*$C$6, O794)*(J795/J794)</f>
        <v/>
      </c>
      <c r="P795" s="107">
        <f>IF(YEAR(M795)&lt;&gt;YEAR(M794), Q794*$C$7, P794)*(1+Tbill_YTM)^(1/52)</f>
        <v/>
      </c>
      <c r="Q795" s="61">
        <f>SUM(N795:P795)</f>
        <v/>
      </c>
      <c r="R795" s="61">
        <f>R794*EXP($C$20/52) - IF(YEAR(M796)&lt;&gt;YEAR(M795), Initial_Assets * $C$19, 0)</f>
        <v/>
      </c>
      <c r="S795" s="62">
        <f>Q795/-R795</f>
        <v/>
      </c>
      <c r="T795" s="59" t="n"/>
      <c r="U795" s="59" t="n"/>
      <c r="V795" s="59" t="n"/>
    </row>
    <row r="796">
      <c r="G796" s="59" t="n"/>
      <c r="H796" s="104" t="n">
        <v>42163</v>
      </c>
      <c r="I796" s="105" t="n">
        <v>4453.7900390625</v>
      </c>
      <c r="J796" s="70" t="n">
        <v>9.25283145904541</v>
      </c>
      <c r="K796" s="106">
        <f>K795*(1+Tbill_YTM)^(1/52)</f>
        <v/>
      </c>
      <c r="L796" s="59" t="n"/>
      <c r="M796" s="104" t="n">
        <v>42163</v>
      </c>
      <c r="N796" s="107">
        <f>IF(YEAR(M796)&lt;&gt;YEAR(M795), Q795*$C$5, N795)*(I796/I795)</f>
        <v/>
      </c>
      <c r="O796" s="107">
        <f>IF(YEAR(M796)&lt;&gt;YEAR(M795), Q795*$C$6, O795)*(J796/J795)</f>
        <v/>
      </c>
      <c r="P796" s="107">
        <f>IF(YEAR(M796)&lt;&gt;YEAR(M795), Q795*$C$7, P795)*(1+Tbill_YTM)^(1/52)</f>
        <v/>
      </c>
      <c r="Q796" s="61">
        <f>SUM(N796:P796)</f>
        <v/>
      </c>
      <c r="R796" s="61">
        <f>R795*EXP($C$20/52) - IF(YEAR(M797)&lt;&gt;YEAR(M796), Initial_Assets * $C$19, 0)</f>
        <v/>
      </c>
      <c r="S796" s="62">
        <f>Q796/-R796</f>
        <v/>
      </c>
      <c r="T796" s="59" t="n"/>
      <c r="U796" s="59" t="n"/>
      <c r="V796" s="59" t="n"/>
    </row>
    <row r="797" ht="17.5" customHeight="1" s="15">
      <c r="A797" s="4" t="n"/>
      <c r="G797" s="59" t="n"/>
      <c r="H797" s="104" t="n">
        <v>42170</v>
      </c>
      <c r="I797" s="105" t="n">
        <v>4513.419921875</v>
      </c>
      <c r="J797" s="70" t="n">
        <v>9.48304557800293</v>
      </c>
      <c r="K797" s="106">
        <f>K796*(1+Tbill_YTM)^(1/52)</f>
        <v/>
      </c>
      <c r="L797" s="106" t="n"/>
      <c r="M797" s="104" t="n">
        <v>42170</v>
      </c>
      <c r="N797" s="107">
        <f>IF(YEAR(M797)&lt;&gt;YEAR(M796), Q796*$C$5, N796)*(I797/I796)</f>
        <v/>
      </c>
      <c r="O797" s="107">
        <f>IF(YEAR(M797)&lt;&gt;YEAR(M796), Q796*$C$6, O796)*(J797/J796)</f>
        <v/>
      </c>
      <c r="P797" s="107">
        <f>IF(YEAR(M797)&lt;&gt;YEAR(M796), Q796*$C$7, P796)*(1+Tbill_YTM)^(1/52)</f>
        <v/>
      </c>
      <c r="Q797" s="61">
        <f>SUM(N797:P797)</f>
        <v/>
      </c>
      <c r="R797" s="61">
        <f>R796*EXP($C$20/52) - IF(YEAR(M798)&lt;&gt;YEAR(M797), Initial_Assets * $C$19, 0)</f>
        <v/>
      </c>
      <c r="S797" s="62">
        <f>Q797/-R797</f>
        <v/>
      </c>
      <c r="T797" s="59" t="n"/>
      <c r="U797" s="59" t="n"/>
      <c r="V797" s="59" t="n"/>
    </row>
    <row r="798" ht="17.5" customHeight="1" s="15">
      <c r="G798" s="59" t="n"/>
      <c r="H798" s="104" t="n">
        <v>42177</v>
      </c>
      <c r="I798" s="105" t="n">
        <v>4484.27978515625</v>
      </c>
      <c r="J798" s="70" t="n">
        <v>9.3845567703247</v>
      </c>
      <c r="K798" s="106">
        <f>K797*(1+Tbill_YTM)^(1/52)</f>
        <v/>
      </c>
      <c r="L798" s="59" t="n"/>
      <c r="M798" s="104" t="n">
        <v>42177</v>
      </c>
      <c r="N798" s="107">
        <f>IF(YEAR(M798)&lt;&gt;YEAR(M797), Q797*$C$5, N797)*(I798/I797)</f>
        <v/>
      </c>
      <c r="O798" s="107">
        <f>IF(YEAR(M798)&lt;&gt;YEAR(M797), Q797*$C$6, O797)*(J798/J797)</f>
        <v/>
      </c>
      <c r="P798" s="107">
        <f>IF(YEAR(M798)&lt;&gt;YEAR(M797), Q797*$C$7, P797)*(1+Tbill_YTM)^(1/52)</f>
        <v/>
      </c>
      <c r="Q798" s="61">
        <f>SUM(N798:P798)</f>
        <v/>
      </c>
      <c r="R798" s="61">
        <f>R797*EXP($C$20/52) - IF(YEAR(M799)&lt;&gt;YEAR(M798), Initial_Assets * $C$19, 0)</f>
        <v/>
      </c>
      <c r="S798" s="62">
        <f>Q798/-R798</f>
        <v/>
      </c>
      <c r="T798" s="59" t="n"/>
      <c r="U798" s="59" t="n"/>
      <c r="V798" s="59" t="n"/>
    </row>
    <row r="799">
      <c r="G799" s="59" t="n"/>
      <c r="H799" s="104" t="n">
        <v>42184</v>
      </c>
      <c r="I799" s="105" t="n">
        <v>4433.39013671875</v>
      </c>
      <c r="J799" s="70" t="n">
        <v>9.14941883087158</v>
      </c>
      <c r="K799" s="106">
        <f>K798*(1+Tbill_YTM)^(1/52)</f>
        <v/>
      </c>
      <c r="L799" s="59" t="n"/>
      <c r="M799" s="104" t="n">
        <v>42184</v>
      </c>
      <c r="N799" s="107">
        <f>IF(YEAR(M799)&lt;&gt;YEAR(M798), Q798*$C$5, N798)*(I799/I798)</f>
        <v/>
      </c>
      <c r="O799" s="107">
        <f>IF(YEAR(M799)&lt;&gt;YEAR(M798), Q798*$C$6, O798)*(J799/J798)</f>
        <v/>
      </c>
      <c r="P799" s="107">
        <f>IF(YEAR(M799)&lt;&gt;YEAR(M798), Q798*$C$7, P798)*(1+Tbill_YTM)^(1/52)</f>
        <v/>
      </c>
      <c r="Q799" s="61">
        <f>SUM(N799:P799)</f>
        <v/>
      </c>
      <c r="R799" s="61">
        <f>R798*EXP($C$20/52) - IF(YEAR(M800)&lt;&gt;YEAR(M799), Initial_Assets * $C$19, 0)</f>
        <v/>
      </c>
      <c r="S799" s="62">
        <f>Q799/-R799</f>
        <v/>
      </c>
      <c r="T799" s="59" t="n"/>
      <c r="U799" s="59" t="n"/>
      <c r="V799" s="59" t="n"/>
    </row>
    <row r="800">
      <c r="G800" s="59" t="n"/>
      <c r="H800" s="104" t="n">
        <v>42191</v>
      </c>
      <c r="I800" s="105" t="n">
        <v>4420.14990234375</v>
      </c>
      <c r="J800" s="70" t="n">
        <v>9.091560363769529</v>
      </c>
      <c r="K800" s="106">
        <f>K799*(1+Tbill_YTM)^(1/52)</f>
        <v/>
      </c>
      <c r="L800" s="59" t="n"/>
      <c r="M800" s="104" t="n">
        <v>42191</v>
      </c>
      <c r="N800" s="107">
        <f>IF(YEAR(M800)&lt;&gt;YEAR(M799), Q799*$C$5, N799)*(I800/I799)</f>
        <v/>
      </c>
      <c r="O800" s="107">
        <f>IF(YEAR(M800)&lt;&gt;YEAR(M799), Q799*$C$6, O799)*(J800/J799)</f>
        <v/>
      </c>
      <c r="P800" s="107">
        <f>IF(YEAR(M800)&lt;&gt;YEAR(M799), Q799*$C$7, P799)*(1+Tbill_YTM)^(1/52)</f>
        <v/>
      </c>
      <c r="Q800" s="61">
        <f>SUM(N800:P800)</f>
        <v/>
      </c>
      <c r="R800" s="61">
        <f>R799*EXP($C$20/52) - IF(YEAR(M801)&lt;&gt;YEAR(M800), Initial_Assets * $C$19, 0)</f>
        <v/>
      </c>
      <c r="S800" s="62">
        <f>Q800/-R800</f>
        <v/>
      </c>
      <c r="T800" s="59" t="n"/>
      <c r="U800" s="59" t="n"/>
      <c r="V800" s="59" t="n"/>
    </row>
    <row r="801">
      <c r="G801" s="59" t="n"/>
      <c r="H801" s="104" t="n">
        <v>42198</v>
      </c>
      <c r="I801" s="105" t="n">
        <v>4661.60009765625</v>
      </c>
      <c r="J801" s="70" t="n">
        <v>10.0998191833496</v>
      </c>
      <c r="K801" s="106">
        <f>K800*(1+Tbill_YTM)^(1/52)</f>
        <v/>
      </c>
      <c r="L801" s="59" t="n"/>
      <c r="M801" s="104" t="n">
        <v>42198</v>
      </c>
      <c r="N801" s="107">
        <f>IF(YEAR(M801)&lt;&gt;YEAR(M800), Q800*$C$5, N800)*(I801/I800)</f>
        <v/>
      </c>
      <c r="O801" s="107">
        <f>IF(YEAR(M801)&lt;&gt;YEAR(M800), Q800*$C$6, O800)*(J801/J800)</f>
        <v/>
      </c>
      <c r="P801" s="107">
        <f>IF(YEAR(M801)&lt;&gt;YEAR(M800), Q800*$C$7, P800)*(1+Tbill_YTM)^(1/52)</f>
        <v/>
      </c>
      <c r="Q801" s="61">
        <f>SUM(N801:P801)</f>
        <v/>
      </c>
      <c r="R801" s="61">
        <f>R800*EXP($C$20/52) - IF(YEAR(M802)&lt;&gt;YEAR(M801), Initial_Assets * $C$19, 0)</f>
        <v/>
      </c>
      <c r="S801" s="62">
        <f>Q801/-R801</f>
        <v/>
      </c>
      <c r="T801" s="59" t="n"/>
      <c r="U801" s="59" t="n"/>
      <c r="V801" s="59" t="n"/>
    </row>
    <row r="802">
      <c r="G802" s="59" t="n"/>
      <c r="H802" s="104" t="n">
        <v>42205</v>
      </c>
      <c r="I802" s="105" t="n">
        <v>4557.3701171875</v>
      </c>
      <c r="J802" s="70" t="n">
        <v>9.666477203369141</v>
      </c>
      <c r="K802" s="106">
        <f>K801*(1+Tbill_YTM)^(1/52)</f>
        <v/>
      </c>
      <c r="L802" s="59" t="n"/>
      <c r="M802" s="104" t="n">
        <v>42205</v>
      </c>
      <c r="N802" s="107">
        <f>IF(YEAR(M802)&lt;&gt;YEAR(M801), Q801*$C$5, N801)*(I802/I801)</f>
        <v/>
      </c>
      <c r="O802" s="107">
        <f>IF(YEAR(M802)&lt;&gt;YEAR(M801), Q801*$C$6, O801)*(J802/J801)</f>
        <v/>
      </c>
      <c r="P802" s="107">
        <f>IF(YEAR(M802)&lt;&gt;YEAR(M801), Q801*$C$7, P801)*(1+Tbill_YTM)^(1/52)</f>
        <v/>
      </c>
      <c r="Q802" s="61">
        <f>SUM(N802:P802)</f>
        <v/>
      </c>
      <c r="R802" s="61">
        <f>R801*EXP($C$20/52) - IF(YEAR(M803)&lt;&gt;YEAR(M802), Initial_Assets * $C$19, 0)</f>
        <v/>
      </c>
      <c r="S802" s="62">
        <f>Q802/-R802</f>
        <v/>
      </c>
      <c r="T802" s="59" t="n"/>
      <c r="U802" s="59" t="n"/>
      <c r="V802" s="59" t="n"/>
    </row>
    <row r="803">
      <c r="G803" s="59" t="n"/>
      <c r="H803" s="104" t="n">
        <v>42212</v>
      </c>
      <c r="I803" s="105" t="n">
        <v>4588.91015625</v>
      </c>
      <c r="J803" s="70" t="n">
        <v>9.80805110931396</v>
      </c>
      <c r="K803" s="106">
        <f>K802*(1+Tbill_YTM)^(1/52)</f>
        <v/>
      </c>
      <c r="L803" s="59" t="n"/>
      <c r="M803" s="104" t="n">
        <v>42212</v>
      </c>
      <c r="N803" s="107">
        <f>IF(YEAR(M803)&lt;&gt;YEAR(M802), Q802*$C$5, N802)*(I803/I802)</f>
        <v/>
      </c>
      <c r="O803" s="107">
        <f>IF(YEAR(M803)&lt;&gt;YEAR(M802), Q802*$C$6, O802)*(J803/J802)</f>
        <v/>
      </c>
      <c r="P803" s="107">
        <f>IF(YEAR(M803)&lt;&gt;YEAR(M802), Q802*$C$7, P802)*(1+Tbill_YTM)^(1/52)</f>
        <v/>
      </c>
      <c r="Q803" s="61">
        <f>SUM(N803:P803)</f>
        <v/>
      </c>
      <c r="R803" s="61">
        <f>R802*EXP($C$20/52) - IF(YEAR(M804)&lt;&gt;YEAR(M803), Initial_Assets * $C$19, 0)</f>
        <v/>
      </c>
      <c r="S803" s="62">
        <f>Q803/-R803</f>
        <v/>
      </c>
      <c r="T803" s="59" t="n"/>
      <c r="U803" s="59" t="n"/>
      <c r="V803" s="59" t="n"/>
    </row>
    <row r="804">
      <c r="E804" s="4" t="n"/>
      <c r="F804" s="4" t="n"/>
      <c r="G804" s="59" t="n"/>
      <c r="H804" s="104" t="n">
        <v>42219</v>
      </c>
      <c r="I804" s="105" t="n">
        <v>4520.080078125</v>
      </c>
      <c r="J804" s="70" t="n">
        <v>9.51628303527832</v>
      </c>
      <c r="K804" s="106">
        <f>K803*(1+Tbill_YTM)^(1/52)</f>
        <v/>
      </c>
      <c r="L804" s="59" t="n"/>
      <c r="M804" s="104" t="n">
        <v>42219</v>
      </c>
      <c r="N804" s="107">
        <f>IF(YEAR(M804)&lt;&gt;YEAR(M803), Q803*$C$5, N803)*(I804/I803)</f>
        <v/>
      </c>
      <c r="O804" s="107">
        <f>IF(YEAR(M804)&lt;&gt;YEAR(M803), Q803*$C$6, O803)*(J804/J803)</f>
        <v/>
      </c>
      <c r="P804" s="107">
        <f>IF(YEAR(M804)&lt;&gt;YEAR(M803), Q803*$C$7, P803)*(1+Tbill_YTM)^(1/52)</f>
        <v/>
      </c>
      <c r="Q804" s="61">
        <f>SUM(N804:P804)</f>
        <v/>
      </c>
      <c r="R804" s="61">
        <f>R803*EXP($C$20/52) - IF(YEAR(M805)&lt;&gt;YEAR(M804), Initial_Assets * $C$19, 0)</f>
        <v/>
      </c>
      <c r="S804" s="62">
        <f>Q804/-R804</f>
        <v/>
      </c>
      <c r="T804" s="59" t="n"/>
      <c r="U804" s="59" t="n"/>
      <c r="V804" s="59" t="n"/>
    </row>
    <row r="805">
      <c r="B805" s="27" t="n"/>
      <c r="C805" s="4" t="n"/>
      <c r="D805" s="4" t="n"/>
      <c r="G805" s="59" t="n"/>
      <c r="H805" s="104" t="n">
        <v>42226</v>
      </c>
      <c r="I805" s="105" t="n">
        <v>4530.740234375</v>
      </c>
      <c r="J805" s="70" t="n">
        <v>9.54090404510498</v>
      </c>
      <c r="K805" s="106">
        <f>K804*(1+Tbill_YTM)^(1/52)</f>
        <v/>
      </c>
      <c r="L805" s="59" t="n"/>
      <c r="M805" s="104" t="n">
        <v>42226</v>
      </c>
      <c r="N805" s="107">
        <f>IF(YEAR(M805)&lt;&gt;YEAR(M804), Q804*$C$5, N804)*(I805/I804)</f>
        <v/>
      </c>
      <c r="O805" s="107">
        <f>IF(YEAR(M805)&lt;&gt;YEAR(M804), Q804*$C$6, O804)*(J805/J804)</f>
        <v/>
      </c>
      <c r="P805" s="107">
        <f>IF(YEAR(M805)&lt;&gt;YEAR(M804), Q804*$C$7, P804)*(1+Tbill_YTM)^(1/52)</f>
        <v/>
      </c>
      <c r="Q805" s="61">
        <f>SUM(N805:P805)</f>
        <v/>
      </c>
      <c r="R805" s="61">
        <f>R804*EXP($C$20/52) - IF(YEAR(M806)&lt;&gt;YEAR(M805), Initial_Assets * $C$19, 0)</f>
        <v/>
      </c>
      <c r="S805" s="62">
        <f>Q805/-R805</f>
        <v/>
      </c>
      <c r="T805" s="59" t="n"/>
      <c r="U805" s="59" t="n"/>
      <c r="V805" s="59" t="n"/>
    </row>
    <row r="806">
      <c r="G806" s="59" t="n"/>
      <c r="H806" s="104" t="n">
        <v>42233</v>
      </c>
      <c r="I806" s="105" t="n">
        <v>4197.27001953125</v>
      </c>
      <c r="J806" s="70" t="n">
        <v>8.189174652099609</v>
      </c>
      <c r="K806" s="106">
        <f>K805*(1+Tbill_YTM)^(1/52)</f>
        <v/>
      </c>
      <c r="L806" s="59" t="n"/>
      <c r="M806" s="104" t="n">
        <v>42233</v>
      </c>
      <c r="N806" s="107">
        <f>IF(YEAR(M806)&lt;&gt;YEAR(M805), Q805*$C$5, N805)*(I806/I805)</f>
        <v/>
      </c>
      <c r="O806" s="107">
        <f>IF(YEAR(M806)&lt;&gt;YEAR(M805), Q805*$C$6, O805)*(J806/J805)</f>
        <v/>
      </c>
      <c r="P806" s="107">
        <f>IF(YEAR(M806)&lt;&gt;YEAR(M805), Q805*$C$7, P805)*(1+Tbill_YTM)^(1/52)</f>
        <v/>
      </c>
      <c r="Q806" s="61">
        <f>SUM(N806:P806)</f>
        <v/>
      </c>
      <c r="R806" s="61">
        <f>R805*EXP($C$20/52) - IF(YEAR(M807)&lt;&gt;YEAR(M806), Initial_Assets * $C$19, 0)</f>
        <v/>
      </c>
      <c r="S806" s="62">
        <f>Q806/-R806</f>
        <v/>
      </c>
      <c r="T806" s="59" t="n"/>
      <c r="U806" s="59" t="n"/>
      <c r="V806" s="59" t="n"/>
    </row>
    <row r="807">
      <c r="G807" s="59" t="n"/>
      <c r="H807" s="104" t="n">
        <v>42240</v>
      </c>
      <c r="I807" s="105" t="n">
        <v>4329.1201171875</v>
      </c>
      <c r="J807" s="70" t="n">
        <v>8.65698814392089</v>
      </c>
      <c r="K807" s="106">
        <f>K806*(1+Tbill_YTM)^(1/52)</f>
        <v/>
      </c>
      <c r="L807" s="59" t="n"/>
      <c r="M807" s="104" t="n">
        <v>42240</v>
      </c>
      <c r="N807" s="107">
        <f>IF(YEAR(M807)&lt;&gt;YEAR(M806), Q806*$C$5, N806)*(I807/I806)</f>
        <v/>
      </c>
      <c r="O807" s="107">
        <f>IF(YEAR(M807)&lt;&gt;YEAR(M806), Q806*$C$6, O806)*(J807/J806)</f>
        <v/>
      </c>
      <c r="P807" s="107">
        <f>IF(YEAR(M807)&lt;&gt;YEAR(M806), Q806*$C$7, P806)*(1+Tbill_YTM)^(1/52)</f>
        <v/>
      </c>
      <c r="Q807" s="61">
        <f>SUM(N807:P807)</f>
        <v/>
      </c>
      <c r="R807" s="61">
        <f>R806*EXP($C$20/52) - IF(YEAR(M808)&lt;&gt;YEAR(M807), Initial_Assets * $C$19, 0)</f>
        <v/>
      </c>
      <c r="S807" s="62">
        <f>Q807/-R807</f>
        <v/>
      </c>
      <c r="T807" s="59" t="n"/>
      <c r="U807" s="59" t="n"/>
      <c r="V807" s="59" t="n"/>
    </row>
    <row r="808">
      <c r="G808" s="59" t="n"/>
      <c r="H808" s="104" t="n">
        <v>42247</v>
      </c>
      <c r="I808" s="105" t="n">
        <v>4184.72021484375</v>
      </c>
      <c r="J808" s="70" t="n">
        <v>8.069759368896481</v>
      </c>
      <c r="K808" s="106">
        <f>K807*(1+Tbill_YTM)^(1/52)</f>
        <v/>
      </c>
      <c r="L808" s="59" t="n"/>
      <c r="M808" s="104" t="n">
        <v>42247</v>
      </c>
      <c r="N808" s="107">
        <f>IF(YEAR(M808)&lt;&gt;YEAR(M807), Q807*$C$5, N807)*(I808/I807)</f>
        <v/>
      </c>
      <c r="O808" s="107">
        <f>IF(YEAR(M808)&lt;&gt;YEAR(M807), Q807*$C$6, O807)*(J808/J807)</f>
        <v/>
      </c>
      <c r="P808" s="107">
        <f>IF(YEAR(M808)&lt;&gt;YEAR(M807), Q807*$C$7, P807)*(1+Tbill_YTM)^(1/52)</f>
        <v/>
      </c>
      <c r="Q808" s="61">
        <f>SUM(N808:P808)</f>
        <v/>
      </c>
      <c r="R808" s="61">
        <f>R807*EXP($C$20/52) - IF(YEAR(M809)&lt;&gt;YEAR(M808), Initial_Assets * $C$19, 0)</f>
        <v/>
      </c>
      <c r="S808" s="62">
        <f>Q808/-R808</f>
        <v/>
      </c>
      <c r="T808" s="59" t="n"/>
      <c r="U808" s="59" t="n"/>
      <c r="V808" s="59" t="n"/>
    </row>
    <row r="809">
      <c r="G809" s="59" t="n"/>
      <c r="H809" s="104" t="n">
        <v>42254</v>
      </c>
      <c r="I809" s="105" t="n">
        <v>4323.22998046875</v>
      </c>
      <c r="J809" s="70" t="n">
        <v>8.605280876159661</v>
      </c>
      <c r="K809" s="106">
        <f>K808*(1+Tbill_YTM)^(1/52)</f>
        <v/>
      </c>
      <c r="L809" s="59" t="n"/>
      <c r="M809" s="104" t="n">
        <v>42254</v>
      </c>
      <c r="N809" s="107">
        <f>IF(YEAR(M809)&lt;&gt;YEAR(M808), Q808*$C$5, N808)*(I809/I808)</f>
        <v/>
      </c>
      <c r="O809" s="107">
        <f>IF(YEAR(M809)&lt;&gt;YEAR(M808), Q808*$C$6, O808)*(J809/J808)</f>
        <v/>
      </c>
      <c r="P809" s="107">
        <f>IF(YEAR(M809)&lt;&gt;YEAR(M808), Q808*$C$7, P808)*(1+Tbill_YTM)^(1/52)</f>
        <v/>
      </c>
      <c r="Q809" s="61">
        <f>SUM(N809:P809)</f>
        <v/>
      </c>
      <c r="R809" s="61">
        <f>R808*EXP($C$20/52) - IF(YEAR(M810)&lt;&gt;YEAR(M809), Initial_Assets * $C$19, 0)</f>
        <v/>
      </c>
      <c r="S809" s="62">
        <f>Q809/-R809</f>
        <v/>
      </c>
      <c r="T809" s="59" t="n"/>
      <c r="U809" s="59" t="n"/>
      <c r="V809" s="59" t="n"/>
    </row>
    <row r="810">
      <c r="G810" s="59" t="n"/>
      <c r="H810" s="104" t="n">
        <v>42261</v>
      </c>
      <c r="I810" s="105" t="n">
        <v>4323.85986328125</v>
      </c>
      <c r="J810" s="70" t="n">
        <v>8.61512947082519</v>
      </c>
      <c r="K810" s="106">
        <f>K809*(1+Tbill_YTM)^(1/52)</f>
        <v/>
      </c>
      <c r="L810" s="59" t="n"/>
      <c r="M810" s="104" t="n">
        <v>42261</v>
      </c>
      <c r="N810" s="107">
        <f>IF(YEAR(M810)&lt;&gt;YEAR(M809), Q809*$C$5, N809)*(I810/I809)</f>
        <v/>
      </c>
      <c r="O810" s="107">
        <f>IF(YEAR(M810)&lt;&gt;YEAR(M809), Q809*$C$6, O809)*(J810/J809)</f>
        <v/>
      </c>
      <c r="P810" s="107">
        <f>IF(YEAR(M810)&lt;&gt;YEAR(M809), Q809*$C$7, P809)*(1+Tbill_YTM)^(1/52)</f>
        <v/>
      </c>
      <c r="Q810" s="61">
        <f>SUM(N810:P810)</f>
        <v/>
      </c>
      <c r="R810" s="61">
        <f>R809*EXP($C$20/52) - IF(YEAR(M811)&lt;&gt;YEAR(M810), Initial_Assets * $C$19, 0)</f>
        <v/>
      </c>
      <c r="S810" s="62">
        <f>Q810/-R810</f>
        <v/>
      </c>
      <c r="T810" s="59" t="n"/>
      <c r="U810" s="59" t="n"/>
      <c r="V810" s="59" t="n"/>
    </row>
    <row r="811">
      <c r="G811" s="59" t="n"/>
      <c r="H811" s="104" t="n">
        <v>42268</v>
      </c>
      <c r="I811" s="105" t="n">
        <v>4224.740234375</v>
      </c>
      <c r="J811" s="70" t="n">
        <v>8.21379566192627</v>
      </c>
      <c r="K811" s="106">
        <f>K810*(1+Tbill_YTM)^(1/52)</f>
        <v/>
      </c>
      <c r="L811" s="59" t="n"/>
      <c r="M811" s="104" t="n">
        <v>42268</v>
      </c>
      <c r="N811" s="107">
        <f>IF(YEAR(M811)&lt;&gt;YEAR(M810), Q810*$C$5, N810)*(I811/I810)</f>
        <v/>
      </c>
      <c r="O811" s="107">
        <f>IF(YEAR(M811)&lt;&gt;YEAR(M810), Q810*$C$6, O810)*(J811/J810)</f>
        <v/>
      </c>
      <c r="P811" s="107">
        <f>IF(YEAR(M811)&lt;&gt;YEAR(M810), Q810*$C$7, P810)*(1+Tbill_YTM)^(1/52)</f>
        <v/>
      </c>
      <c r="Q811" s="61">
        <f>SUM(N811:P811)</f>
        <v/>
      </c>
      <c r="R811" s="61">
        <f>R810*EXP($C$20/52) - IF(YEAR(M812)&lt;&gt;YEAR(M811), Initial_Assets * $C$19, 0)</f>
        <v/>
      </c>
      <c r="S811" s="62">
        <f>Q811/-R811</f>
        <v/>
      </c>
      <c r="T811" s="59" t="n"/>
      <c r="U811" s="59" t="n"/>
      <c r="V811" s="59" t="n"/>
    </row>
    <row r="812">
      <c r="G812" s="59" t="n"/>
      <c r="H812" s="104" t="n">
        <v>42275</v>
      </c>
      <c r="I812" s="105" t="n">
        <v>4267.4501953125</v>
      </c>
      <c r="J812" s="70" t="n">
        <v>8.36521911621093</v>
      </c>
      <c r="K812" s="106">
        <f>K811*(1+Tbill_YTM)^(1/52)</f>
        <v/>
      </c>
      <c r="L812" s="59" t="n"/>
      <c r="M812" s="104" t="n">
        <v>42275</v>
      </c>
      <c r="N812" s="107">
        <f>IF(YEAR(M812)&lt;&gt;YEAR(M811), Q811*$C$5, N811)*(I812/I811)</f>
        <v/>
      </c>
      <c r="O812" s="107">
        <f>IF(YEAR(M812)&lt;&gt;YEAR(M811), Q811*$C$6, O811)*(J812/J811)</f>
        <v/>
      </c>
      <c r="P812" s="107">
        <f>IF(YEAR(M812)&lt;&gt;YEAR(M811), Q811*$C$7, P811)*(1+Tbill_YTM)^(1/52)</f>
        <v/>
      </c>
      <c r="Q812" s="61">
        <f>SUM(N812:P812)</f>
        <v/>
      </c>
      <c r="R812" s="61">
        <f>R811*EXP($C$20/52) - IF(YEAR(M813)&lt;&gt;YEAR(M812), Initial_Assets * $C$19, 0)</f>
        <v/>
      </c>
      <c r="S812" s="62">
        <f>Q812/-R812</f>
        <v/>
      </c>
      <c r="T812" s="59" t="n"/>
      <c r="U812" s="59" t="n"/>
      <c r="V812" s="59" t="n"/>
    </row>
    <row r="813">
      <c r="G813" s="64" t="n"/>
      <c r="H813" s="104" t="n">
        <v>42282</v>
      </c>
      <c r="I813" s="105" t="n">
        <v>4370.009765625</v>
      </c>
      <c r="J813" s="70" t="n">
        <v>8.769015312194821</v>
      </c>
      <c r="K813" s="106">
        <f>K812*(1+Tbill_YTM)^(1/52)</f>
        <v/>
      </c>
      <c r="L813" s="59" t="n"/>
      <c r="M813" s="104" t="n">
        <v>42282</v>
      </c>
      <c r="N813" s="107">
        <f>IF(YEAR(M813)&lt;&gt;YEAR(M812), Q812*$C$5, N812)*(I813/I812)</f>
        <v/>
      </c>
      <c r="O813" s="107">
        <f>IF(YEAR(M813)&lt;&gt;YEAR(M812), Q812*$C$6, O812)*(J813/J812)</f>
        <v/>
      </c>
      <c r="P813" s="107">
        <f>IF(YEAR(M813)&lt;&gt;YEAR(M812), Q812*$C$7, P812)*(1+Tbill_YTM)^(1/52)</f>
        <v/>
      </c>
      <c r="Q813" s="61">
        <f>SUM(N813:P813)</f>
        <v/>
      </c>
      <c r="R813" s="61">
        <f>R812*EXP($C$20/52) - IF(YEAR(M814)&lt;&gt;YEAR(M813), Initial_Assets * $C$19, 0)</f>
        <v/>
      </c>
      <c r="S813" s="62">
        <f>Q813/-R813</f>
        <v/>
      </c>
      <c r="T813" s="59" t="n"/>
      <c r="U813" s="59" t="n"/>
      <c r="V813" s="59" t="n"/>
    </row>
    <row r="814">
      <c r="G814" s="64" t="n"/>
      <c r="H814" s="104" t="n">
        <v>42289</v>
      </c>
      <c r="I814" s="105" t="n">
        <v>4438.6201171875</v>
      </c>
      <c r="J814" s="70" t="n">
        <v>9.041085243225091</v>
      </c>
      <c r="K814" s="106">
        <f>K813*(1+Tbill_YTM)^(1/52)</f>
        <v/>
      </c>
      <c r="L814" s="59" t="n"/>
      <c r="M814" s="104" t="n">
        <v>42289</v>
      </c>
      <c r="N814" s="107">
        <f>IF(YEAR(M814)&lt;&gt;YEAR(M813), Q813*$C$5, N813)*(I814/I813)</f>
        <v/>
      </c>
      <c r="O814" s="107">
        <f>IF(YEAR(M814)&lt;&gt;YEAR(M813), Q813*$C$6, O813)*(J814/J813)</f>
        <v/>
      </c>
      <c r="P814" s="107">
        <f>IF(YEAR(M814)&lt;&gt;YEAR(M813), Q813*$C$7, P813)*(1+Tbill_YTM)^(1/52)</f>
        <v/>
      </c>
      <c r="Q814" s="61">
        <f>SUM(N814:P814)</f>
        <v/>
      </c>
      <c r="R814" s="61">
        <f>R813*EXP($C$20/52) - IF(YEAR(M815)&lt;&gt;YEAR(M814), Initial_Assets * $C$19, 0)</f>
        <v/>
      </c>
      <c r="S814" s="62">
        <f>Q814/-R814</f>
        <v/>
      </c>
      <c r="T814" s="59" t="n"/>
      <c r="U814" s="59" t="n"/>
      <c r="V814" s="59" t="n"/>
    </row>
    <row r="815">
      <c r="G815" s="64" t="n"/>
      <c r="H815" s="104" t="n">
        <v>42296</v>
      </c>
      <c r="I815" s="105" t="n">
        <v>4624.08984375</v>
      </c>
      <c r="J815" s="70" t="n">
        <v>9.81913185119628</v>
      </c>
      <c r="K815" s="106">
        <f>K814*(1+Tbill_YTM)^(1/52)</f>
        <v/>
      </c>
      <c r="L815" s="59" t="n"/>
      <c r="M815" s="104" t="n">
        <v>42296</v>
      </c>
      <c r="N815" s="107">
        <f>IF(YEAR(M815)&lt;&gt;YEAR(M814), Q814*$C$5, N814)*(I815/I814)</f>
        <v/>
      </c>
      <c r="O815" s="107">
        <f>IF(YEAR(M815)&lt;&gt;YEAR(M814), Q814*$C$6, O814)*(J815/J814)</f>
        <v/>
      </c>
      <c r="P815" s="107">
        <f>IF(YEAR(M815)&lt;&gt;YEAR(M814), Q814*$C$7, P814)*(1+Tbill_YTM)^(1/52)</f>
        <v/>
      </c>
      <c r="Q815" s="61">
        <f>SUM(N815:P815)</f>
        <v/>
      </c>
      <c r="R815" s="61">
        <f>R814*EXP($C$20/52) - IF(YEAR(M816)&lt;&gt;YEAR(M815), Initial_Assets * $C$19, 0)</f>
        <v/>
      </c>
      <c r="S815" s="62">
        <f>Q815/-R815</f>
        <v/>
      </c>
      <c r="T815" s="59" t="n"/>
      <c r="U815" s="59" t="n"/>
      <c r="V815" s="59" t="n"/>
    </row>
    <row r="816">
      <c r="G816" s="64" t="n"/>
      <c r="H816" s="104" t="n">
        <v>42303</v>
      </c>
      <c r="I816" s="105" t="n">
        <v>4648.830078125</v>
      </c>
      <c r="J816" s="70" t="n">
        <v>9.9151554107666</v>
      </c>
      <c r="K816" s="106">
        <f>K815*(1+Tbill_YTM)^(1/52)</f>
        <v/>
      </c>
      <c r="L816" s="59" t="n"/>
      <c r="M816" s="104" t="n">
        <v>42303</v>
      </c>
      <c r="N816" s="107">
        <f>IF(YEAR(M816)&lt;&gt;YEAR(M815), Q815*$C$5, N815)*(I816/I815)</f>
        <v/>
      </c>
      <c r="O816" s="107">
        <f>IF(YEAR(M816)&lt;&gt;YEAR(M815), Q815*$C$6, O815)*(J816/J815)</f>
        <v/>
      </c>
      <c r="P816" s="107">
        <f>IF(YEAR(M816)&lt;&gt;YEAR(M815), Q815*$C$7, P815)*(1+Tbill_YTM)^(1/52)</f>
        <v/>
      </c>
      <c r="Q816" s="61">
        <f>SUM(N816:P816)</f>
        <v/>
      </c>
      <c r="R816" s="61">
        <f>R815*EXP($C$20/52) - IF(YEAR(M817)&lt;&gt;YEAR(M816), Initial_Assets * $C$19, 0)</f>
        <v/>
      </c>
      <c r="S816" s="62">
        <f>Q816/-R816</f>
        <v/>
      </c>
      <c r="T816" s="59" t="n"/>
      <c r="U816" s="59" t="n"/>
      <c r="V816" s="59" t="n"/>
    </row>
    <row r="817" ht="17.5" customHeight="1" s="15" thickBot="1">
      <c r="G817" s="67" t="inlineStr">
        <is>
          <t>Full recovery</t>
        </is>
      </c>
      <c r="H817" s="118" t="n">
        <v>42310</v>
      </c>
      <c r="I817" s="119" t="n">
        <v>4707.22998046875</v>
      </c>
      <c r="J817" s="70" t="n">
        <v>10.1675271987915</v>
      </c>
      <c r="K817" s="106">
        <f>K816*(1+Tbill_YTM)^(1/52)</f>
        <v/>
      </c>
      <c r="L817" s="59" t="n"/>
      <c r="M817" s="118" t="n">
        <v>42310</v>
      </c>
      <c r="N817" s="107">
        <f>IF(YEAR(M817)&lt;&gt;YEAR(M816), Q816*$C$5, N816)*(I817/I816)</f>
        <v/>
      </c>
      <c r="O817" s="107">
        <f>IF(YEAR(M817)&lt;&gt;YEAR(M816), Q816*$C$6, O816)*(J817/J816)</f>
        <v/>
      </c>
      <c r="P817" s="107">
        <f>IF(YEAR(M817)&lt;&gt;YEAR(M816), Q816*$C$7, P816)*(1+Tbill_YTM)^(1/52)</f>
        <v/>
      </c>
      <c r="Q817" s="61">
        <f>SUM(N817:P817)</f>
        <v/>
      </c>
      <c r="R817" s="61">
        <f>R816*EXP($C$20/52) - IF(YEAR(M818)&lt;&gt;YEAR(M817), Initial_Assets * $C$19, 0)</f>
        <v/>
      </c>
      <c r="S817" s="62">
        <f>Q817/-R817</f>
        <v/>
      </c>
      <c r="T817" s="59" t="n"/>
      <c r="U817" s="59" t="n"/>
      <c r="V817" s="59" t="n"/>
    </row>
    <row r="818">
      <c r="G818" s="64" t="n"/>
      <c r="H818" s="104" t="n">
        <v>42317</v>
      </c>
      <c r="I818" s="105" t="n">
        <v>4502.14013671875</v>
      </c>
      <c r="J818" s="70" t="n">
        <v>9.300845146179199</v>
      </c>
      <c r="K818" s="106">
        <f>K817*(1+Tbill_YTM)^(1/52)</f>
        <v/>
      </c>
      <c r="L818" s="59" t="n"/>
      <c r="M818" s="104" t="n">
        <v>42317</v>
      </c>
      <c r="N818" s="107">
        <f>IF(YEAR(M818)&lt;&gt;YEAR(M817), Q817*$C$5, N817)*(I818/I817)</f>
        <v/>
      </c>
      <c r="O818" s="107">
        <f>IF(YEAR(M818)&lt;&gt;YEAR(M817), Q817*$C$6, O817)*(J818/J817)</f>
        <v/>
      </c>
      <c r="P818" s="107">
        <f>IF(YEAR(M818)&lt;&gt;YEAR(M817), Q817*$C$7, P817)*(1+Tbill_YTM)^(1/52)</f>
        <v/>
      </c>
      <c r="Q818" s="61">
        <f>SUM(N818:P818)</f>
        <v/>
      </c>
      <c r="R818" s="61">
        <f>R817*EXP($C$20/52) - IF(YEAR(M819)&lt;&gt;YEAR(M818), Initial_Assets * $C$19, 0)</f>
        <v/>
      </c>
      <c r="S818" s="62">
        <f>Q818/-R818</f>
        <v/>
      </c>
      <c r="T818" s="59" t="n"/>
      <c r="U818" s="59" t="n"/>
      <c r="V818" s="59" t="n"/>
    </row>
    <row r="819">
      <c r="G819" s="64" t="n"/>
      <c r="H819" s="104" t="n">
        <v>42324</v>
      </c>
      <c r="I819" s="105" t="n">
        <v>4686.35986328125</v>
      </c>
      <c r="J819" s="70" t="n">
        <v>10.0887365341186</v>
      </c>
      <c r="K819" s="106">
        <f>K818*(1+Tbill_YTM)^(1/52)</f>
        <v/>
      </c>
      <c r="L819" s="59" t="n"/>
      <c r="M819" s="104" t="n">
        <v>42324</v>
      </c>
      <c r="N819" s="107">
        <f>IF(YEAR(M819)&lt;&gt;YEAR(M818), Q818*$C$5, N818)*(I819/I818)</f>
        <v/>
      </c>
      <c r="O819" s="107">
        <f>IF(YEAR(M819)&lt;&gt;YEAR(M818), Q818*$C$6, O818)*(J819/J818)</f>
        <v/>
      </c>
      <c r="P819" s="107">
        <f>IF(YEAR(M819)&lt;&gt;YEAR(M818), Q818*$C$7, P818)*(1+Tbill_YTM)^(1/52)</f>
        <v/>
      </c>
      <c r="Q819" s="61">
        <f>SUM(N819:P819)</f>
        <v/>
      </c>
      <c r="R819" s="61">
        <f>R818*EXP($C$20/52) - IF(YEAR(M820)&lt;&gt;YEAR(M819), Initial_Assets * $C$19, 0)</f>
        <v/>
      </c>
      <c r="S819" s="62">
        <f>Q819/-R819</f>
        <v/>
      </c>
      <c r="T819" s="59" t="n"/>
      <c r="U819" s="59" t="n"/>
      <c r="V819" s="59" t="n"/>
    </row>
    <row r="820">
      <c r="G820" s="64" t="n"/>
      <c r="H820" s="104" t="n">
        <v>42331</v>
      </c>
      <c r="I820" s="105" t="n">
        <v>4680.47021484375</v>
      </c>
      <c r="J820" s="70" t="n">
        <v>10.0641155242919</v>
      </c>
      <c r="K820" s="106">
        <f>K819*(1+Tbill_YTM)^(1/52)</f>
        <v/>
      </c>
      <c r="L820" s="59" t="n"/>
      <c r="M820" s="104" t="n">
        <v>42331</v>
      </c>
      <c r="N820" s="107">
        <f>IF(YEAR(M820)&lt;&gt;YEAR(M819), Q819*$C$5, N819)*(I820/I819)</f>
        <v/>
      </c>
      <c r="O820" s="107">
        <f>IF(YEAR(M820)&lt;&gt;YEAR(M819), Q819*$C$6, O819)*(J820/J819)</f>
        <v/>
      </c>
      <c r="P820" s="107">
        <f>IF(YEAR(M820)&lt;&gt;YEAR(M819), Q819*$C$7, P819)*(1+Tbill_YTM)^(1/52)</f>
        <v/>
      </c>
      <c r="Q820" s="61">
        <f>SUM(N820:P820)</f>
        <v/>
      </c>
      <c r="R820" s="61">
        <f>R819*EXP($C$20/52) - IF(YEAR(M821)&lt;&gt;YEAR(M820), Initial_Assets * $C$19, 0)</f>
        <v/>
      </c>
      <c r="S820" s="62">
        <f>Q820/-R820</f>
        <v/>
      </c>
      <c r="T820" s="59" t="n"/>
      <c r="U820" s="59" t="n"/>
      <c r="V820" s="59" t="n"/>
    </row>
    <row r="821">
      <c r="G821" s="64" t="n"/>
      <c r="H821" s="104" t="n">
        <v>42338</v>
      </c>
      <c r="I821" s="105" t="n">
        <v>4716.1201171875</v>
      </c>
      <c r="J821" s="70" t="n">
        <v>10.1921510696411</v>
      </c>
      <c r="K821" s="106">
        <f>K820*(1+Tbill_YTM)^(1/52)</f>
        <v/>
      </c>
      <c r="L821" s="59" t="n"/>
      <c r="M821" s="104" t="n">
        <v>42338</v>
      </c>
      <c r="N821" s="107">
        <f>IF(YEAR(M821)&lt;&gt;YEAR(M820), Q820*$C$5, N820)*(I821/I820)</f>
        <v/>
      </c>
      <c r="O821" s="107">
        <f>IF(YEAR(M821)&lt;&gt;YEAR(M820), Q820*$C$6, O820)*(J821/J820)</f>
        <v/>
      </c>
      <c r="P821" s="107">
        <f>IF(YEAR(M821)&lt;&gt;YEAR(M820), Q820*$C$7, P820)*(1+Tbill_YTM)^(1/52)</f>
        <v/>
      </c>
      <c r="Q821" s="61">
        <f>SUM(N821:P821)</f>
        <v/>
      </c>
      <c r="R821" s="61">
        <f>R820*EXP($C$20/52) - IF(YEAR(M822)&lt;&gt;YEAR(M821), Initial_Assets * $C$19, 0)</f>
        <v/>
      </c>
      <c r="S821" s="62">
        <f>Q821/-R821</f>
        <v/>
      </c>
      <c r="T821" s="59" t="n"/>
      <c r="U821" s="59" t="n"/>
      <c r="V821" s="59" t="n"/>
    </row>
    <row r="822">
      <c r="G822" s="64" t="n"/>
      <c r="H822" s="104" t="n">
        <v>42345</v>
      </c>
      <c r="I822" s="105" t="n">
        <v>4537.56005859375</v>
      </c>
      <c r="J822" s="70" t="n">
        <v>9.433801651000969</v>
      </c>
      <c r="K822" s="106">
        <f>K821*(1+Tbill_YTM)^(1/52)</f>
        <v/>
      </c>
      <c r="L822" s="59" t="n"/>
      <c r="M822" s="104" t="n">
        <v>42345</v>
      </c>
      <c r="N822" s="107">
        <f>IF(YEAR(M822)&lt;&gt;YEAR(M821), Q821*$C$5, N821)*(I822/I821)</f>
        <v/>
      </c>
      <c r="O822" s="107">
        <f>IF(YEAR(M822)&lt;&gt;YEAR(M821), Q821*$C$6, O821)*(J822/J821)</f>
        <v/>
      </c>
      <c r="P822" s="107">
        <f>IF(YEAR(M822)&lt;&gt;YEAR(M821), Q821*$C$7, P821)*(1+Tbill_YTM)^(1/52)</f>
        <v/>
      </c>
      <c r="Q822" s="61">
        <f>SUM(N822:P822)</f>
        <v/>
      </c>
      <c r="R822" s="61">
        <f>R821*EXP($C$20/52) - IF(YEAR(M823)&lt;&gt;YEAR(M822), Initial_Assets * $C$19, 0)</f>
        <v/>
      </c>
      <c r="S822" s="62">
        <f>Q822/-R822</f>
        <v/>
      </c>
      <c r="T822" s="59" t="n"/>
      <c r="U822" s="59" t="n"/>
      <c r="V822" s="59" t="n"/>
    </row>
    <row r="823">
      <c r="G823" s="64" t="n"/>
      <c r="H823" s="104" t="n">
        <v>42352</v>
      </c>
      <c r="I823" s="105" t="n">
        <v>4514.830078125</v>
      </c>
      <c r="J823" s="70" t="n">
        <v>9.32792663574218</v>
      </c>
      <c r="K823" s="106">
        <f>K822*(1+Tbill_YTM)^(1/52)</f>
        <v/>
      </c>
      <c r="L823" s="59" t="n"/>
      <c r="M823" s="104" t="n">
        <v>42352</v>
      </c>
      <c r="N823" s="107">
        <f>IF(YEAR(M823)&lt;&gt;YEAR(M822), Q822*$C$5, N822)*(I823/I822)</f>
        <v/>
      </c>
      <c r="O823" s="107">
        <f>IF(YEAR(M823)&lt;&gt;YEAR(M822), Q822*$C$6, O822)*(J823/J822)</f>
        <v/>
      </c>
      <c r="P823" s="107">
        <f>IF(YEAR(M823)&lt;&gt;YEAR(M822), Q822*$C$7, P822)*(1+Tbill_YTM)^(1/52)</f>
        <v/>
      </c>
      <c r="Q823" s="61">
        <f>SUM(N823:P823)</f>
        <v/>
      </c>
      <c r="R823" s="61">
        <f>R822*EXP($C$20/52) - IF(YEAR(M824)&lt;&gt;YEAR(M823), Initial_Assets * $C$19, 0)</f>
        <v/>
      </c>
      <c r="S823" s="62">
        <f>Q823/-R823</f>
        <v/>
      </c>
      <c r="T823" s="59" t="n"/>
      <c r="U823" s="59" t="n"/>
      <c r="V823" s="59" t="n"/>
    </row>
    <row r="824">
      <c r="G824" s="64" t="n"/>
      <c r="H824" s="104" t="n">
        <v>42359</v>
      </c>
      <c r="I824" s="105" t="n">
        <v>4622.77001953125</v>
      </c>
      <c r="J824" s="70" t="n">
        <v>9.776043891906729</v>
      </c>
      <c r="K824" s="106">
        <f>K823*(1+Tbill_YTM)^(1/52)</f>
        <v/>
      </c>
      <c r="L824" s="59" t="n"/>
      <c r="M824" s="104" t="n">
        <v>42359</v>
      </c>
      <c r="N824" s="107">
        <f>IF(YEAR(M824)&lt;&gt;YEAR(M823), Q823*$C$5, N823)*(I824/I823)</f>
        <v/>
      </c>
      <c r="O824" s="107">
        <f>IF(YEAR(M824)&lt;&gt;YEAR(M823), Q823*$C$6, O823)*(J824/J823)</f>
        <v/>
      </c>
      <c r="P824" s="107">
        <f>IF(YEAR(M824)&lt;&gt;YEAR(M823), Q823*$C$7, P823)*(1+Tbill_YTM)^(1/52)</f>
        <v/>
      </c>
      <c r="Q824" s="61">
        <f>SUM(N824:P824)</f>
        <v/>
      </c>
      <c r="R824" s="61">
        <f>R823*EXP($C$20/52) - IF(YEAR(M825)&lt;&gt;YEAR(M824), Initial_Assets * $C$19, 0)</f>
        <v/>
      </c>
      <c r="S824" s="62">
        <f>Q824/-R824</f>
        <v/>
      </c>
      <c r="T824" s="59" t="n"/>
      <c r="U824" s="59" t="n"/>
      <c r="V824" s="59" t="n"/>
    </row>
    <row r="825" ht="17.5" customHeight="1" s="15" thickBot="1">
      <c r="G825" s="81" t="inlineStr">
        <is>
          <t>year-end</t>
        </is>
      </c>
      <c r="H825" s="111" t="n">
        <v>42366</v>
      </c>
      <c r="I825" s="112" t="n">
        <v>4593.27001953125</v>
      </c>
      <c r="J825" s="84" t="n">
        <v>9.65252017974853</v>
      </c>
      <c r="K825" s="113">
        <f>K824*(1+Tbill_YTM)^(1/52)</f>
        <v/>
      </c>
      <c r="L825" s="86" t="n"/>
      <c r="M825" s="111" t="n">
        <v>42366</v>
      </c>
      <c r="N825" s="107">
        <f>IF(YEAR(M825)&lt;&gt;YEAR(M824), Q824*$C$5, N824)*(I825/I824)</f>
        <v/>
      </c>
      <c r="O825" s="107">
        <f>IF(YEAR(M825)&lt;&gt;YEAR(M824), Q824*$C$6, O824)*(J825/J824)</f>
        <v/>
      </c>
      <c r="P825" s="107">
        <f>IF(YEAR(M825)&lt;&gt;YEAR(M824), Q824*$C$7, P824)*(1+Tbill_YTM)^(1/52)</f>
        <v/>
      </c>
      <c r="Q825" s="87">
        <f>SUM(N825:P825)</f>
        <v/>
      </c>
      <c r="R825" s="61">
        <f>R824*EXP($C$20/52) - IF(YEAR(M826)&lt;&gt;YEAR(M825), Initial_Assets * $C$19, 0)</f>
        <v/>
      </c>
      <c r="S825" s="88">
        <f>Q825/-R825</f>
        <v/>
      </c>
      <c r="T825" s="86" t="n"/>
      <c r="U825" s="86" t="n"/>
      <c r="V825" s="86" t="n"/>
    </row>
    <row r="826" ht="17.5" customHeight="1" s="15" thickTop="1">
      <c r="G826" s="64" t="n"/>
      <c r="H826" s="104" t="n">
        <v>42373</v>
      </c>
      <c r="I826" s="105" t="n">
        <v>4270.77978515625</v>
      </c>
      <c r="J826" s="70" t="n">
        <v>8.323389053344719</v>
      </c>
      <c r="K826" s="106">
        <f>K825*(1+Tbill_YTM)^(1/52)</f>
        <v/>
      </c>
      <c r="L826" s="59" t="n"/>
      <c r="M826" s="104" t="n">
        <v>42373</v>
      </c>
      <c r="N826" s="107">
        <f>IF(YEAR(M826)&lt;&gt;YEAR(M825), Q825*$C$5, N825)*(I826/I825)</f>
        <v/>
      </c>
      <c r="O826" s="107">
        <f>IF(YEAR(M826)&lt;&gt;YEAR(M825), Q825*$C$6, O825)*(J826/J825)</f>
        <v/>
      </c>
      <c r="P826" s="107">
        <f>IF(YEAR(M826)&lt;&gt;YEAR(M825), Q825*$C$7, P825)*(1+Tbill_YTM)^(1/52)</f>
        <v/>
      </c>
      <c r="Q826" s="61">
        <f>SUM(N826:P826)</f>
        <v/>
      </c>
      <c r="R826" s="61">
        <f>R825*EXP($C$20/52) - IF(YEAR(M827)&lt;&gt;YEAR(M826), Initial_Assets * $C$19, 0)</f>
        <v/>
      </c>
      <c r="S826" s="62">
        <f>Q826/-R826</f>
        <v/>
      </c>
      <c r="T826" s="59" t="n"/>
      <c r="U826" s="59" t="n"/>
      <c r="V826" s="59" t="n"/>
    </row>
    <row r="827" ht="17.5" customHeight="1" s="15" thickBot="1">
      <c r="G827" s="65" t="inlineStr">
        <is>
          <t>below 100WMA</t>
        </is>
      </c>
      <c r="H827" s="109" t="n">
        <v>42380</v>
      </c>
      <c r="I827" s="110" t="n">
        <v>4141.080078125</v>
      </c>
      <c r="J827" s="70" t="n">
        <v>7.79986715316772</v>
      </c>
      <c r="K827" s="106">
        <f>K826*(1+Tbill_YTM)^(1/52)</f>
        <v/>
      </c>
      <c r="L827" s="59" t="n"/>
      <c r="M827" s="109" t="n">
        <v>42380</v>
      </c>
      <c r="N827" s="107">
        <f>IF(YEAR(M827)&lt;&gt;YEAR(M826), Q826*$C$5, N826)*(I827/I826)</f>
        <v/>
      </c>
      <c r="O827" s="107">
        <f>IF(YEAR(M827)&lt;&gt;YEAR(M826), Q826*$C$6, O826)*(J827/J826)</f>
        <v/>
      </c>
      <c r="P827" s="107">
        <f>IF(YEAR(M827)&lt;&gt;YEAR(M826), Q826*$C$7, P826)*(1+Tbill_YTM)^(1/52)</f>
        <v/>
      </c>
      <c r="Q827" s="61">
        <f>SUM(N827:P827)</f>
        <v/>
      </c>
      <c r="R827" s="61">
        <f>R826*EXP($C$20/52) - IF(YEAR(M828)&lt;&gt;YEAR(M827), Initial_Assets * $C$19, 0)</f>
        <v/>
      </c>
      <c r="S827" s="62">
        <f>Q827/-R827</f>
        <v/>
      </c>
      <c r="T827" s="59" t="n"/>
      <c r="U827" s="59" t="n"/>
      <c r="V827" s="59" t="n"/>
    </row>
    <row r="828" ht="17.5" customHeight="1" s="15" thickBot="1">
      <c r="G828" s="66" t="inlineStr">
        <is>
          <t>reclaimed 100WMA</t>
        </is>
      </c>
      <c r="H828" s="114" t="n">
        <v>42387</v>
      </c>
      <c r="I828" s="115" t="n">
        <v>4259.77001953125</v>
      </c>
      <c r="J828" s="70" t="n">
        <v>8.25194644927978</v>
      </c>
      <c r="K828" s="106">
        <f>K827*(1+Tbill_YTM)^(1/52)</f>
        <v/>
      </c>
      <c r="L828" s="59" t="n"/>
      <c r="M828" s="114" t="n">
        <v>42387</v>
      </c>
      <c r="N828" s="107">
        <f>IF(YEAR(M828)&lt;&gt;YEAR(M827), Q827*$C$5, N827)*(I828/I827)</f>
        <v/>
      </c>
      <c r="O828" s="107">
        <f>IF(YEAR(M828)&lt;&gt;YEAR(M827), Q827*$C$6, O827)*(J828/J827)</f>
        <v/>
      </c>
      <c r="P828" s="107">
        <f>IF(YEAR(M828)&lt;&gt;YEAR(M827), Q827*$C$7, P827)*(1+Tbill_YTM)^(1/52)</f>
        <v/>
      </c>
      <c r="Q828" s="61">
        <f>SUM(N828:P828)</f>
        <v/>
      </c>
      <c r="R828" s="61">
        <f>R827*EXP($C$20/52) - IF(YEAR(M829)&lt;&gt;YEAR(M828), Initial_Assets * $C$19, 0)</f>
        <v/>
      </c>
      <c r="S828" s="62">
        <f>Q828/-R828</f>
        <v/>
      </c>
      <c r="T828" s="59" t="n"/>
      <c r="U828" s="59" t="n"/>
      <c r="V828" s="59" t="n"/>
    </row>
    <row r="829">
      <c r="G829" s="64" t="n"/>
      <c r="H829" s="104" t="n">
        <v>42394</v>
      </c>
      <c r="I829" s="105" t="n">
        <v>4279.169921875</v>
      </c>
      <c r="J829" s="70" t="n">
        <v>8.292593955993651</v>
      </c>
      <c r="K829" s="106">
        <f>K828*(1+Tbill_YTM)^(1/52)</f>
        <v/>
      </c>
      <c r="L829" s="59" t="n"/>
      <c r="M829" s="104" t="n">
        <v>42394</v>
      </c>
      <c r="N829" s="107">
        <f>IF(YEAR(M829)&lt;&gt;YEAR(M828), Q828*$C$5, N828)*(I829/I828)</f>
        <v/>
      </c>
      <c r="O829" s="107">
        <f>IF(YEAR(M829)&lt;&gt;YEAR(M828), Q828*$C$6, O828)*(J829/J828)</f>
        <v/>
      </c>
      <c r="P829" s="107">
        <f>IF(YEAR(M829)&lt;&gt;YEAR(M828), Q828*$C$7, P828)*(1+Tbill_YTM)^(1/52)</f>
        <v/>
      </c>
      <c r="Q829" s="61">
        <f>SUM(N829:P829)</f>
        <v/>
      </c>
      <c r="R829" s="61">
        <f>R828*EXP($C$20/52) - IF(YEAR(M830)&lt;&gt;YEAR(M829), Initial_Assets * $C$19, 0)</f>
        <v/>
      </c>
      <c r="S829" s="62">
        <f>Q829/-R829</f>
        <v/>
      </c>
      <c r="T829" s="59" t="n"/>
      <c r="U829" s="59" t="n"/>
      <c r="V829" s="59" t="n"/>
    </row>
    <row r="830" ht="17.5" customHeight="1" s="15" thickBot="1">
      <c r="G830" s="65" t="inlineStr">
        <is>
          <t>below 100WMA</t>
        </is>
      </c>
      <c r="H830" s="109" t="n">
        <v>42401</v>
      </c>
      <c r="I830" s="110" t="n">
        <v>4024.46997070312</v>
      </c>
      <c r="J830" s="70" t="n">
        <v>7.34409523010253</v>
      </c>
      <c r="K830" s="106">
        <f>K829*(1+Tbill_YTM)^(1/52)</f>
        <v/>
      </c>
      <c r="L830" s="59" t="n"/>
      <c r="M830" s="109" t="n">
        <v>42401</v>
      </c>
      <c r="N830" s="107">
        <f>IF(YEAR(M830)&lt;&gt;YEAR(M829), Q829*$C$5, N829)*(I830/I829)</f>
        <v/>
      </c>
      <c r="O830" s="107">
        <f>IF(YEAR(M830)&lt;&gt;YEAR(M829), Q829*$C$6, O829)*(J830/J829)</f>
        <v/>
      </c>
      <c r="P830" s="107">
        <f>IF(YEAR(M830)&lt;&gt;YEAR(M829), Q829*$C$7, P829)*(1+Tbill_YTM)^(1/52)</f>
        <v/>
      </c>
      <c r="Q830" s="61">
        <f>SUM(N830:P830)</f>
        <v/>
      </c>
      <c r="R830" s="61">
        <f>R829*EXP($C$20/52) - IF(YEAR(M831)&lt;&gt;YEAR(M830), Initial_Assets * $C$19, 0)</f>
        <v/>
      </c>
      <c r="S830" s="62">
        <f>Q830/-R830</f>
        <v/>
      </c>
      <c r="T830" s="59" t="n"/>
      <c r="U830" s="59" t="n"/>
      <c r="V830" s="59" t="n"/>
    </row>
    <row r="831">
      <c r="G831" s="64" t="n"/>
      <c r="H831" s="104" t="n">
        <v>42408</v>
      </c>
      <c r="I831" s="105" t="n">
        <v>4019.18994140625</v>
      </c>
      <c r="J831" s="70" t="n">
        <v>7.32438564300537</v>
      </c>
      <c r="K831" s="106">
        <f>K830*(1+Tbill_YTM)^(1/52)</f>
        <v/>
      </c>
      <c r="L831" s="59" t="n"/>
      <c r="M831" s="104" t="n">
        <v>42408</v>
      </c>
      <c r="N831" s="107">
        <f>IF(YEAR(M831)&lt;&gt;YEAR(M830), Q830*$C$5, N830)*(I831/I830)</f>
        <v/>
      </c>
      <c r="O831" s="107">
        <f>IF(YEAR(M831)&lt;&gt;YEAR(M830), Q830*$C$6, O830)*(J831/J830)</f>
        <v/>
      </c>
      <c r="P831" s="107">
        <f>IF(YEAR(M831)&lt;&gt;YEAR(M830), Q830*$C$7, P830)*(1+Tbill_YTM)^(1/52)</f>
        <v/>
      </c>
      <c r="Q831" s="61">
        <f>SUM(N831:P831)</f>
        <v/>
      </c>
      <c r="R831" s="61">
        <f>R830*EXP($C$20/52) - IF(YEAR(M832)&lt;&gt;YEAR(M831), Initial_Assets * $C$19, 0)</f>
        <v/>
      </c>
      <c r="S831" s="62">
        <f>Q831/-R831</f>
        <v/>
      </c>
      <c r="T831" s="59" t="n"/>
      <c r="U831" s="59" t="n"/>
      <c r="V831" s="59" t="n"/>
    </row>
    <row r="832">
      <c r="G832" s="64" t="n"/>
      <c r="H832" s="104" t="n">
        <v>42415</v>
      </c>
      <c r="I832" s="105" t="n">
        <v>4164.08984375</v>
      </c>
      <c r="J832" s="70" t="n">
        <v>7.86761760711669</v>
      </c>
      <c r="K832" s="106">
        <f>K831*(1+Tbill_YTM)^(1/52)</f>
        <v/>
      </c>
      <c r="L832" s="59" t="n"/>
      <c r="M832" s="104" t="n">
        <v>42415</v>
      </c>
      <c r="N832" s="107">
        <f>IF(YEAR(M832)&lt;&gt;YEAR(M831), Q831*$C$5, N831)*(I832/I831)</f>
        <v/>
      </c>
      <c r="O832" s="107">
        <f>IF(YEAR(M832)&lt;&gt;YEAR(M831), Q831*$C$6, O831)*(J832/J831)</f>
        <v/>
      </c>
      <c r="P832" s="107">
        <f>IF(YEAR(M832)&lt;&gt;YEAR(M831), Q831*$C$7, P831)*(1+Tbill_YTM)^(1/52)</f>
        <v/>
      </c>
      <c r="Q832" s="61">
        <f>SUM(N832:P832)</f>
        <v/>
      </c>
      <c r="R832" s="61">
        <f>R831*EXP($C$20/52) - IF(YEAR(M833)&lt;&gt;YEAR(M832), Initial_Assets * $C$19, 0)</f>
        <v/>
      </c>
      <c r="S832" s="62">
        <f>Q832/-R832</f>
        <v/>
      </c>
      <c r="T832" s="59" t="n"/>
      <c r="U832" s="59" t="n"/>
      <c r="V832" s="59" t="n"/>
    </row>
    <row r="833" ht="17.5" customHeight="1" s="15" thickBot="1">
      <c r="G833" s="66" t="inlineStr">
        <is>
          <t>reclaimed 100WMA</t>
        </is>
      </c>
      <c r="H833" s="114" t="n">
        <v>42422</v>
      </c>
      <c r="I833" s="115" t="n">
        <v>4235.6201171875</v>
      </c>
      <c r="J833" s="70" t="n">
        <v>8.137387275695801</v>
      </c>
      <c r="K833" s="106">
        <f>K832*(1+Tbill_YTM)^(1/52)</f>
        <v/>
      </c>
      <c r="L833" s="59" t="n"/>
      <c r="M833" s="114" t="n">
        <v>42422</v>
      </c>
      <c r="N833" s="107">
        <f>IF(YEAR(M833)&lt;&gt;YEAR(M832), Q832*$C$5, N832)*(I833/I832)</f>
        <v/>
      </c>
      <c r="O833" s="107">
        <f>IF(YEAR(M833)&lt;&gt;YEAR(M832), Q832*$C$6, O832)*(J833/J832)</f>
        <v/>
      </c>
      <c r="P833" s="107">
        <f>IF(YEAR(M833)&lt;&gt;YEAR(M832), Q832*$C$7, P832)*(1+Tbill_YTM)^(1/52)</f>
        <v/>
      </c>
      <c r="Q833" s="61">
        <f>SUM(N833:P833)</f>
        <v/>
      </c>
      <c r="R833" s="61">
        <f>R832*EXP($C$20/52) - IF(YEAR(M834)&lt;&gt;YEAR(M833), Initial_Assets * $C$19, 0)</f>
        <v/>
      </c>
      <c r="S833" s="62">
        <f>Q833/-R833</f>
        <v/>
      </c>
      <c r="T833" s="59" t="n"/>
      <c r="U833" s="59" t="n"/>
      <c r="V833" s="59" t="n"/>
    </row>
    <row r="834">
      <c r="G834" s="64" t="n"/>
      <c r="H834" s="104" t="n">
        <v>42429</v>
      </c>
      <c r="I834" s="105" t="n">
        <v>4329</v>
      </c>
      <c r="J834" s="70" t="n">
        <v>8.487221717834471</v>
      </c>
      <c r="K834" s="106">
        <f>K833*(1+Tbill_YTM)^(1/52)</f>
        <v/>
      </c>
      <c r="L834" s="59" t="n"/>
      <c r="M834" s="104" t="n">
        <v>42429</v>
      </c>
      <c r="N834" s="107">
        <f>IF(YEAR(M834)&lt;&gt;YEAR(M833), Q833*$C$5, N833)*(I834/I833)</f>
        <v/>
      </c>
      <c r="O834" s="107">
        <f>IF(YEAR(M834)&lt;&gt;YEAR(M833), Q833*$C$6, O833)*(J834/J833)</f>
        <v/>
      </c>
      <c r="P834" s="107">
        <f>IF(YEAR(M834)&lt;&gt;YEAR(M833), Q833*$C$7, P833)*(1+Tbill_YTM)^(1/52)</f>
        <v/>
      </c>
      <c r="Q834" s="61">
        <f>SUM(N834:P834)</f>
        <v/>
      </c>
      <c r="R834" s="61">
        <f>R833*EXP($C$20/52) - IF(YEAR(M835)&lt;&gt;YEAR(M834), Initial_Assets * $C$19, 0)</f>
        <v/>
      </c>
      <c r="S834" s="62">
        <f>Q834/-R834</f>
        <v/>
      </c>
      <c r="T834" s="59" t="n"/>
      <c r="U834" s="59" t="n"/>
      <c r="V834" s="59" t="n"/>
    </row>
    <row r="835">
      <c r="G835" s="64" t="n"/>
      <c r="H835" s="104" t="n">
        <v>42436</v>
      </c>
      <c r="I835" s="105" t="n">
        <v>4361.830078125</v>
      </c>
      <c r="J835" s="70" t="n">
        <v>8.610404014587401</v>
      </c>
      <c r="K835" s="106">
        <f>K834*(1+Tbill_YTM)^(1/52)</f>
        <v/>
      </c>
      <c r="L835" s="59" t="n"/>
      <c r="M835" s="104" t="n">
        <v>42436</v>
      </c>
      <c r="N835" s="107">
        <f>IF(YEAR(M835)&lt;&gt;YEAR(M834), Q834*$C$5, N834)*(I835/I834)</f>
        <v/>
      </c>
      <c r="O835" s="107">
        <f>IF(YEAR(M835)&lt;&gt;YEAR(M834), Q834*$C$6, O834)*(J835/J834)</f>
        <v/>
      </c>
      <c r="P835" s="107">
        <f>IF(YEAR(M835)&lt;&gt;YEAR(M834), Q834*$C$7, P834)*(1+Tbill_YTM)^(1/52)</f>
        <v/>
      </c>
      <c r="Q835" s="61">
        <f>SUM(N835:P835)</f>
        <v/>
      </c>
      <c r="R835" s="61">
        <f>R834*EXP($C$20/52) - IF(YEAR(M836)&lt;&gt;YEAR(M835), Initial_Assets * $C$19, 0)</f>
        <v/>
      </c>
      <c r="S835" s="62">
        <f>Q835/-R835</f>
        <v/>
      </c>
      <c r="T835" s="59" t="n"/>
      <c r="U835" s="59" t="n"/>
      <c r="V835" s="59" t="n"/>
    </row>
    <row r="836">
      <c r="G836" s="64" t="n"/>
      <c r="H836" s="104" t="n">
        <v>42443</v>
      </c>
      <c r="I836" s="105" t="n">
        <v>4410.830078125</v>
      </c>
      <c r="J836" s="70" t="n">
        <v>8.80872631072998</v>
      </c>
      <c r="K836" s="106">
        <f>K835*(1+Tbill_YTM)^(1/52)</f>
        <v/>
      </c>
      <c r="L836" s="59" t="n"/>
      <c r="M836" s="104" t="n">
        <v>42443</v>
      </c>
      <c r="N836" s="107">
        <f>IF(YEAR(M836)&lt;&gt;YEAR(M835), Q835*$C$5, N835)*(I836/I835)</f>
        <v/>
      </c>
      <c r="O836" s="107">
        <f>IF(YEAR(M836)&lt;&gt;YEAR(M835), Q835*$C$6, O835)*(J836/J835)</f>
        <v/>
      </c>
      <c r="P836" s="107">
        <f>IF(YEAR(M836)&lt;&gt;YEAR(M835), Q835*$C$7, P835)*(1+Tbill_YTM)^(1/52)</f>
        <v/>
      </c>
      <c r="Q836" s="61">
        <f>SUM(N836:P836)</f>
        <v/>
      </c>
      <c r="R836" s="61">
        <f>R835*EXP($C$20/52) - IF(YEAR(M837)&lt;&gt;YEAR(M836), Initial_Assets * $C$19, 0)</f>
        <v/>
      </c>
      <c r="S836" s="62">
        <f>Q836/-R836</f>
        <v/>
      </c>
      <c r="T836" s="59" t="n"/>
      <c r="U836" s="59" t="n"/>
      <c r="V836" s="59" t="n"/>
    </row>
    <row r="837">
      <c r="G837" s="64" t="n"/>
      <c r="H837" s="104" t="n">
        <v>42450</v>
      </c>
      <c r="I837" s="105" t="n">
        <v>4405.52978515625</v>
      </c>
      <c r="J837" s="70" t="n">
        <v>8.77177047729492</v>
      </c>
      <c r="K837" s="106">
        <f>K836*(1+Tbill_YTM)^(1/52)</f>
        <v/>
      </c>
      <c r="L837" s="59" t="n"/>
      <c r="M837" s="104" t="n">
        <v>42450</v>
      </c>
      <c r="N837" s="107">
        <f>IF(YEAR(M837)&lt;&gt;YEAR(M836), Q836*$C$5, N836)*(I837/I836)</f>
        <v/>
      </c>
      <c r="O837" s="107">
        <f>IF(YEAR(M837)&lt;&gt;YEAR(M836), Q836*$C$6, O836)*(J837/J836)</f>
        <v/>
      </c>
      <c r="P837" s="107">
        <f>IF(YEAR(M837)&lt;&gt;YEAR(M836), Q836*$C$7, P836)*(1+Tbill_YTM)^(1/52)</f>
        <v/>
      </c>
      <c r="Q837" s="61">
        <f>SUM(N837:P837)</f>
        <v/>
      </c>
      <c r="R837" s="61">
        <f>R836*EXP($C$20/52) - IF(YEAR(M838)&lt;&gt;YEAR(M837), Initial_Assets * $C$19, 0)</f>
        <v/>
      </c>
      <c r="S837" s="62">
        <f>Q837/-R837</f>
        <v/>
      </c>
      <c r="T837" s="59" t="n"/>
      <c r="U837" s="59" t="n"/>
      <c r="V837" s="59" t="n"/>
    </row>
    <row r="838">
      <c r="G838" s="64" t="n"/>
      <c r="H838" s="104" t="n">
        <v>42457</v>
      </c>
      <c r="I838" s="105" t="n">
        <v>4532.080078125</v>
      </c>
      <c r="J838" s="70" t="n">
        <v>9.278047561645501</v>
      </c>
      <c r="K838" s="106">
        <f>K837*(1+Tbill_YTM)^(1/52)</f>
        <v/>
      </c>
      <c r="L838" s="59" t="n"/>
      <c r="M838" s="104" t="n">
        <v>42457</v>
      </c>
      <c r="N838" s="107">
        <f>IF(YEAR(M838)&lt;&gt;YEAR(M837), Q837*$C$5, N837)*(I838/I837)</f>
        <v/>
      </c>
      <c r="O838" s="107">
        <f>IF(YEAR(M838)&lt;&gt;YEAR(M837), Q837*$C$6, O837)*(J838/J837)</f>
        <v/>
      </c>
      <c r="P838" s="107">
        <f>IF(YEAR(M838)&lt;&gt;YEAR(M837), Q837*$C$7, P837)*(1+Tbill_YTM)^(1/52)</f>
        <v/>
      </c>
      <c r="Q838" s="61">
        <f>SUM(N838:P838)</f>
        <v/>
      </c>
      <c r="R838" s="61">
        <f>R837*EXP($C$20/52) - IF(YEAR(M839)&lt;&gt;YEAR(M838), Initial_Assets * $C$19, 0)</f>
        <v/>
      </c>
      <c r="S838" s="62">
        <f>Q838/-R838</f>
        <v/>
      </c>
      <c r="T838" s="59" t="n"/>
      <c r="U838" s="59" t="n"/>
      <c r="V838" s="59" t="n"/>
    </row>
    <row r="839">
      <c r="G839" s="64" t="n"/>
      <c r="H839" s="104" t="n">
        <v>42464</v>
      </c>
      <c r="I839" s="105" t="n">
        <v>4474.93017578125</v>
      </c>
      <c r="J839" s="70" t="n">
        <v>9.04769802093505</v>
      </c>
      <c r="K839" s="106">
        <f>K838*(1+Tbill_YTM)^(1/52)</f>
        <v/>
      </c>
      <c r="L839" s="59" t="n"/>
      <c r="M839" s="104" t="n">
        <v>42464</v>
      </c>
      <c r="N839" s="107">
        <f>IF(YEAR(M839)&lt;&gt;YEAR(M838), Q838*$C$5, N838)*(I839/I838)</f>
        <v/>
      </c>
      <c r="O839" s="107">
        <f>IF(YEAR(M839)&lt;&gt;YEAR(M838), Q838*$C$6, O838)*(J839/J838)</f>
        <v/>
      </c>
      <c r="P839" s="107">
        <f>IF(YEAR(M839)&lt;&gt;YEAR(M838), Q838*$C$7, P838)*(1+Tbill_YTM)^(1/52)</f>
        <v/>
      </c>
      <c r="Q839" s="61">
        <f>SUM(N839:P839)</f>
        <v/>
      </c>
      <c r="R839" s="61">
        <f>R838*EXP($C$20/52) - IF(YEAR(M840)&lt;&gt;YEAR(M839), Initial_Assets * $C$19, 0)</f>
        <v/>
      </c>
      <c r="S839" s="62">
        <f>Q839/-R839</f>
        <v/>
      </c>
      <c r="T839" s="59" t="n"/>
      <c r="U839" s="59" t="n"/>
      <c r="V839" s="59" t="n"/>
    </row>
    <row r="840">
      <c r="G840" s="64" t="n"/>
      <c r="H840" s="104" t="n">
        <v>42471</v>
      </c>
      <c r="I840" s="105" t="n">
        <v>4543.16015625</v>
      </c>
      <c r="J840" s="70" t="n">
        <v>9.31254196166992</v>
      </c>
      <c r="K840" s="106">
        <f>K839*(1+Tbill_YTM)^(1/52)</f>
        <v/>
      </c>
      <c r="L840" s="59" t="n"/>
      <c r="M840" s="104" t="n">
        <v>42471</v>
      </c>
      <c r="N840" s="107">
        <f>IF(YEAR(M840)&lt;&gt;YEAR(M839), Q839*$C$5, N839)*(I840/I839)</f>
        <v/>
      </c>
      <c r="O840" s="107">
        <f>IF(YEAR(M840)&lt;&gt;YEAR(M839), Q839*$C$6, O839)*(J840/J839)</f>
        <v/>
      </c>
      <c r="P840" s="107">
        <f>IF(YEAR(M840)&lt;&gt;YEAR(M839), Q839*$C$7, P839)*(1+Tbill_YTM)^(1/52)</f>
        <v/>
      </c>
      <c r="Q840" s="61">
        <f>SUM(N840:P840)</f>
        <v/>
      </c>
      <c r="R840" s="61">
        <f>R839*EXP($C$20/52) - IF(YEAR(M841)&lt;&gt;YEAR(M840), Initial_Assets * $C$19, 0)</f>
        <v/>
      </c>
      <c r="S840" s="62">
        <f>Q840/-R840</f>
        <v/>
      </c>
      <c r="T840" s="59" t="n"/>
      <c r="U840" s="59" t="n"/>
      <c r="V840" s="59" t="n"/>
    </row>
    <row r="841">
      <c r="G841" s="64" t="n"/>
      <c r="H841" s="104" t="n">
        <v>42478</v>
      </c>
      <c r="I841" s="105" t="n">
        <v>4474.18994140625</v>
      </c>
      <c r="J841" s="70" t="n">
        <v>9.03414821624755</v>
      </c>
      <c r="K841" s="106">
        <f>K840*(1+Tbill_YTM)^(1/52)</f>
        <v/>
      </c>
      <c r="L841" s="59" t="n"/>
      <c r="M841" s="104" t="n">
        <v>42478</v>
      </c>
      <c r="N841" s="107">
        <f>IF(YEAR(M841)&lt;&gt;YEAR(M840), Q840*$C$5, N840)*(I841/I840)</f>
        <v/>
      </c>
      <c r="O841" s="107">
        <f>IF(YEAR(M841)&lt;&gt;YEAR(M840), Q840*$C$6, O840)*(J841/J840)</f>
        <v/>
      </c>
      <c r="P841" s="107">
        <f>IF(YEAR(M841)&lt;&gt;YEAR(M840), Q840*$C$7, P840)*(1+Tbill_YTM)^(1/52)</f>
        <v/>
      </c>
      <c r="Q841" s="61">
        <f>SUM(N841:P841)</f>
        <v/>
      </c>
      <c r="R841" s="61">
        <f>R840*EXP($C$20/52) - IF(YEAR(M842)&lt;&gt;YEAR(M841), Initial_Assets * $C$19, 0)</f>
        <v/>
      </c>
      <c r="S841" s="62">
        <f>Q841/-R841</f>
        <v/>
      </c>
      <c r="T841" s="59" t="n"/>
      <c r="U841" s="59" t="n"/>
      <c r="V841" s="59" t="n"/>
    </row>
    <row r="842">
      <c r="G842" s="64" t="n"/>
      <c r="H842" s="104" t="n">
        <v>42485</v>
      </c>
      <c r="I842" s="105" t="n">
        <v>4341.2998046875</v>
      </c>
      <c r="J842" s="70" t="n">
        <v>8.494612693786619</v>
      </c>
      <c r="K842" s="106">
        <f>K841*(1+Tbill_YTM)^(1/52)</f>
        <v/>
      </c>
      <c r="L842" s="59" t="n"/>
      <c r="M842" s="104" t="n">
        <v>42485</v>
      </c>
      <c r="N842" s="107">
        <f>IF(YEAR(M842)&lt;&gt;YEAR(M841), Q841*$C$5, N841)*(I842/I841)</f>
        <v/>
      </c>
      <c r="O842" s="107">
        <f>IF(YEAR(M842)&lt;&gt;YEAR(M841), Q841*$C$6, O841)*(J842/J841)</f>
        <v/>
      </c>
      <c r="P842" s="107">
        <f>IF(YEAR(M842)&lt;&gt;YEAR(M841), Q841*$C$7, P841)*(1+Tbill_YTM)^(1/52)</f>
        <v/>
      </c>
      <c r="Q842" s="61">
        <f>SUM(N842:P842)</f>
        <v/>
      </c>
      <c r="R842" s="61">
        <f>R841*EXP($C$20/52) - IF(YEAR(M843)&lt;&gt;YEAR(M842), Initial_Assets * $C$19, 0)</f>
        <v/>
      </c>
      <c r="S842" s="62">
        <f>Q842/-R842</f>
        <v/>
      </c>
      <c r="T842" s="59" t="n"/>
      <c r="U842" s="59" t="n"/>
      <c r="V842" s="59" t="n"/>
    </row>
    <row r="843">
      <c r="G843" s="64" t="n"/>
      <c r="H843" s="104" t="n">
        <v>42492</v>
      </c>
      <c r="I843" s="105" t="n">
        <v>4330.169921875</v>
      </c>
      <c r="J843" s="70" t="n">
        <v>8.46997737884521</v>
      </c>
      <c r="K843" s="106">
        <f>K842*(1+Tbill_YTM)^(1/52)</f>
        <v/>
      </c>
      <c r="L843" s="59" t="n"/>
      <c r="M843" s="104" t="n">
        <v>42492</v>
      </c>
      <c r="N843" s="107">
        <f>IF(YEAR(M843)&lt;&gt;YEAR(M842), Q842*$C$5, N842)*(I843/I842)</f>
        <v/>
      </c>
      <c r="O843" s="107">
        <f>IF(YEAR(M843)&lt;&gt;YEAR(M842), Q842*$C$6, O842)*(J843/J842)</f>
        <v/>
      </c>
      <c r="P843" s="107">
        <f>IF(YEAR(M843)&lt;&gt;YEAR(M842), Q842*$C$7, P842)*(1+Tbill_YTM)^(1/52)</f>
        <v/>
      </c>
      <c r="Q843" s="61">
        <f>SUM(N843:P843)</f>
        <v/>
      </c>
      <c r="R843" s="61">
        <f>R842*EXP($C$20/52) - IF(YEAR(M844)&lt;&gt;YEAR(M843), Initial_Assets * $C$19, 0)</f>
        <v/>
      </c>
      <c r="S843" s="62">
        <f>Q843/-R843</f>
        <v/>
      </c>
      <c r="T843" s="59" t="n"/>
      <c r="U843" s="59" t="n"/>
      <c r="V843" s="59" t="n"/>
    </row>
    <row r="844">
      <c r="G844" s="64" t="n"/>
      <c r="H844" s="104" t="n">
        <v>42499</v>
      </c>
      <c r="I844" s="105" t="n">
        <v>4326.52978515625</v>
      </c>
      <c r="J844" s="70" t="n">
        <v>8.45519351959228</v>
      </c>
      <c r="K844" s="106">
        <f>K843*(1+Tbill_YTM)^(1/52)</f>
        <v/>
      </c>
      <c r="L844" s="59" t="n"/>
      <c r="M844" s="104" t="n">
        <v>42499</v>
      </c>
      <c r="N844" s="107">
        <f>IF(YEAR(M844)&lt;&gt;YEAR(M843), Q843*$C$5, N843)*(I844/I843)</f>
        <v/>
      </c>
      <c r="O844" s="107">
        <f>IF(YEAR(M844)&lt;&gt;YEAR(M843), Q843*$C$6, O843)*(J844/J843)</f>
        <v/>
      </c>
      <c r="P844" s="107">
        <f>IF(YEAR(M844)&lt;&gt;YEAR(M843), Q843*$C$7, P843)*(1+Tbill_YTM)^(1/52)</f>
        <v/>
      </c>
      <c r="Q844" s="61">
        <f>SUM(N844:P844)</f>
        <v/>
      </c>
      <c r="R844" s="61">
        <f>R843*EXP($C$20/52) - IF(YEAR(M845)&lt;&gt;YEAR(M844), Initial_Assets * $C$19, 0)</f>
        <v/>
      </c>
      <c r="S844" s="62">
        <f>Q844/-R844</f>
        <v/>
      </c>
      <c r="T844" s="59" t="n"/>
      <c r="U844" s="59" t="n"/>
      <c r="V844" s="59" t="n"/>
    </row>
    <row r="845">
      <c r="G845" s="64" t="n"/>
      <c r="H845" s="104" t="n">
        <v>42506</v>
      </c>
      <c r="I845" s="105" t="n">
        <v>4362.89990234375</v>
      </c>
      <c r="J845" s="70" t="n">
        <v>8.595620155334471</v>
      </c>
      <c r="K845" s="106">
        <f>K844*(1+Tbill_YTM)^(1/52)</f>
        <v/>
      </c>
      <c r="L845" s="59" t="n"/>
      <c r="M845" s="104" t="n">
        <v>42506</v>
      </c>
      <c r="N845" s="107">
        <f>IF(YEAR(M845)&lt;&gt;YEAR(M844), Q844*$C$5, N844)*(I845/I844)</f>
        <v/>
      </c>
      <c r="O845" s="107">
        <f>IF(YEAR(M845)&lt;&gt;YEAR(M844), Q844*$C$6, O844)*(J845/J844)</f>
        <v/>
      </c>
      <c r="P845" s="107">
        <f>IF(YEAR(M845)&lt;&gt;YEAR(M844), Q844*$C$7, P844)*(1+Tbill_YTM)^(1/52)</f>
        <v/>
      </c>
      <c r="Q845" s="61">
        <f>SUM(N845:P845)</f>
        <v/>
      </c>
      <c r="R845" s="61">
        <f>R844*EXP($C$20/52) - IF(YEAR(M846)&lt;&gt;YEAR(M845), Initial_Assets * $C$19, 0)</f>
        <v/>
      </c>
      <c r="S845" s="62">
        <f>Q845/-R845</f>
        <v/>
      </c>
      <c r="T845" s="59" t="n"/>
      <c r="U845" s="59" t="n"/>
      <c r="V845" s="59" t="n"/>
    </row>
    <row r="846">
      <c r="G846" s="64" t="n"/>
      <c r="H846" s="104" t="n">
        <v>42513</v>
      </c>
      <c r="I846" s="105" t="n">
        <v>4512.5400390625</v>
      </c>
      <c r="J846" s="70" t="n">
        <v>9.19428539276123</v>
      </c>
      <c r="K846" s="106">
        <f>K845*(1+Tbill_YTM)^(1/52)</f>
        <v/>
      </c>
      <c r="L846" s="59" t="n"/>
      <c r="M846" s="104" t="n">
        <v>42513</v>
      </c>
      <c r="N846" s="107">
        <f>IF(YEAR(M846)&lt;&gt;YEAR(M845), Q845*$C$5, N845)*(I846/I845)</f>
        <v/>
      </c>
      <c r="O846" s="107">
        <f>IF(YEAR(M846)&lt;&gt;YEAR(M845), Q845*$C$6, O845)*(J846/J845)</f>
        <v/>
      </c>
      <c r="P846" s="107">
        <f>IF(YEAR(M846)&lt;&gt;YEAR(M845), Q845*$C$7, P845)*(1+Tbill_YTM)^(1/52)</f>
        <v/>
      </c>
      <c r="Q846" s="61">
        <f>SUM(N846:P846)</f>
        <v/>
      </c>
      <c r="R846" s="61">
        <f>R845*EXP($C$20/52) - IF(YEAR(M847)&lt;&gt;YEAR(M846), Initial_Assets * $C$19, 0)</f>
        <v/>
      </c>
      <c r="S846" s="62">
        <f>Q846/-R846</f>
        <v/>
      </c>
      <c r="T846" s="59" t="n"/>
      <c r="U846" s="59" t="n"/>
      <c r="V846" s="59" t="n"/>
    </row>
    <row r="847">
      <c r="G847" s="64" t="n"/>
      <c r="H847" s="104" t="n">
        <v>42520</v>
      </c>
      <c r="I847" s="105" t="n">
        <v>4509.7900390625</v>
      </c>
      <c r="J847" s="70" t="n">
        <v>9.17950439453125</v>
      </c>
      <c r="K847" s="106">
        <f>K846*(1+Tbill_YTM)^(1/52)</f>
        <v/>
      </c>
      <c r="L847" s="59" t="n"/>
      <c r="M847" s="104" t="n">
        <v>42520</v>
      </c>
      <c r="N847" s="107">
        <f>IF(YEAR(M847)&lt;&gt;YEAR(M846), Q846*$C$5, N846)*(I847/I846)</f>
        <v/>
      </c>
      <c r="O847" s="107">
        <f>IF(YEAR(M847)&lt;&gt;YEAR(M846), Q846*$C$6, O846)*(J847/J846)</f>
        <v/>
      </c>
      <c r="P847" s="107">
        <f>IF(YEAR(M847)&lt;&gt;YEAR(M846), Q846*$C$7, P846)*(1+Tbill_YTM)^(1/52)</f>
        <v/>
      </c>
      <c r="Q847" s="61">
        <f>SUM(N847:P847)</f>
        <v/>
      </c>
      <c r="R847" s="61">
        <f>R846*EXP($C$20/52) - IF(YEAR(M848)&lt;&gt;YEAR(M847), Initial_Assets * $C$19, 0)</f>
        <v/>
      </c>
      <c r="S847" s="62">
        <f>Q847/-R847</f>
        <v/>
      </c>
      <c r="T847" s="59" t="n"/>
      <c r="U847" s="59" t="n"/>
      <c r="V847" s="59" t="n"/>
    </row>
    <row r="848">
      <c r="G848" s="64" t="n"/>
      <c r="H848" s="104" t="n">
        <v>42527</v>
      </c>
      <c r="I848" s="105" t="n">
        <v>4461.0498046875</v>
      </c>
      <c r="J848" s="70" t="n">
        <v>8.992268562316889</v>
      </c>
      <c r="K848" s="106">
        <f>K847*(1+Tbill_YTM)^(1/52)</f>
        <v/>
      </c>
      <c r="L848" s="59" t="n"/>
      <c r="M848" s="104" t="n">
        <v>42527</v>
      </c>
      <c r="N848" s="107">
        <f>IF(YEAR(M848)&lt;&gt;YEAR(M847), Q847*$C$5, N847)*(I848/I847)</f>
        <v/>
      </c>
      <c r="O848" s="107">
        <f>IF(YEAR(M848)&lt;&gt;YEAR(M847), Q847*$C$6, O847)*(J848/J847)</f>
        <v/>
      </c>
      <c r="P848" s="107">
        <f>IF(YEAR(M848)&lt;&gt;YEAR(M847), Q847*$C$7, P847)*(1+Tbill_YTM)^(1/52)</f>
        <v/>
      </c>
      <c r="Q848" s="61">
        <f>SUM(N848:P848)</f>
        <v/>
      </c>
      <c r="R848" s="61">
        <f>R847*EXP($C$20/52) - IF(YEAR(M849)&lt;&gt;YEAR(M848), Initial_Assets * $C$19, 0)</f>
        <v/>
      </c>
      <c r="S848" s="62">
        <f>Q848/-R848</f>
        <v/>
      </c>
      <c r="T848" s="59" t="n"/>
      <c r="U848" s="59" t="n"/>
      <c r="V848" s="59" t="n"/>
    </row>
    <row r="849">
      <c r="G849" s="64" t="n"/>
      <c r="H849" s="104" t="n">
        <v>42534</v>
      </c>
      <c r="I849" s="105" t="n">
        <v>4374.3798828125</v>
      </c>
      <c r="J849" s="70" t="n">
        <v>8.63873195648193</v>
      </c>
      <c r="K849" s="106">
        <f>K848*(1+Tbill_YTM)^(1/52)</f>
        <v/>
      </c>
      <c r="L849" s="59" t="n"/>
      <c r="M849" s="104" t="n">
        <v>42534</v>
      </c>
      <c r="N849" s="107">
        <f>IF(YEAR(M849)&lt;&gt;YEAR(M848), Q848*$C$5, N848)*(I849/I848)</f>
        <v/>
      </c>
      <c r="O849" s="107">
        <f>IF(YEAR(M849)&lt;&gt;YEAR(M848), Q848*$C$6, O848)*(J849/J848)</f>
        <v/>
      </c>
      <c r="P849" s="107">
        <f>IF(YEAR(M849)&lt;&gt;YEAR(M848), Q848*$C$7, P848)*(1+Tbill_YTM)^(1/52)</f>
        <v/>
      </c>
      <c r="Q849" s="61">
        <f>SUM(N849:P849)</f>
        <v/>
      </c>
      <c r="R849" s="61">
        <f>R848*EXP($C$20/52) - IF(YEAR(M850)&lt;&gt;YEAR(M849), Initial_Assets * $C$19, 0)</f>
        <v/>
      </c>
      <c r="S849" s="62">
        <f>Q849/-R849</f>
        <v/>
      </c>
      <c r="T849" s="59" t="n"/>
      <c r="U849" s="59" t="n"/>
      <c r="V849" s="59" t="n"/>
    </row>
    <row r="850" ht="17.5" customHeight="1" s="15" thickBot="1">
      <c r="A850" s="4" t="n"/>
      <c r="G850" s="65" t="inlineStr">
        <is>
          <t>below 100WMA</t>
        </is>
      </c>
      <c r="H850" s="109" t="n">
        <v>42541</v>
      </c>
      <c r="I850" s="110" t="n">
        <v>4285.7001953125</v>
      </c>
      <c r="J850" s="70" t="n">
        <v>8.26303100585937</v>
      </c>
      <c r="K850" s="106">
        <f>K849*(1+Tbill_YTM)^(1/52)</f>
        <v/>
      </c>
      <c r="L850" s="106" t="n"/>
      <c r="M850" s="109" t="n">
        <v>42541</v>
      </c>
      <c r="N850" s="107">
        <f>IF(YEAR(M850)&lt;&gt;YEAR(M849), Q849*$C$5, N849)*(I850/I849)</f>
        <v/>
      </c>
      <c r="O850" s="107">
        <f>IF(YEAR(M850)&lt;&gt;YEAR(M849), Q849*$C$6, O849)*(J850/J849)</f>
        <v/>
      </c>
      <c r="P850" s="107">
        <f>IF(YEAR(M850)&lt;&gt;YEAR(M849), Q849*$C$7, P849)*(1+Tbill_YTM)^(1/52)</f>
        <v/>
      </c>
      <c r="Q850" s="61">
        <f>SUM(N850:P850)</f>
        <v/>
      </c>
      <c r="R850" s="61">
        <f>R849*EXP($C$20/52) - IF(YEAR(M851)&lt;&gt;YEAR(M850), Initial_Assets * $C$19, 0)</f>
        <v/>
      </c>
      <c r="S850" s="62">
        <f>Q850/-R850</f>
        <v/>
      </c>
      <c r="T850" s="59" t="n"/>
      <c r="U850" s="59" t="n"/>
      <c r="V850" s="59" t="n"/>
    </row>
    <row r="851" ht="17.5" customHeight="1" s="15" thickBot="1">
      <c r="G851" s="66" t="inlineStr">
        <is>
          <t>reclaimed 100WMA</t>
        </is>
      </c>
      <c r="H851" s="114" t="n">
        <v>42548</v>
      </c>
      <c r="I851" s="115" t="n">
        <v>4437.4501953125</v>
      </c>
      <c r="J851" s="70" t="n">
        <v>8.858035087585449</v>
      </c>
      <c r="K851" s="106">
        <f>K850*(1+Tbill_YTM)^(1/52)</f>
        <v/>
      </c>
      <c r="L851" s="59" t="n"/>
      <c r="M851" s="114" t="n">
        <v>42548</v>
      </c>
      <c r="N851" s="107">
        <f>IF(YEAR(M851)&lt;&gt;YEAR(M850), Q850*$C$5, N850)*(I851/I850)</f>
        <v/>
      </c>
      <c r="O851" s="107">
        <f>IF(YEAR(M851)&lt;&gt;YEAR(M850), Q850*$C$6, O850)*(J851/J850)</f>
        <v/>
      </c>
      <c r="P851" s="107">
        <f>IF(YEAR(M851)&lt;&gt;YEAR(M850), Q850*$C$7, P850)*(1+Tbill_YTM)^(1/52)</f>
        <v/>
      </c>
      <c r="Q851" s="61">
        <f>SUM(N851:P851)</f>
        <v/>
      </c>
      <c r="R851" s="61">
        <f>R850*EXP($C$20/52) - IF(YEAR(M852)&lt;&gt;YEAR(M851), Initial_Assets * $C$19, 0)</f>
        <v/>
      </c>
      <c r="S851" s="62">
        <f>Q851/-R851</f>
        <v/>
      </c>
      <c r="T851" s="59" t="n"/>
      <c r="U851" s="59" t="n"/>
      <c r="V851" s="59" t="n"/>
    </row>
    <row r="852">
      <c r="G852" s="64" t="n"/>
      <c r="H852" s="104" t="n">
        <v>42555</v>
      </c>
      <c r="I852" s="105" t="n">
        <v>4528.35986328125</v>
      </c>
      <c r="J852" s="70" t="n">
        <v>9.22162246704101</v>
      </c>
      <c r="K852" s="106">
        <f>K851*(1+Tbill_YTM)^(1/52)</f>
        <v/>
      </c>
      <c r="L852" s="59" t="n"/>
      <c r="M852" s="104" t="n">
        <v>42555</v>
      </c>
      <c r="N852" s="107">
        <f>IF(YEAR(M852)&lt;&gt;YEAR(M851), Q851*$C$5, N851)*(I852/I851)</f>
        <v/>
      </c>
      <c r="O852" s="107">
        <f>IF(YEAR(M852)&lt;&gt;YEAR(M851), Q851*$C$6, O851)*(J852/J851)</f>
        <v/>
      </c>
      <c r="P852" s="107">
        <f>IF(YEAR(M852)&lt;&gt;YEAR(M851), Q851*$C$7, P851)*(1+Tbill_YTM)^(1/52)</f>
        <v/>
      </c>
      <c r="Q852" s="61">
        <f>SUM(N852:P852)</f>
        <v/>
      </c>
      <c r="R852" s="61">
        <f>R851*EXP($C$20/52) - IF(YEAR(M853)&lt;&gt;YEAR(M852), Initial_Assets * $C$19, 0)</f>
        <v/>
      </c>
      <c r="S852" s="62">
        <f>Q852/-R852</f>
        <v/>
      </c>
      <c r="T852" s="59" t="n"/>
      <c r="U852" s="59" t="n"/>
      <c r="V852" s="59" t="n"/>
    </row>
    <row r="853">
      <c r="G853" s="64" t="n"/>
      <c r="H853" s="104" t="n">
        <v>42562</v>
      </c>
      <c r="I853" s="105" t="n">
        <v>4589.830078125</v>
      </c>
      <c r="J853" s="70" t="n">
        <v>9.46935844421386</v>
      </c>
      <c r="K853" s="106">
        <f>K852*(1+Tbill_YTM)^(1/52)</f>
        <v/>
      </c>
      <c r="L853" s="59" t="n"/>
      <c r="M853" s="104" t="n">
        <v>42562</v>
      </c>
      <c r="N853" s="107">
        <f>IF(YEAR(M853)&lt;&gt;YEAR(M852), Q852*$C$5, N852)*(I853/I852)</f>
        <v/>
      </c>
      <c r="O853" s="107">
        <f>IF(YEAR(M853)&lt;&gt;YEAR(M852), Q852*$C$6, O852)*(J853/J852)</f>
        <v/>
      </c>
      <c r="P853" s="107">
        <f>IF(YEAR(M853)&lt;&gt;YEAR(M852), Q852*$C$7, P852)*(1+Tbill_YTM)^(1/52)</f>
        <v/>
      </c>
      <c r="Q853" s="61">
        <f>SUM(N853:P853)</f>
        <v/>
      </c>
      <c r="R853" s="61">
        <f>R852*EXP($C$20/52) - IF(YEAR(M854)&lt;&gt;YEAR(M853), Initial_Assets * $C$19, 0)</f>
        <v/>
      </c>
      <c r="S853" s="62">
        <f>Q853/-R853</f>
        <v/>
      </c>
      <c r="T853" s="59" t="n"/>
      <c r="U853" s="59" t="n"/>
      <c r="V853" s="59" t="n"/>
    </row>
    <row r="854">
      <c r="G854" s="64" t="n"/>
      <c r="H854" s="104" t="n">
        <v>42569</v>
      </c>
      <c r="I854" s="105" t="n">
        <v>4666.06982421875</v>
      </c>
      <c r="J854" s="70" t="n">
        <v>9.781180381774901</v>
      </c>
      <c r="K854" s="106">
        <f>K853*(1+Tbill_YTM)^(1/52)</f>
        <v/>
      </c>
      <c r="L854" s="59" t="n"/>
      <c r="M854" s="104" t="n">
        <v>42569</v>
      </c>
      <c r="N854" s="107">
        <f>IF(YEAR(M854)&lt;&gt;YEAR(M853), Q853*$C$5, N853)*(I854/I853)</f>
        <v/>
      </c>
      <c r="O854" s="107">
        <f>IF(YEAR(M854)&lt;&gt;YEAR(M853), Q853*$C$6, O853)*(J854/J853)</f>
        <v/>
      </c>
      <c r="P854" s="107">
        <f>IF(YEAR(M854)&lt;&gt;YEAR(M853), Q853*$C$7, P853)*(1+Tbill_YTM)^(1/52)</f>
        <v/>
      </c>
      <c r="Q854" s="61">
        <f>SUM(N854:P854)</f>
        <v/>
      </c>
      <c r="R854" s="61">
        <f>R853*EXP($C$20/52) - IF(YEAR(M855)&lt;&gt;YEAR(M854), Initial_Assets * $C$19, 0)</f>
        <v/>
      </c>
      <c r="S854" s="62">
        <f>Q854/-R854</f>
        <v/>
      </c>
      <c r="T854" s="59" t="n"/>
      <c r="U854" s="59" t="n"/>
      <c r="V854" s="59" t="n"/>
    </row>
    <row r="855" ht="17.5" customHeight="1" s="15" thickBot="1">
      <c r="G855" s="67" t="inlineStr">
        <is>
          <t>Full recovery</t>
        </is>
      </c>
      <c r="H855" s="118" t="n">
        <v>42576</v>
      </c>
      <c r="I855" s="119" t="n">
        <v>4730.22998046875</v>
      </c>
      <c r="J855" s="70" t="n">
        <v>10.0511016845703</v>
      </c>
      <c r="K855" s="106">
        <f>K854*(1+Tbill_YTM)^(1/52)</f>
        <v/>
      </c>
      <c r="L855" s="59" t="n"/>
      <c r="M855" s="118" t="n">
        <v>42576</v>
      </c>
      <c r="N855" s="107">
        <f>IF(YEAR(M855)&lt;&gt;YEAR(M854), Q854*$C$5, N854)*(I855/I854)</f>
        <v/>
      </c>
      <c r="O855" s="107">
        <f>IF(YEAR(M855)&lt;&gt;YEAR(M854), Q854*$C$6, O854)*(J855/J854)</f>
        <v/>
      </c>
      <c r="P855" s="107">
        <f>IF(YEAR(M855)&lt;&gt;YEAR(M854), Q854*$C$7, P854)*(1+Tbill_YTM)^(1/52)</f>
        <v/>
      </c>
      <c r="Q855" s="61">
        <f>SUM(N855:P855)</f>
        <v/>
      </c>
      <c r="R855" s="61">
        <f>R854*EXP($C$20/52) - IF(YEAR(M856)&lt;&gt;YEAR(M855), Initial_Assets * $C$19, 0)</f>
        <v/>
      </c>
      <c r="S855" s="62">
        <f>Q855/-R855</f>
        <v/>
      </c>
      <c r="T855" s="59" t="n"/>
      <c r="U855" s="59" t="n"/>
      <c r="V855" s="59" t="n"/>
    </row>
    <row r="856">
      <c r="G856" s="64" t="n"/>
      <c r="H856" s="104" t="n">
        <v>42583</v>
      </c>
      <c r="I856" s="105" t="n">
        <v>4791.2099609375</v>
      </c>
      <c r="J856" s="70" t="n">
        <v>10.3197898864746</v>
      </c>
      <c r="K856" s="106">
        <f>K855*(1+Tbill_YTM)^(1/52)</f>
        <v/>
      </c>
      <c r="L856" s="59" t="n"/>
      <c r="M856" s="104" t="n">
        <v>42583</v>
      </c>
      <c r="N856" s="107">
        <f>IF(YEAR(M856)&lt;&gt;YEAR(M855), Q855*$C$5, N855)*(I856/I855)</f>
        <v/>
      </c>
      <c r="O856" s="107">
        <f>IF(YEAR(M856)&lt;&gt;YEAR(M855), Q855*$C$6, O855)*(J856/J855)</f>
        <v/>
      </c>
      <c r="P856" s="107">
        <f>IF(YEAR(M856)&lt;&gt;YEAR(M855), Q855*$C$7, P855)*(1+Tbill_YTM)^(1/52)</f>
        <v/>
      </c>
      <c r="Q856" s="61">
        <f>SUM(N856:P856)</f>
        <v/>
      </c>
      <c r="R856" s="61">
        <f>R855*EXP($C$20/52) - IF(YEAR(M857)&lt;&gt;YEAR(M856), Initial_Assets * $C$19, 0)</f>
        <v/>
      </c>
      <c r="S856" s="62">
        <f>Q856/-R856</f>
        <v/>
      </c>
      <c r="T856" s="59" t="n"/>
      <c r="U856" s="59" t="n"/>
      <c r="V856" s="59" t="n"/>
    </row>
    <row r="857">
      <c r="E857" s="4" t="n"/>
      <c r="F857" s="4" t="n"/>
      <c r="G857" s="64" t="n"/>
      <c r="H857" s="104" t="n">
        <v>42590</v>
      </c>
      <c r="I857" s="105" t="n">
        <v>4807.080078125</v>
      </c>
      <c r="J857" s="70" t="n">
        <v>10.393738746643</v>
      </c>
      <c r="K857" s="106">
        <f>K856*(1+Tbill_YTM)^(1/52)</f>
        <v/>
      </c>
      <c r="L857" s="59" t="n"/>
      <c r="M857" s="104" t="n">
        <v>42590</v>
      </c>
      <c r="N857" s="107">
        <f>IF(YEAR(M857)&lt;&gt;YEAR(M856), Q856*$C$5, N856)*(I857/I856)</f>
        <v/>
      </c>
      <c r="O857" s="107">
        <f>IF(YEAR(M857)&lt;&gt;YEAR(M856), Q856*$C$6, O856)*(J857/J856)</f>
        <v/>
      </c>
      <c r="P857" s="107">
        <f>IF(YEAR(M857)&lt;&gt;YEAR(M856), Q856*$C$7, P856)*(1+Tbill_YTM)^(1/52)</f>
        <v/>
      </c>
      <c r="Q857" s="61">
        <f>SUM(N857:P857)</f>
        <v/>
      </c>
      <c r="R857" s="61">
        <f>R856*EXP($C$20/52) - IF(YEAR(M858)&lt;&gt;YEAR(M857), Initial_Assets * $C$19, 0)</f>
        <v/>
      </c>
      <c r="S857" s="62">
        <f>Q857/-R857</f>
        <v/>
      </c>
      <c r="T857" s="59" t="n"/>
      <c r="U857" s="59" t="n"/>
      <c r="V857" s="59" t="n"/>
    </row>
    <row r="858">
      <c r="B858" s="27" t="n"/>
      <c r="C858" s="4" t="n"/>
      <c r="D858" s="4" t="n"/>
      <c r="G858" s="64" t="n"/>
      <c r="H858" s="104" t="n">
        <v>42597</v>
      </c>
      <c r="I858" s="105" t="n">
        <v>4806.14013671875</v>
      </c>
      <c r="J858" s="70" t="n">
        <v>10.3999004364013</v>
      </c>
      <c r="K858" s="106">
        <f>K857*(1+Tbill_YTM)^(1/52)</f>
        <v/>
      </c>
      <c r="L858" s="59" t="n"/>
      <c r="M858" s="104" t="n">
        <v>42597</v>
      </c>
      <c r="N858" s="107">
        <f>IF(YEAR(M858)&lt;&gt;YEAR(M857), Q857*$C$5, N857)*(I858/I857)</f>
        <v/>
      </c>
      <c r="O858" s="107">
        <f>IF(YEAR(M858)&lt;&gt;YEAR(M857), Q857*$C$6, O857)*(J858/J857)</f>
        <v/>
      </c>
      <c r="P858" s="107">
        <f>IF(YEAR(M858)&lt;&gt;YEAR(M857), Q857*$C$7, P857)*(1+Tbill_YTM)^(1/52)</f>
        <v/>
      </c>
      <c r="Q858" s="61">
        <f>SUM(N858:P858)</f>
        <v/>
      </c>
      <c r="R858" s="61">
        <f>R857*EXP($C$20/52) - IF(YEAR(M859)&lt;&gt;YEAR(M858), Initial_Assets * $C$19, 0)</f>
        <v/>
      </c>
      <c r="S858" s="62">
        <f>Q858/-R858</f>
        <v/>
      </c>
      <c r="T858" s="59" t="n"/>
      <c r="U858" s="59" t="n"/>
      <c r="V858" s="59" t="n"/>
    </row>
    <row r="859">
      <c r="G859" s="64" t="n"/>
      <c r="H859" s="104" t="n">
        <v>42604</v>
      </c>
      <c r="I859" s="105" t="n">
        <v>4783.68994140625</v>
      </c>
      <c r="J859" s="70" t="n">
        <v>10.3086948394775</v>
      </c>
      <c r="K859" s="106">
        <f>K858*(1+Tbill_YTM)^(1/52)</f>
        <v/>
      </c>
      <c r="L859" s="59" t="n"/>
      <c r="M859" s="104" t="n">
        <v>42604</v>
      </c>
      <c r="N859" s="107">
        <f>IF(YEAR(M859)&lt;&gt;YEAR(M858), Q858*$C$5, N858)*(I859/I858)</f>
        <v/>
      </c>
      <c r="O859" s="107">
        <f>IF(YEAR(M859)&lt;&gt;YEAR(M858), Q858*$C$6, O858)*(J859/J858)</f>
        <v/>
      </c>
      <c r="P859" s="107">
        <f>IF(YEAR(M859)&lt;&gt;YEAR(M858), Q858*$C$7, P858)*(1+Tbill_YTM)^(1/52)</f>
        <v/>
      </c>
      <c r="Q859" s="61">
        <f>SUM(N859:P859)</f>
        <v/>
      </c>
      <c r="R859" s="61">
        <f>R858*EXP($C$20/52) - IF(YEAR(M860)&lt;&gt;YEAR(M859), Initial_Assets * $C$19, 0)</f>
        <v/>
      </c>
      <c r="S859" s="62">
        <f>Q859/-R859</f>
        <v/>
      </c>
      <c r="T859" s="59" t="n"/>
      <c r="U859" s="59" t="n"/>
      <c r="V859" s="59" t="n"/>
    </row>
    <row r="860">
      <c r="G860" s="64" t="n"/>
      <c r="H860" s="104" t="n">
        <v>42611</v>
      </c>
      <c r="I860" s="105" t="n">
        <v>4798.740234375</v>
      </c>
      <c r="J860" s="70" t="n">
        <v>10.3616914749145</v>
      </c>
      <c r="K860" s="106">
        <f>K859*(1+Tbill_YTM)^(1/52)</f>
        <v/>
      </c>
      <c r="L860" s="59" t="n"/>
      <c r="M860" s="104" t="n">
        <v>42611</v>
      </c>
      <c r="N860" s="107">
        <f>IF(YEAR(M860)&lt;&gt;YEAR(M859), Q859*$C$5, N859)*(I860/I859)</f>
        <v/>
      </c>
      <c r="O860" s="107">
        <f>IF(YEAR(M860)&lt;&gt;YEAR(M859), Q859*$C$6, O859)*(J860/J859)</f>
        <v/>
      </c>
      <c r="P860" s="107">
        <f>IF(YEAR(M860)&lt;&gt;YEAR(M859), Q859*$C$7, P859)*(1+Tbill_YTM)^(1/52)</f>
        <v/>
      </c>
      <c r="Q860" s="61">
        <f>SUM(N860:P860)</f>
        <v/>
      </c>
      <c r="R860" s="61">
        <f>R859*EXP($C$20/52) - IF(YEAR(M861)&lt;&gt;YEAR(M860), Initial_Assets * $C$19, 0)</f>
        <v/>
      </c>
      <c r="S860" s="62">
        <f>Q860/-R860</f>
        <v/>
      </c>
      <c r="T860" s="59" t="n"/>
      <c r="U860" s="59" t="n"/>
      <c r="V860" s="59" t="n"/>
    </row>
    <row r="861">
      <c r="G861" s="59" t="n"/>
      <c r="H861" s="104" t="n">
        <v>42618</v>
      </c>
      <c r="I861" s="105" t="n">
        <v>4681.5400390625</v>
      </c>
      <c r="J861" s="70" t="n">
        <v>9.856366157531729</v>
      </c>
      <c r="K861" s="106">
        <f>K860*(1+Tbill_YTM)^(1/52)</f>
        <v/>
      </c>
      <c r="L861" s="59" t="n"/>
      <c r="M861" s="104" t="n">
        <v>42618</v>
      </c>
      <c r="N861" s="107">
        <f>IF(YEAR(M861)&lt;&gt;YEAR(M860), Q860*$C$5, N860)*(I861/I860)</f>
        <v/>
      </c>
      <c r="O861" s="107">
        <f>IF(YEAR(M861)&lt;&gt;YEAR(M860), Q860*$C$6, O860)*(J861/J860)</f>
        <v/>
      </c>
      <c r="P861" s="107">
        <f>IF(YEAR(M861)&lt;&gt;YEAR(M860), Q860*$C$7, P860)*(1+Tbill_YTM)^(1/52)</f>
        <v/>
      </c>
      <c r="Q861" s="61">
        <f>SUM(N861:P861)</f>
        <v/>
      </c>
      <c r="R861" s="61">
        <f>R860*EXP($C$20/52) - IF(YEAR(M862)&lt;&gt;YEAR(M861), Initial_Assets * $C$19, 0)</f>
        <v/>
      </c>
      <c r="S861" s="62">
        <f>Q861/-R861</f>
        <v/>
      </c>
      <c r="T861" s="59" t="n"/>
      <c r="U861" s="59" t="n"/>
      <c r="V861" s="59" t="n"/>
    </row>
    <row r="862">
      <c r="G862" s="59" t="n"/>
      <c r="H862" s="104" t="n">
        <v>42625</v>
      </c>
      <c r="I862" s="105" t="n">
        <v>4818.0498046875</v>
      </c>
      <c r="J862" s="70" t="n">
        <v>10.4307126998901</v>
      </c>
      <c r="K862" s="106">
        <f>K861*(1+Tbill_YTM)^(1/52)</f>
        <v/>
      </c>
      <c r="L862" s="59" t="n"/>
      <c r="M862" s="104" t="n">
        <v>42625</v>
      </c>
      <c r="N862" s="107">
        <f>IF(YEAR(M862)&lt;&gt;YEAR(M861), Q861*$C$5, N861)*(I862/I861)</f>
        <v/>
      </c>
      <c r="O862" s="107">
        <f>IF(YEAR(M862)&lt;&gt;YEAR(M861), Q861*$C$6, O861)*(J862/J861)</f>
        <v/>
      </c>
      <c r="P862" s="107">
        <f>IF(YEAR(M862)&lt;&gt;YEAR(M861), Q861*$C$7, P861)*(1+Tbill_YTM)^(1/52)</f>
        <v/>
      </c>
      <c r="Q862" s="61">
        <f>SUM(N862:P862)</f>
        <v/>
      </c>
      <c r="R862" s="61">
        <f>R861*EXP($C$20/52) - IF(YEAR(M863)&lt;&gt;YEAR(M862), Initial_Assets * $C$19, 0)</f>
        <v/>
      </c>
      <c r="S862" s="62">
        <f>Q862/-R862</f>
        <v/>
      </c>
      <c r="T862" s="59" t="n"/>
      <c r="U862" s="59" t="n"/>
      <c r="V862" s="59" t="n"/>
    </row>
    <row r="863">
      <c r="G863" s="59" t="n"/>
      <c r="H863" s="104" t="n">
        <v>42632</v>
      </c>
      <c r="I863" s="105" t="n">
        <v>4858.91015625</v>
      </c>
      <c r="J863" s="70" t="n">
        <v>10.6081943511962</v>
      </c>
      <c r="K863" s="106">
        <f>K862*(1+Tbill_YTM)^(1/52)</f>
        <v/>
      </c>
      <c r="L863" s="59" t="n"/>
      <c r="M863" s="104" t="n">
        <v>42632</v>
      </c>
      <c r="N863" s="107">
        <f>IF(YEAR(M863)&lt;&gt;YEAR(M862), Q862*$C$5, N862)*(I863/I862)</f>
        <v/>
      </c>
      <c r="O863" s="107">
        <f>IF(YEAR(M863)&lt;&gt;YEAR(M862), Q862*$C$6, O862)*(J863/J862)</f>
        <v/>
      </c>
      <c r="P863" s="107">
        <f>IF(YEAR(M863)&lt;&gt;YEAR(M862), Q862*$C$7, P862)*(1+Tbill_YTM)^(1/52)</f>
        <v/>
      </c>
      <c r="Q863" s="61">
        <f>SUM(N863:P863)</f>
        <v/>
      </c>
      <c r="R863" s="61">
        <f>R862*EXP($C$20/52) - IF(YEAR(M864)&lt;&gt;YEAR(M863), Initial_Assets * $C$19, 0)</f>
        <v/>
      </c>
      <c r="S863" s="62">
        <f>Q863/-R863</f>
        <v/>
      </c>
      <c r="T863" s="59" t="n"/>
      <c r="U863" s="59" t="n"/>
      <c r="V863" s="59" t="n"/>
    </row>
    <row r="864">
      <c r="G864" s="59" t="n"/>
      <c r="H864" s="104" t="n">
        <v>42639</v>
      </c>
      <c r="I864" s="105" t="n">
        <v>4875.7001953125</v>
      </c>
      <c r="J864" s="70" t="n">
        <v>10.6661233901977</v>
      </c>
      <c r="K864" s="106">
        <f>K863*(1+Tbill_YTM)^(1/52)</f>
        <v/>
      </c>
      <c r="L864" s="59" t="n"/>
      <c r="M864" s="104" t="n">
        <v>42639</v>
      </c>
      <c r="N864" s="107">
        <f>IF(YEAR(M864)&lt;&gt;YEAR(M863), Q863*$C$5, N863)*(I864/I863)</f>
        <v/>
      </c>
      <c r="O864" s="107">
        <f>IF(YEAR(M864)&lt;&gt;YEAR(M863), Q863*$C$6, O863)*(J864/J863)</f>
        <v/>
      </c>
      <c r="P864" s="107">
        <f>IF(YEAR(M864)&lt;&gt;YEAR(M863), Q863*$C$7, P863)*(1+Tbill_YTM)^(1/52)</f>
        <v/>
      </c>
      <c r="Q864" s="61">
        <f>SUM(N864:P864)</f>
        <v/>
      </c>
      <c r="R864" s="61">
        <f>R863*EXP($C$20/52) - IF(YEAR(M865)&lt;&gt;YEAR(M864), Initial_Assets * $C$19, 0)</f>
        <v/>
      </c>
      <c r="S864" s="62">
        <f>Q864/-R864</f>
        <v/>
      </c>
      <c r="T864" s="59" t="n"/>
      <c r="U864" s="59" t="n"/>
      <c r="V864" s="59" t="n"/>
    </row>
    <row r="865">
      <c r="G865" s="59" t="n"/>
      <c r="H865" s="104" t="n">
        <v>42646</v>
      </c>
      <c r="I865" s="105" t="n">
        <v>4864.52001953125</v>
      </c>
      <c r="J865" s="70" t="n">
        <v>10.6266822814941</v>
      </c>
      <c r="K865" s="106">
        <f>K864*(1+Tbill_YTM)^(1/52)</f>
        <v/>
      </c>
      <c r="L865" s="59" t="n"/>
      <c r="M865" s="104" t="n">
        <v>42646</v>
      </c>
      <c r="N865" s="107">
        <f>IF(YEAR(M865)&lt;&gt;YEAR(M864), Q864*$C$5, N864)*(I865/I864)</f>
        <v/>
      </c>
      <c r="O865" s="107">
        <f>IF(YEAR(M865)&lt;&gt;YEAR(M864), Q864*$C$6, O864)*(J865/J864)</f>
        <v/>
      </c>
      <c r="P865" s="107">
        <f>IF(YEAR(M865)&lt;&gt;YEAR(M864), Q864*$C$7, P864)*(1+Tbill_YTM)^(1/52)</f>
        <v/>
      </c>
      <c r="Q865" s="61">
        <f>SUM(N865:P865)</f>
        <v/>
      </c>
      <c r="R865" s="61">
        <f>R864*EXP($C$20/52) - IF(YEAR(M866)&lt;&gt;YEAR(M865), Initial_Assets * $C$19, 0)</f>
        <v/>
      </c>
      <c r="S865" s="62">
        <f>Q865/-R865</f>
        <v/>
      </c>
      <c r="T865" s="59" t="n"/>
      <c r="U865" s="59" t="n"/>
      <c r="V865" s="59" t="n"/>
    </row>
    <row r="866">
      <c r="G866" s="59" t="n"/>
      <c r="H866" s="104" t="n">
        <v>42653</v>
      </c>
      <c r="I866" s="105" t="n">
        <v>4808.47998046875</v>
      </c>
      <c r="J866" s="70" t="n">
        <v>10.3777151107788</v>
      </c>
      <c r="K866" s="106">
        <f>K865*(1+Tbill_YTM)^(1/52)</f>
        <v/>
      </c>
      <c r="L866" s="59" t="n"/>
      <c r="M866" s="104" t="n">
        <v>42653</v>
      </c>
      <c r="N866" s="107">
        <f>IF(YEAR(M866)&lt;&gt;YEAR(M865), Q865*$C$5, N865)*(I866/I865)</f>
        <v/>
      </c>
      <c r="O866" s="107">
        <f>IF(YEAR(M866)&lt;&gt;YEAR(M865), Q865*$C$6, O865)*(J866/J865)</f>
        <v/>
      </c>
      <c r="P866" s="107">
        <f>IF(YEAR(M866)&lt;&gt;YEAR(M865), Q865*$C$7, P865)*(1+Tbill_YTM)^(1/52)</f>
        <v/>
      </c>
      <c r="Q866" s="61">
        <f>SUM(N866:P866)</f>
        <v/>
      </c>
      <c r="R866" s="61">
        <f>R865*EXP($C$20/52) - IF(YEAR(M867)&lt;&gt;YEAR(M866), Initial_Assets * $C$19, 0)</f>
        <v/>
      </c>
      <c r="S866" s="62">
        <f>Q866/-R866</f>
        <v/>
      </c>
      <c r="T866" s="59" t="n"/>
      <c r="U866" s="59" t="n"/>
      <c r="V866" s="59" t="n"/>
    </row>
    <row r="867">
      <c r="G867" s="59" t="n"/>
      <c r="H867" s="104" t="n">
        <v>42660</v>
      </c>
      <c r="I867" s="105" t="n">
        <v>4851.85986328125</v>
      </c>
      <c r="J867" s="70" t="n">
        <v>10.5601291656494</v>
      </c>
      <c r="K867" s="106">
        <f>K866*(1+Tbill_YTM)^(1/52)</f>
        <v/>
      </c>
      <c r="L867" s="59" t="n"/>
      <c r="M867" s="104" t="n">
        <v>42660</v>
      </c>
      <c r="N867" s="107">
        <f>IF(YEAR(M867)&lt;&gt;YEAR(M866), Q866*$C$5, N866)*(I867/I866)</f>
        <v/>
      </c>
      <c r="O867" s="107">
        <f>IF(YEAR(M867)&lt;&gt;YEAR(M866), Q866*$C$6, O866)*(J867/J866)</f>
        <v/>
      </c>
      <c r="P867" s="107">
        <f>IF(YEAR(M867)&lt;&gt;YEAR(M866), Q866*$C$7, P866)*(1+Tbill_YTM)^(1/52)</f>
        <v/>
      </c>
      <c r="Q867" s="61">
        <f>SUM(N867:P867)</f>
        <v/>
      </c>
      <c r="R867" s="61">
        <f>R866*EXP($C$20/52) - IF(YEAR(M868)&lt;&gt;YEAR(M867), Initial_Assets * $C$19, 0)</f>
        <v/>
      </c>
      <c r="S867" s="62">
        <f>Q867/-R867</f>
        <v/>
      </c>
      <c r="T867" s="59" t="n"/>
      <c r="U867" s="59" t="n"/>
      <c r="V867" s="59" t="n"/>
    </row>
    <row r="868">
      <c r="G868" s="59" t="n"/>
      <c r="H868" s="104" t="n">
        <v>42667</v>
      </c>
      <c r="I868" s="105" t="n">
        <v>4805.58984375</v>
      </c>
      <c r="J868" s="70" t="n">
        <v>10.3592262268066</v>
      </c>
      <c r="K868" s="106">
        <f>K867*(1+Tbill_YTM)^(1/52)</f>
        <v/>
      </c>
      <c r="L868" s="59" t="n"/>
      <c r="M868" s="104" t="n">
        <v>42667</v>
      </c>
      <c r="N868" s="107">
        <f>IF(YEAR(M868)&lt;&gt;YEAR(M867), Q867*$C$5, N867)*(I868/I867)</f>
        <v/>
      </c>
      <c r="O868" s="107">
        <f>IF(YEAR(M868)&lt;&gt;YEAR(M867), Q867*$C$6, O867)*(J868/J867)</f>
        <v/>
      </c>
      <c r="P868" s="107">
        <f>IF(YEAR(M868)&lt;&gt;YEAR(M867), Q867*$C$7, P867)*(1+Tbill_YTM)^(1/52)</f>
        <v/>
      </c>
      <c r="Q868" s="61">
        <f>SUM(N868:P868)</f>
        <v/>
      </c>
      <c r="R868" s="61">
        <f>R867*EXP($C$20/52) - IF(YEAR(M869)&lt;&gt;YEAR(M868), Initial_Assets * $C$19, 0)</f>
        <v/>
      </c>
      <c r="S868" s="62">
        <f>Q868/-R868</f>
        <v/>
      </c>
      <c r="T868" s="59" t="n"/>
      <c r="U868" s="59" t="n"/>
      <c r="V868" s="59" t="n"/>
    </row>
    <row r="869">
      <c r="G869" s="59" t="n"/>
      <c r="H869" s="104" t="n">
        <v>42674</v>
      </c>
      <c r="I869" s="105" t="n">
        <v>4660.4599609375</v>
      </c>
      <c r="J869" s="70" t="n">
        <v>9.75529956817627</v>
      </c>
      <c r="K869" s="106">
        <f>K868*(1+Tbill_YTM)^(1/52)</f>
        <v/>
      </c>
      <c r="L869" s="59" t="n"/>
      <c r="M869" s="104" t="n">
        <v>42674</v>
      </c>
      <c r="N869" s="107">
        <f>IF(YEAR(M869)&lt;&gt;YEAR(M868), Q868*$C$5, N868)*(I869/I868)</f>
        <v/>
      </c>
      <c r="O869" s="107">
        <f>IF(YEAR(M869)&lt;&gt;YEAR(M868), Q868*$C$6, O868)*(J869/J868)</f>
        <v/>
      </c>
      <c r="P869" s="107">
        <f>IF(YEAR(M869)&lt;&gt;YEAR(M868), Q868*$C$7, P868)*(1+Tbill_YTM)^(1/52)</f>
        <v/>
      </c>
      <c r="Q869" s="61">
        <f>SUM(N869:P869)</f>
        <v/>
      </c>
      <c r="R869" s="61">
        <f>R868*EXP($C$20/52) - IF(YEAR(M870)&lt;&gt;YEAR(M869), Initial_Assets * $C$19, 0)</f>
        <v/>
      </c>
      <c r="S869" s="62">
        <f>Q869/-R869</f>
        <v/>
      </c>
      <c r="T869" s="59" t="n"/>
      <c r="U869" s="59" t="n"/>
      <c r="V869" s="59" t="n"/>
    </row>
    <row r="870">
      <c r="G870" s="59" t="n"/>
      <c r="H870" s="104" t="n">
        <v>42681</v>
      </c>
      <c r="I870" s="105" t="n">
        <v>4751.9501953125</v>
      </c>
      <c r="J870" s="70" t="n">
        <v>10.1188879013061</v>
      </c>
      <c r="K870" s="106">
        <f>K869*(1+Tbill_YTM)^(1/52)</f>
        <v/>
      </c>
      <c r="L870" s="59" t="n"/>
      <c r="M870" s="104" t="n">
        <v>42681</v>
      </c>
      <c r="N870" s="107">
        <f>IF(YEAR(M870)&lt;&gt;YEAR(M869), Q869*$C$5, N869)*(I870/I869)</f>
        <v/>
      </c>
      <c r="O870" s="107">
        <f>IF(YEAR(M870)&lt;&gt;YEAR(M869), Q869*$C$6, O869)*(J870/J869)</f>
        <v/>
      </c>
      <c r="P870" s="107">
        <f>IF(YEAR(M870)&lt;&gt;YEAR(M869), Q869*$C$7, P869)*(1+Tbill_YTM)^(1/52)</f>
        <v/>
      </c>
      <c r="Q870" s="61">
        <f>SUM(N870:P870)</f>
        <v/>
      </c>
      <c r="R870" s="61">
        <f>R869*EXP($C$20/52) - IF(YEAR(M871)&lt;&gt;YEAR(M870), Initial_Assets * $C$19, 0)</f>
        <v/>
      </c>
      <c r="S870" s="62">
        <f>Q870/-R870</f>
        <v/>
      </c>
      <c r="T870" s="59" t="n"/>
      <c r="U870" s="59" t="n"/>
      <c r="V870" s="59" t="n"/>
    </row>
    <row r="871">
      <c r="G871" s="59" t="n"/>
      <c r="H871" s="104" t="n">
        <v>42688</v>
      </c>
      <c r="I871" s="105" t="n">
        <v>4808.0400390625</v>
      </c>
      <c r="J871" s="70" t="n">
        <v>10.3826465606689</v>
      </c>
      <c r="K871" s="106">
        <f>K870*(1+Tbill_YTM)^(1/52)</f>
        <v/>
      </c>
      <c r="L871" s="59" t="n"/>
      <c r="M871" s="104" t="n">
        <v>42688</v>
      </c>
      <c r="N871" s="107">
        <f>IF(YEAR(M871)&lt;&gt;YEAR(M870), Q870*$C$5, N870)*(I871/I870)</f>
        <v/>
      </c>
      <c r="O871" s="107">
        <f>IF(YEAR(M871)&lt;&gt;YEAR(M870), Q870*$C$6, O870)*(J871/J870)</f>
        <v/>
      </c>
      <c r="P871" s="107">
        <f>IF(YEAR(M871)&lt;&gt;YEAR(M870), Q870*$C$7, P870)*(1+Tbill_YTM)^(1/52)</f>
        <v/>
      </c>
      <c r="Q871" s="61">
        <f>SUM(N871:P871)</f>
        <v/>
      </c>
      <c r="R871" s="61">
        <f>R870*EXP($C$20/52) - IF(YEAR(M872)&lt;&gt;YEAR(M871), Initial_Assets * $C$19, 0)</f>
        <v/>
      </c>
      <c r="S871" s="62">
        <f>Q871/-R871</f>
        <v/>
      </c>
      <c r="T871" s="59" t="n"/>
      <c r="U871" s="59" t="n"/>
      <c r="V871" s="59" t="n"/>
    </row>
    <row r="872">
      <c r="G872" s="59" t="n"/>
      <c r="H872" s="104" t="n">
        <v>42695</v>
      </c>
      <c r="I872" s="105" t="n">
        <v>4870.02001953125</v>
      </c>
      <c r="J872" s="70" t="n">
        <v>10.6402387619018</v>
      </c>
      <c r="K872" s="106">
        <f>K871*(1+Tbill_YTM)^(1/52)</f>
        <v/>
      </c>
      <c r="L872" s="59" t="n"/>
      <c r="M872" s="104" t="n">
        <v>42695</v>
      </c>
      <c r="N872" s="107">
        <f>IF(YEAR(M872)&lt;&gt;YEAR(M871), Q871*$C$5, N871)*(I872/I871)</f>
        <v/>
      </c>
      <c r="O872" s="107">
        <f>IF(YEAR(M872)&lt;&gt;YEAR(M871), Q871*$C$6, O871)*(J872/J871)</f>
        <v/>
      </c>
      <c r="P872" s="107">
        <f>IF(YEAR(M872)&lt;&gt;YEAR(M871), Q871*$C$7, P871)*(1+Tbill_YTM)^(1/52)</f>
        <v/>
      </c>
      <c r="Q872" s="61">
        <f>SUM(N872:P872)</f>
        <v/>
      </c>
      <c r="R872" s="61">
        <f>R871*EXP($C$20/52) - IF(YEAR(M873)&lt;&gt;YEAR(M872), Initial_Assets * $C$19, 0)</f>
        <v/>
      </c>
      <c r="S872" s="62">
        <f>Q872/-R872</f>
        <v/>
      </c>
      <c r="T872" s="59" t="n"/>
      <c r="U872" s="59" t="n"/>
      <c r="V872" s="59" t="n"/>
    </row>
    <row r="873">
      <c r="G873" s="59" t="n"/>
      <c r="H873" s="104" t="n">
        <v>42702</v>
      </c>
      <c r="I873" s="105" t="n">
        <v>4739.3701171875</v>
      </c>
      <c r="J873" s="70" t="n">
        <v>10.0806837081909</v>
      </c>
      <c r="K873" s="106">
        <f>K872*(1+Tbill_YTM)^(1/52)</f>
        <v/>
      </c>
      <c r="L873" s="59" t="n"/>
      <c r="M873" s="104" t="n">
        <v>42702</v>
      </c>
      <c r="N873" s="107">
        <f>IF(YEAR(M873)&lt;&gt;YEAR(M872), Q872*$C$5, N872)*(I873/I872)</f>
        <v/>
      </c>
      <c r="O873" s="107">
        <f>IF(YEAR(M873)&lt;&gt;YEAR(M872), Q872*$C$6, O872)*(J873/J872)</f>
        <v/>
      </c>
      <c r="P873" s="107">
        <f>IF(YEAR(M873)&lt;&gt;YEAR(M872), Q872*$C$7, P872)*(1+Tbill_YTM)^(1/52)</f>
        <v/>
      </c>
      <c r="Q873" s="61">
        <f>SUM(N873:P873)</f>
        <v/>
      </c>
      <c r="R873" s="61">
        <f>R872*EXP($C$20/52) - IF(YEAR(M874)&lt;&gt;YEAR(M873), Initial_Assets * $C$19, 0)</f>
        <v/>
      </c>
      <c r="S873" s="62">
        <f>Q873/-R873</f>
        <v/>
      </c>
      <c r="T873" s="59" t="n"/>
      <c r="U873" s="59" t="n"/>
      <c r="V873" s="59" t="n"/>
    </row>
    <row r="874">
      <c r="G874" s="59" t="n"/>
      <c r="H874" s="104" t="n">
        <v>42709</v>
      </c>
      <c r="I874" s="105" t="n">
        <v>4895.89990234375</v>
      </c>
      <c r="J874" s="70" t="n">
        <v>10.7474660873413</v>
      </c>
      <c r="K874" s="106">
        <f>K873*(1+Tbill_YTM)^(1/52)</f>
        <v/>
      </c>
      <c r="L874" s="59" t="n"/>
      <c r="M874" s="104" t="n">
        <v>42709</v>
      </c>
      <c r="N874" s="107">
        <f>IF(YEAR(M874)&lt;&gt;YEAR(M873), Q873*$C$5, N873)*(I874/I873)</f>
        <v/>
      </c>
      <c r="O874" s="107">
        <f>IF(YEAR(M874)&lt;&gt;YEAR(M873), Q873*$C$6, O873)*(J874/J873)</f>
        <v/>
      </c>
      <c r="P874" s="107">
        <f>IF(YEAR(M874)&lt;&gt;YEAR(M873), Q873*$C$7, P873)*(1+Tbill_YTM)^(1/52)</f>
        <v/>
      </c>
      <c r="Q874" s="61">
        <f>SUM(N874:P874)</f>
        <v/>
      </c>
      <c r="R874" s="61">
        <f>R873*EXP($C$20/52) - IF(YEAR(M875)&lt;&gt;YEAR(M874), Initial_Assets * $C$19, 0)</f>
        <v/>
      </c>
      <c r="S874" s="62">
        <f>Q874/-R874</f>
        <v/>
      </c>
      <c r="T874" s="59" t="n"/>
      <c r="U874" s="59" t="n"/>
      <c r="V874" s="59" t="n"/>
    </row>
    <row r="875">
      <c r="G875" s="59" t="n"/>
      <c r="H875" s="104" t="n">
        <v>42716</v>
      </c>
      <c r="I875" s="105" t="n">
        <v>4914.85986328125</v>
      </c>
      <c r="J875" s="70" t="n">
        <v>10.83127784729</v>
      </c>
      <c r="K875" s="106">
        <f>K874*(1+Tbill_YTM)^(1/52)</f>
        <v/>
      </c>
      <c r="L875" s="59" t="n"/>
      <c r="M875" s="104" t="n">
        <v>42716</v>
      </c>
      <c r="N875" s="107">
        <f>IF(YEAR(M875)&lt;&gt;YEAR(M874), Q874*$C$5, N874)*(I875/I874)</f>
        <v/>
      </c>
      <c r="O875" s="107">
        <f>IF(YEAR(M875)&lt;&gt;YEAR(M874), Q874*$C$6, O874)*(J875/J874)</f>
        <v/>
      </c>
      <c r="P875" s="107">
        <f>IF(YEAR(M875)&lt;&gt;YEAR(M874), Q874*$C$7, P874)*(1+Tbill_YTM)^(1/52)</f>
        <v/>
      </c>
      <c r="Q875" s="61">
        <f>SUM(N875:P875)</f>
        <v/>
      </c>
      <c r="R875" s="61">
        <f>R874*EXP($C$20/52) - IF(YEAR(M876)&lt;&gt;YEAR(M875), Initial_Assets * $C$19, 0)</f>
        <v/>
      </c>
      <c r="S875" s="62">
        <f>Q875/-R875</f>
        <v/>
      </c>
      <c r="T875" s="59" t="n"/>
      <c r="U875" s="59" t="n"/>
      <c r="V875" s="59" t="n"/>
    </row>
    <row r="876">
      <c r="G876" s="59" t="n"/>
      <c r="H876" s="104" t="n">
        <v>42723</v>
      </c>
      <c r="I876" s="105" t="n">
        <v>4940.02001953125</v>
      </c>
      <c r="J876" s="70" t="n">
        <v>10.921251296997</v>
      </c>
      <c r="K876" s="106">
        <f>K875*(1+Tbill_YTM)^(1/52)</f>
        <v/>
      </c>
      <c r="L876" s="59" t="n"/>
      <c r="M876" s="104" t="n">
        <v>42723</v>
      </c>
      <c r="N876" s="107">
        <f>IF(YEAR(M876)&lt;&gt;YEAR(M875), Q875*$C$5, N875)*(I876/I875)</f>
        <v/>
      </c>
      <c r="O876" s="107">
        <f>IF(YEAR(M876)&lt;&gt;YEAR(M875), Q875*$C$6, O875)*(J876/J875)</f>
        <v/>
      </c>
      <c r="P876" s="107">
        <f>IF(YEAR(M876)&lt;&gt;YEAR(M875), Q875*$C$7, P875)*(1+Tbill_YTM)^(1/52)</f>
        <v/>
      </c>
      <c r="Q876" s="61">
        <f>SUM(N876:P876)</f>
        <v/>
      </c>
      <c r="R876" s="61">
        <f>R875*EXP($C$20/52) - IF(YEAR(M877)&lt;&gt;YEAR(M876), Initial_Assets * $C$19, 0)</f>
        <v/>
      </c>
      <c r="S876" s="62">
        <f>Q876/-R876</f>
        <v/>
      </c>
      <c r="T876" s="59" t="n"/>
      <c r="U876" s="59" t="n"/>
      <c r="V876" s="59" t="n"/>
    </row>
    <row r="877" ht="17.5" customHeight="1" s="15" thickBot="1">
      <c r="G877" s="86" t="inlineStr">
        <is>
          <t>year-end</t>
        </is>
      </c>
      <c r="H877" s="111" t="n">
        <v>42730</v>
      </c>
      <c r="I877" s="112" t="n">
        <v>4863.6201171875</v>
      </c>
      <c r="J877" s="84" t="n">
        <v>10.6213760375976</v>
      </c>
      <c r="K877" s="113">
        <f>K876*(1+Tbill_YTM)^(1/52)</f>
        <v/>
      </c>
      <c r="L877" s="86" t="n"/>
      <c r="M877" s="111" t="n">
        <v>42730</v>
      </c>
      <c r="N877" s="107">
        <f>IF(YEAR(M877)&lt;&gt;YEAR(M876), Q876*$C$5, N876)*(I877/I876)</f>
        <v/>
      </c>
      <c r="O877" s="107">
        <f>IF(YEAR(M877)&lt;&gt;YEAR(M876), Q876*$C$6, O876)*(J877/J876)</f>
        <v/>
      </c>
      <c r="P877" s="107">
        <f>IF(YEAR(M877)&lt;&gt;YEAR(M876), Q876*$C$7, P876)*(1+Tbill_YTM)^(1/52)</f>
        <v/>
      </c>
      <c r="Q877" s="87">
        <f>SUM(N877:P877)</f>
        <v/>
      </c>
      <c r="R877" s="61">
        <f>R876*EXP($C$20/52) - IF(YEAR(M878)&lt;&gt;YEAR(M877), Initial_Assets * $C$19, 0)</f>
        <v/>
      </c>
      <c r="S877" s="88">
        <f>Q877/-R877</f>
        <v/>
      </c>
      <c r="T877" s="86" t="n"/>
      <c r="U877" s="86" t="n"/>
      <c r="V877" s="86" t="n"/>
    </row>
    <row r="878" ht="17.5" customHeight="1" s="15" thickTop="1">
      <c r="G878" s="59" t="n"/>
      <c r="H878" s="104" t="n">
        <v>42737</v>
      </c>
      <c r="I878" s="105" t="n">
        <v>5007.080078125</v>
      </c>
      <c r="J878" s="70" t="n">
        <v>11.2343378067016</v>
      </c>
      <c r="K878" s="106">
        <f>K877*(1+Tbill_YTM)^(1/52)</f>
        <v/>
      </c>
      <c r="L878" s="59" t="n"/>
      <c r="M878" s="104" t="n">
        <v>42737</v>
      </c>
      <c r="N878" s="107">
        <f>IF(YEAR(M878)&lt;&gt;YEAR(M877), Q877*$C$5, N877)*(I878/I877)</f>
        <v/>
      </c>
      <c r="O878" s="107">
        <f>IF(YEAR(M878)&lt;&gt;YEAR(M877), Q877*$C$6, O877)*(J878/J877)</f>
        <v/>
      </c>
      <c r="P878" s="107">
        <f>IF(YEAR(M878)&lt;&gt;YEAR(M877), Q877*$C$7, P877)*(1+Tbill_YTM)^(1/52)</f>
        <v/>
      </c>
      <c r="Q878" s="61">
        <f>SUM(N878:P878)</f>
        <v/>
      </c>
      <c r="R878" s="61">
        <f>R877*EXP($C$20/52) - IF(YEAR(M879)&lt;&gt;YEAR(M878), Initial_Assets * $C$19, 0)</f>
        <v/>
      </c>
      <c r="S878" s="62">
        <f>Q878/-R878</f>
        <v/>
      </c>
      <c r="T878" s="59" t="n"/>
      <c r="U878" s="59" t="n"/>
      <c r="V878" s="59" t="n"/>
    </row>
    <row r="879">
      <c r="G879" s="59" t="n"/>
      <c r="H879" s="104" t="n">
        <v>42744</v>
      </c>
      <c r="I879" s="105" t="n">
        <v>5059.509765625</v>
      </c>
      <c r="J879" s="70" t="n">
        <v>11.4588041305542</v>
      </c>
      <c r="K879" s="106">
        <f>K878*(1+Tbill_YTM)^(1/52)</f>
        <v/>
      </c>
      <c r="L879" s="59" t="n"/>
      <c r="M879" s="104" t="n">
        <v>42744</v>
      </c>
      <c r="N879" s="107">
        <f>IF(YEAR(M879)&lt;&gt;YEAR(M878), Q878*$C$5, N878)*(I879/I878)</f>
        <v/>
      </c>
      <c r="O879" s="107">
        <f>IF(YEAR(M879)&lt;&gt;YEAR(M878), Q878*$C$6, O878)*(J879/J878)</f>
        <v/>
      </c>
      <c r="P879" s="107">
        <f>IF(YEAR(M879)&lt;&gt;YEAR(M878), Q878*$C$7, P878)*(1+Tbill_YTM)^(1/52)</f>
        <v/>
      </c>
      <c r="Q879" s="61">
        <f>SUM(N879:P879)</f>
        <v/>
      </c>
      <c r="R879" s="61">
        <f>R878*EXP($C$20/52) - IF(YEAR(M880)&lt;&gt;YEAR(M879), Initial_Assets * $C$19, 0)</f>
        <v/>
      </c>
      <c r="S879" s="62">
        <f>Q879/-R879</f>
        <v/>
      </c>
      <c r="T879" s="59" t="n"/>
      <c r="U879" s="59" t="n"/>
      <c r="V879" s="59" t="n"/>
    </row>
    <row r="880">
      <c r="G880" s="59" t="n"/>
      <c r="H880" s="104" t="n">
        <v>42751</v>
      </c>
      <c r="I880" s="105" t="n">
        <v>5063.2001953125</v>
      </c>
      <c r="J880" s="70" t="n">
        <v>11.4711351394653</v>
      </c>
      <c r="K880" s="106">
        <f>K879*(1+Tbill_YTM)^(1/52)</f>
        <v/>
      </c>
      <c r="L880" s="59" t="n"/>
      <c r="M880" s="104" t="n">
        <v>42751</v>
      </c>
      <c r="N880" s="107">
        <f>IF(YEAR(M880)&lt;&gt;YEAR(M879), Q879*$C$5, N879)*(I880/I879)</f>
        <v/>
      </c>
      <c r="O880" s="107">
        <f>IF(YEAR(M880)&lt;&gt;YEAR(M879), Q879*$C$6, O879)*(J880/J879)</f>
        <v/>
      </c>
      <c r="P880" s="107">
        <f>IF(YEAR(M880)&lt;&gt;YEAR(M879), Q879*$C$7, P879)*(1+Tbill_YTM)^(1/52)</f>
        <v/>
      </c>
      <c r="Q880" s="61">
        <f>SUM(N880:P880)</f>
        <v/>
      </c>
      <c r="R880" s="61">
        <f>R879*EXP($C$20/52) - IF(YEAR(M881)&lt;&gt;YEAR(M880), Initial_Assets * $C$19, 0)</f>
        <v/>
      </c>
      <c r="S880" s="62">
        <f>Q880/-R880</f>
        <v/>
      </c>
      <c r="T880" s="59" t="n"/>
      <c r="U880" s="59" t="n"/>
      <c r="V880" s="59" t="n"/>
    </row>
    <row r="881">
      <c r="G881" s="59" t="n"/>
      <c r="H881" s="104" t="n">
        <v>42758</v>
      </c>
      <c r="I881" s="105" t="n">
        <v>5168.06005859375</v>
      </c>
      <c r="J881" s="70" t="n">
        <v>11.9410314559936</v>
      </c>
      <c r="K881" s="106">
        <f>K880*(1+Tbill_YTM)^(1/52)</f>
        <v/>
      </c>
      <c r="L881" s="59" t="n"/>
      <c r="M881" s="104" t="n">
        <v>42758</v>
      </c>
      <c r="N881" s="107">
        <f>IF(YEAR(M881)&lt;&gt;YEAR(M880), Q880*$C$5, N880)*(I881/I880)</f>
        <v/>
      </c>
      <c r="O881" s="107">
        <f>IF(YEAR(M881)&lt;&gt;YEAR(M880), Q880*$C$6, O880)*(J881/J880)</f>
        <v/>
      </c>
      <c r="P881" s="107">
        <f>IF(YEAR(M881)&lt;&gt;YEAR(M880), Q880*$C$7, P880)*(1+Tbill_YTM)^(1/52)</f>
        <v/>
      </c>
      <c r="Q881" s="61">
        <f>SUM(N881:P881)</f>
        <v/>
      </c>
      <c r="R881" s="61">
        <f>R880*EXP($C$20/52) - IF(YEAR(M882)&lt;&gt;YEAR(M881), Initial_Assets * $C$19, 0)</f>
        <v/>
      </c>
      <c r="S881" s="62">
        <f>Q881/-R881</f>
        <v/>
      </c>
      <c r="T881" s="59" t="n"/>
      <c r="U881" s="59" t="n"/>
      <c r="V881" s="59" t="n"/>
    </row>
    <row r="882">
      <c r="G882" s="59" t="n"/>
      <c r="H882" s="104" t="n">
        <v>42765</v>
      </c>
      <c r="I882" s="105" t="n">
        <v>5161.60009765625</v>
      </c>
      <c r="J882" s="70" t="n">
        <v>11.912667274475</v>
      </c>
      <c r="K882" s="106">
        <f>K881*(1+Tbill_YTM)^(1/52)</f>
        <v/>
      </c>
      <c r="L882" s="59" t="n"/>
      <c r="M882" s="104" t="n">
        <v>42765</v>
      </c>
      <c r="N882" s="107">
        <f>IF(YEAR(M882)&lt;&gt;YEAR(M881), Q881*$C$5, N881)*(I882/I881)</f>
        <v/>
      </c>
      <c r="O882" s="107">
        <f>IF(YEAR(M882)&lt;&gt;YEAR(M881), Q881*$C$6, O881)*(J882/J881)</f>
        <v/>
      </c>
      <c r="P882" s="107">
        <f>IF(YEAR(M882)&lt;&gt;YEAR(M881), Q881*$C$7, P881)*(1+Tbill_YTM)^(1/52)</f>
        <v/>
      </c>
      <c r="Q882" s="61">
        <f>SUM(N882:P882)</f>
        <v/>
      </c>
      <c r="R882" s="61">
        <f>R881*EXP($C$20/52) - IF(YEAR(M883)&lt;&gt;YEAR(M882), Initial_Assets * $C$19, 0)</f>
        <v/>
      </c>
      <c r="S882" s="62">
        <f>Q882/-R882</f>
        <v/>
      </c>
      <c r="T882" s="59" t="n"/>
      <c r="U882" s="59" t="n"/>
      <c r="V882" s="59" t="n"/>
    </row>
    <row r="883">
      <c r="G883" s="59" t="n"/>
      <c r="H883" s="104" t="n">
        <v>42772</v>
      </c>
      <c r="I883" s="105" t="n">
        <v>5226.68994140625</v>
      </c>
      <c r="J883" s="70" t="n">
        <v>12.2382640838623</v>
      </c>
      <c r="K883" s="106">
        <f>K882*(1+Tbill_YTM)^(1/52)</f>
        <v/>
      </c>
      <c r="L883" s="59" t="n"/>
      <c r="M883" s="104" t="n">
        <v>42772</v>
      </c>
      <c r="N883" s="107">
        <f>IF(YEAR(M883)&lt;&gt;YEAR(M882), Q882*$C$5, N882)*(I883/I882)</f>
        <v/>
      </c>
      <c r="O883" s="107">
        <f>IF(YEAR(M883)&lt;&gt;YEAR(M882), Q882*$C$6, O882)*(J883/J882)</f>
        <v/>
      </c>
      <c r="P883" s="107">
        <f>IF(YEAR(M883)&lt;&gt;YEAR(M882), Q882*$C$7, P882)*(1+Tbill_YTM)^(1/52)</f>
        <v/>
      </c>
      <c r="Q883" s="61">
        <f>SUM(N883:P883)</f>
        <v/>
      </c>
      <c r="R883" s="61">
        <f>R882*EXP($C$20/52) - IF(YEAR(M884)&lt;&gt;YEAR(M883), Initial_Assets * $C$19, 0)</f>
        <v/>
      </c>
      <c r="S883" s="62">
        <f>Q883/-R883</f>
        <v/>
      </c>
      <c r="T883" s="59" t="n"/>
      <c r="U883" s="59" t="n"/>
      <c r="V883" s="59" t="n"/>
    </row>
    <row r="884">
      <c r="G884" s="59" t="n"/>
      <c r="H884" s="104" t="n">
        <v>42779</v>
      </c>
      <c r="I884" s="105" t="n">
        <v>5324.72021484375</v>
      </c>
      <c r="J884" s="70" t="n">
        <v>12.705693244934</v>
      </c>
      <c r="K884" s="106">
        <f>K883*(1+Tbill_YTM)^(1/52)</f>
        <v/>
      </c>
      <c r="L884" s="59" t="n"/>
      <c r="M884" s="104" t="n">
        <v>42779</v>
      </c>
      <c r="N884" s="107">
        <f>IF(YEAR(M884)&lt;&gt;YEAR(M883), Q883*$C$5, N883)*(I884/I883)</f>
        <v/>
      </c>
      <c r="O884" s="107">
        <f>IF(YEAR(M884)&lt;&gt;YEAR(M883), Q883*$C$6, O883)*(J884/J883)</f>
        <v/>
      </c>
      <c r="P884" s="107">
        <f>IF(YEAR(M884)&lt;&gt;YEAR(M883), Q883*$C$7, P883)*(1+Tbill_YTM)^(1/52)</f>
        <v/>
      </c>
      <c r="Q884" s="61">
        <f>SUM(N884:P884)</f>
        <v/>
      </c>
      <c r="R884" s="61">
        <f>R883*EXP($C$20/52) - IF(YEAR(M885)&lt;&gt;YEAR(M884), Initial_Assets * $C$19, 0)</f>
        <v/>
      </c>
      <c r="S884" s="62">
        <f>Q884/-R884</f>
        <v/>
      </c>
      <c r="T884" s="59" t="n"/>
      <c r="U884" s="59" t="n"/>
      <c r="V884" s="59" t="n"/>
    </row>
    <row r="885">
      <c r="G885" s="59" t="n"/>
      <c r="H885" s="104" t="n">
        <v>42786</v>
      </c>
      <c r="I885" s="105" t="n">
        <v>5343.31005859375</v>
      </c>
      <c r="J885" s="70" t="n">
        <v>12.7846250534057</v>
      </c>
      <c r="K885" s="106">
        <f>K884*(1+Tbill_YTM)^(1/52)</f>
        <v/>
      </c>
      <c r="L885" s="59" t="n"/>
      <c r="M885" s="104" t="n">
        <v>42786</v>
      </c>
      <c r="N885" s="107">
        <f>IF(YEAR(M885)&lt;&gt;YEAR(M884), Q884*$C$5, N884)*(I885/I884)</f>
        <v/>
      </c>
      <c r="O885" s="107">
        <f>IF(YEAR(M885)&lt;&gt;YEAR(M884), Q884*$C$6, O884)*(J885/J884)</f>
        <v/>
      </c>
      <c r="P885" s="107">
        <f>IF(YEAR(M885)&lt;&gt;YEAR(M884), Q884*$C$7, P884)*(1+Tbill_YTM)^(1/52)</f>
        <v/>
      </c>
      <c r="Q885" s="61">
        <f>SUM(N885:P885)</f>
        <v/>
      </c>
      <c r="R885" s="61">
        <f>R884*EXP($C$20/52) - IF(YEAR(M886)&lt;&gt;YEAR(M885), Initial_Assets * $C$19, 0)</f>
        <v/>
      </c>
      <c r="S885" s="62">
        <f>Q885/-R885</f>
        <v/>
      </c>
      <c r="T885" s="59" t="n"/>
      <c r="U885" s="59" t="n"/>
      <c r="V885" s="59" t="n"/>
    </row>
    <row r="886">
      <c r="G886" s="59" t="n"/>
      <c r="H886" s="104" t="n">
        <v>42793</v>
      </c>
      <c r="I886" s="105" t="n">
        <v>5373.47998046875</v>
      </c>
      <c r="J886" s="70" t="n">
        <v>12.9313907623291</v>
      </c>
      <c r="K886" s="106">
        <f>K885*(1+Tbill_YTM)^(1/52)</f>
        <v/>
      </c>
      <c r="L886" s="59" t="n"/>
      <c r="M886" s="104" t="n">
        <v>42793</v>
      </c>
      <c r="N886" s="107">
        <f>IF(YEAR(M886)&lt;&gt;YEAR(M885), Q885*$C$5, N885)*(I886/I885)</f>
        <v/>
      </c>
      <c r="O886" s="107">
        <f>IF(YEAR(M886)&lt;&gt;YEAR(M885), Q885*$C$6, O885)*(J886/J885)</f>
        <v/>
      </c>
      <c r="P886" s="107">
        <f>IF(YEAR(M886)&lt;&gt;YEAR(M885), Q885*$C$7, P885)*(1+Tbill_YTM)^(1/52)</f>
        <v/>
      </c>
      <c r="Q886" s="61">
        <f>SUM(N886:P886)</f>
        <v/>
      </c>
      <c r="R886" s="61">
        <f>R885*EXP($C$20/52) - IF(YEAR(M887)&lt;&gt;YEAR(M886), Initial_Assets * $C$19, 0)</f>
        <v/>
      </c>
      <c r="S886" s="62">
        <f>Q886/-R886</f>
        <v/>
      </c>
      <c r="T886" s="59" t="n"/>
      <c r="U886" s="59" t="n"/>
      <c r="V886" s="59" t="n"/>
    </row>
    <row r="887">
      <c r="G887" s="59" t="n"/>
      <c r="H887" s="104" t="n">
        <v>42800</v>
      </c>
      <c r="I887" s="105" t="n">
        <v>5385.89990234375</v>
      </c>
      <c r="J887" s="70" t="n">
        <v>12.9992237091064</v>
      </c>
      <c r="K887" s="106">
        <f>K886*(1+Tbill_YTM)^(1/52)</f>
        <v/>
      </c>
      <c r="L887" s="59" t="n"/>
      <c r="M887" s="104" t="n">
        <v>42800</v>
      </c>
      <c r="N887" s="107">
        <f>IF(YEAR(M887)&lt;&gt;YEAR(M886), Q886*$C$5, N886)*(I887/I886)</f>
        <v/>
      </c>
      <c r="O887" s="107">
        <f>IF(YEAR(M887)&lt;&gt;YEAR(M886), Q886*$C$6, O886)*(J887/J886)</f>
        <v/>
      </c>
      <c r="P887" s="107">
        <f>IF(YEAR(M887)&lt;&gt;YEAR(M886), Q886*$C$7, P886)*(1+Tbill_YTM)^(1/52)</f>
        <v/>
      </c>
      <c r="Q887" s="61">
        <f>SUM(N887:P887)</f>
        <v/>
      </c>
      <c r="R887" s="61">
        <f>R886*EXP($C$20/52) - IF(YEAR(M888)&lt;&gt;YEAR(M887), Initial_Assets * $C$19, 0)</f>
        <v/>
      </c>
      <c r="S887" s="62">
        <f>Q887/-R887</f>
        <v/>
      </c>
      <c r="T887" s="59" t="n"/>
      <c r="U887" s="59" t="n"/>
      <c r="V887" s="59" t="n"/>
    </row>
    <row r="888">
      <c r="G888" s="59" t="n"/>
      <c r="H888" s="104" t="n">
        <v>42807</v>
      </c>
      <c r="I888" s="105" t="n">
        <v>5408.759765625</v>
      </c>
      <c r="J888" s="70" t="n">
        <v>13.0978889465332</v>
      </c>
      <c r="K888" s="106">
        <f>K887*(1+Tbill_YTM)^(1/52)</f>
        <v/>
      </c>
      <c r="L888" s="59" t="n"/>
      <c r="M888" s="104" t="n">
        <v>42807</v>
      </c>
      <c r="N888" s="107">
        <f>IF(YEAR(M888)&lt;&gt;YEAR(M887), Q887*$C$5, N887)*(I888/I887)</f>
        <v/>
      </c>
      <c r="O888" s="107">
        <f>IF(YEAR(M888)&lt;&gt;YEAR(M887), Q887*$C$6, O887)*(J888/J887)</f>
        <v/>
      </c>
      <c r="P888" s="107">
        <f>IF(YEAR(M888)&lt;&gt;YEAR(M887), Q887*$C$7, P887)*(1+Tbill_YTM)^(1/52)</f>
        <v/>
      </c>
      <c r="Q888" s="61">
        <f>SUM(N888:P888)</f>
        <v/>
      </c>
      <c r="R888" s="61">
        <f>R887*EXP($C$20/52) - IF(YEAR(M889)&lt;&gt;YEAR(M888), Initial_Assets * $C$19, 0)</f>
        <v/>
      </c>
      <c r="S888" s="62">
        <f>Q888/-R888</f>
        <v/>
      </c>
      <c r="T888" s="59" t="n"/>
      <c r="U888" s="59" t="n"/>
      <c r="V888" s="59" t="n"/>
    </row>
    <row r="889">
      <c r="G889" s="59" t="n"/>
      <c r="H889" s="104" t="n">
        <v>42814</v>
      </c>
      <c r="I889" s="105" t="n">
        <v>5364</v>
      </c>
      <c r="J889" s="70" t="n">
        <v>12.8771257400512</v>
      </c>
      <c r="K889" s="106">
        <f>K888*(1+Tbill_YTM)^(1/52)</f>
        <v/>
      </c>
      <c r="L889" s="59" t="n"/>
      <c r="M889" s="104" t="n">
        <v>42814</v>
      </c>
      <c r="N889" s="107">
        <f>IF(YEAR(M889)&lt;&gt;YEAR(M888), Q888*$C$5, N888)*(I889/I888)</f>
        <v/>
      </c>
      <c r="O889" s="107">
        <f>IF(YEAR(M889)&lt;&gt;YEAR(M888), Q888*$C$6, O888)*(J889/J888)</f>
        <v/>
      </c>
      <c r="P889" s="107">
        <f>IF(YEAR(M889)&lt;&gt;YEAR(M888), Q888*$C$7, P888)*(1+Tbill_YTM)^(1/52)</f>
        <v/>
      </c>
      <c r="Q889" s="61">
        <f>SUM(N889:P889)</f>
        <v/>
      </c>
      <c r="R889" s="61">
        <f>R888*EXP($C$20/52) - IF(YEAR(M890)&lt;&gt;YEAR(M889), Initial_Assets * $C$19, 0)</f>
        <v/>
      </c>
      <c r="S889" s="62">
        <f>Q889/-R889</f>
        <v/>
      </c>
      <c r="T889" s="59" t="n"/>
      <c r="U889" s="59" t="n"/>
      <c r="V889" s="59" t="n"/>
    </row>
    <row r="890">
      <c r="G890" s="59" t="n"/>
      <c r="H890" s="104" t="n">
        <v>42821</v>
      </c>
      <c r="I890" s="105" t="n">
        <v>5436.22998046875</v>
      </c>
      <c r="J890" s="70" t="n">
        <v>13.2310571670532</v>
      </c>
      <c r="K890" s="106">
        <f>K889*(1+Tbill_YTM)^(1/52)</f>
        <v/>
      </c>
      <c r="L890" s="59" t="n"/>
      <c r="M890" s="104" t="n">
        <v>42821</v>
      </c>
      <c r="N890" s="107">
        <f>IF(YEAR(M890)&lt;&gt;YEAR(M889), Q889*$C$5, N889)*(I890/I889)</f>
        <v/>
      </c>
      <c r="O890" s="107">
        <f>IF(YEAR(M890)&lt;&gt;YEAR(M889), Q889*$C$6, O889)*(J890/J889)</f>
        <v/>
      </c>
      <c r="P890" s="107">
        <f>IF(YEAR(M890)&lt;&gt;YEAR(M889), Q889*$C$7, P889)*(1+Tbill_YTM)^(1/52)</f>
        <v/>
      </c>
      <c r="Q890" s="61">
        <f>SUM(N890:P890)</f>
        <v/>
      </c>
      <c r="R890" s="61">
        <f>R889*EXP($C$20/52) - IF(YEAR(M891)&lt;&gt;YEAR(M890), Initial_Assets * $C$19, 0)</f>
        <v/>
      </c>
      <c r="S890" s="62">
        <f>Q890/-R890</f>
        <v/>
      </c>
      <c r="T890" s="59" t="n"/>
      <c r="U890" s="59" t="n"/>
      <c r="V890" s="59" t="n"/>
    </row>
    <row r="891">
      <c r="G891" s="59" t="n"/>
      <c r="H891" s="104" t="n">
        <v>42828</v>
      </c>
      <c r="I891" s="105" t="n">
        <v>5418.3701171875</v>
      </c>
      <c r="J891" s="70" t="n">
        <v>13.1459417343139</v>
      </c>
      <c r="K891" s="106">
        <f>K890*(1+Tbill_YTM)^(1/52)</f>
        <v/>
      </c>
      <c r="L891" s="59" t="n"/>
      <c r="M891" s="104" t="n">
        <v>42828</v>
      </c>
      <c r="N891" s="107">
        <f>IF(YEAR(M891)&lt;&gt;YEAR(M890), Q890*$C$5, N890)*(I891/I890)</f>
        <v/>
      </c>
      <c r="O891" s="107">
        <f>IF(YEAR(M891)&lt;&gt;YEAR(M890), Q890*$C$6, O890)*(J891/J890)</f>
        <v/>
      </c>
      <c r="P891" s="107">
        <f>IF(YEAR(M891)&lt;&gt;YEAR(M890), Q890*$C$7, P890)*(1+Tbill_YTM)^(1/52)</f>
        <v/>
      </c>
      <c r="Q891" s="61">
        <f>SUM(N891:P891)</f>
        <v/>
      </c>
      <c r="R891" s="61">
        <f>R890*EXP($C$20/52) - IF(YEAR(M892)&lt;&gt;YEAR(M891), Initial_Assets * $C$19, 0)</f>
        <v/>
      </c>
      <c r="S891" s="62">
        <f>Q891/-R891</f>
        <v/>
      </c>
      <c r="T891" s="59" t="n"/>
      <c r="U891" s="59" t="n"/>
      <c r="V891" s="59" t="n"/>
    </row>
    <row r="892">
      <c r="G892" s="59" t="n"/>
      <c r="H892" s="104" t="n">
        <v>42835</v>
      </c>
      <c r="I892" s="105" t="n">
        <v>5353.58984375</v>
      </c>
      <c r="J892" s="70" t="n">
        <v>12.8276872634887</v>
      </c>
      <c r="K892" s="106">
        <f>K891*(1+Tbill_YTM)^(1/52)</f>
        <v/>
      </c>
      <c r="L892" s="59" t="n"/>
      <c r="M892" s="104" t="n">
        <v>42835</v>
      </c>
      <c r="N892" s="107">
        <f>IF(YEAR(M892)&lt;&gt;YEAR(M891), Q891*$C$5, N891)*(I892/I891)</f>
        <v/>
      </c>
      <c r="O892" s="107">
        <f>IF(YEAR(M892)&lt;&gt;YEAR(M891), Q891*$C$6, O891)*(J892/J891)</f>
        <v/>
      </c>
      <c r="P892" s="107">
        <f>IF(YEAR(M892)&lt;&gt;YEAR(M891), Q891*$C$7, P891)*(1+Tbill_YTM)^(1/52)</f>
        <v/>
      </c>
      <c r="Q892" s="61">
        <f>SUM(N892:P892)</f>
        <v/>
      </c>
      <c r="R892" s="61">
        <f>R891*EXP($C$20/52) - IF(YEAR(M893)&lt;&gt;YEAR(M892), Initial_Assets * $C$19, 0)</f>
        <v/>
      </c>
      <c r="S892" s="62">
        <f>Q892/-R892</f>
        <v/>
      </c>
      <c r="T892" s="59" t="n"/>
      <c r="U892" s="59" t="n"/>
      <c r="V892" s="59" t="n"/>
    </row>
    <row r="893">
      <c r="G893" s="59" t="n"/>
      <c r="H893" s="104" t="n">
        <v>42842</v>
      </c>
      <c r="I893" s="105" t="n">
        <v>5442.0498046875</v>
      </c>
      <c r="J893" s="70" t="n">
        <v>13.2483253479003</v>
      </c>
      <c r="K893" s="106">
        <f>K892*(1+Tbill_YTM)^(1/52)</f>
        <v/>
      </c>
      <c r="L893" s="59" t="n"/>
      <c r="M893" s="104" t="n">
        <v>42842</v>
      </c>
      <c r="N893" s="107">
        <f>IF(YEAR(M893)&lt;&gt;YEAR(M892), Q892*$C$5, N892)*(I893/I892)</f>
        <v/>
      </c>
      <c r="O893" s="107">
        <f>IF(YEAR(M893)&lt;&gt;YEAR(M892), Q892*$C$6, O892)*(J893/J892)</f>
        <v/>
      </c>
      <c r="P893" s="107">
        <f>IF(YEAR(M893)&lt;&gt;YEAR(M892), Q892*$C$7, P892)*(1+Tbill_YTM)^(1/52)</f>
        <v/>
      </c>
      <c r="Q893" s="61">
        <f>SUM(N893:P893)</f>
        <v/>
      </c>
      <c r="R893" s="61">
        <f>R892*EXP($C$20/52) - IF(YEAR(M894)&lt;&gt;YEAR(M893), Initial_Assets * $C$19, 0)</f>
        <v/>
      </c>
      <c r="S893" s="62">
        <f>Q893/-R893</f>
        <v/>
      </c>
      <c r="T893" s="59" t="n"/>
      <c r="U893" s="59" t="n"/>
      <c r="V893" s="59" t="n"/>
    </row>
    <row r="894">
      <c r="G894" s="59" t="n"/>
      <c r="H894" s="104" t="n">
        <v>42849</v>
      </c>
      <c r="I894" s="105" t="n">
        <v>5583.52978515625</v>
      </c>
      <c r="J894" s="70" t="n">
        <v>13.93541431427</v>
      </c>
      <c r="K894" s="106">
        <f>K893*(1+Tbill_YTM)^(1/52)</f>
        <v/>
      </c>
      <c r="L894" s="59" t="n"/>
      <c r="M894" s="104" t="n">
        <v>42849</v>
      </c>
      <c r="N894" s="107">
        <f>IF(YEAR(M894)&lt;&gt;YEAR(M893), Q893*$C$5, N893)*(I894/I893)</f>
        <v/>
      </c>
      <c r="O894" s="107">
        <f>IF(YEAR(M894)&lt;&gt;YEAR(M893), Q893*$C$6, O893)*(J894/J893)</f>
        <v/>
      </c>
      <c r="P894" s="107">
        <f>IF(YEAR(M894)&lt;&gt;YEAR(M893), Q893*$C$7, P893)*(1+Tbill_YTM)^(1/52)</f>
        <v/>
      </c>
      <c r="Q894" s="61">
        <f>SUM(N894:P894)</f>
        <v/>
      </c>
      <c r="R894" s="61">
        <f>R893*EXP($C$20/52) - IF(YEAR(M895)&lt;&gt;YEAR(M894), Initial_Assets * $C$19, 0)</f>
        <v/>
      </c>
      <c r="S894" s="62">
        <f>Q894/-R894</f>
        <v/>
      </c>
      <c r="T894" s="59" t="n"/>
      <c r="U894" s="59" t="n"/>
      <c r="V894" s="59" t="n"/>
    </row>
    <row r="895">
      <c r="G895" s="59" t="n"/>
      <c r="H895" s="104" t="n">
        <v>42856</v>
      </c>
      <c r="I895" s="105" t="n">
        <v>5646.08984375</v>
      </c>
      <c r="J895" s="70" t="n">
        <v>14.247501373291</v>
      </c>
      <c r="K895" s="106">
        <f>K894*(1+Tbill_YTM)^(1/52)</f>
        <v/>
      </c>
      <c r="L895" s="59" t="n"/>
      <c r="M895" s="104" t="n">
        <v>42856</v>
      </c>
      <c r="N895" s="107">
        <f>IF(YEAR(M895)&lt;&gt;YEAR(M894), Q894*$C$5, N894)*(I895/I894)</f>
        <v/>
      </c>
      <c r="O895" s="107">
        <f>IF(YEAR(M895)&lt;&gt;YEAR(M894), Q894*$C$6, O894)*(J895/J894)</f>
        <v/>
      </c>
      <c r="P895" s="107">
        <f>IF(YEAR(M895)&lt;&gt;YEAR(M894), Q894*$C$7, P894)*(1+Tbill_YTM)^(1/52)</f>
        <v/>
      </c>
      <c r="Q895" s="61">
        <f>SUM(N895:P895)</f>
        <v/>
      </c>
      <c r="R895" s="61">
        <f>R894*EXP($C$20/52) - IF(YEAR(M896)&lt;&gt;YEAR(M895), Initial_Assets * $C$19, 0)</f>
        <v/>
      </c>
      <c r="S895" s="62">
        <f>Q895/-R895</f>
        <v/>
      </c>
      <c r="T895" s="59" t="n"/>
      <c r="U895" s="59" t="n"/>
      <c r="V895" s="59" t="n"/>
    </row>
    <row r="896">
      <c r="G896" s="59" t="n"/>
      <c r="H896" s="104" t="n">
        <v>42863</v>
      </c>
      <c r="I896" s="105" t="n">
        <v>5686.81005859375</v>
      </c>
      <c r="J896" s="70" t="n">
        <v>14.4646062850952</v>
      </c>
      <c r="K896" s="106">
        <f>K895*(1+Tbill_YTM)^(1/52)</f>
        <v/>
      </c>
      <c r="L896" s="59" t="n"/>
      <c r="M896" s="104" t="n">
        <v>42863</v>
      </c>
      <c r="N896" s="107">
        <f>IF(YEAR(M896)&lt;&gt;YEAR(M895), Q895*$C$5, N895)*(I896/I895)</f>
        <v/>
      </c>
      <c r="O896" s="107">
        <f>IF(YEAR(M896)&lt;&gt;YEAR(M895), Q895*$C$6, O895)*(J896/J895)</f>
        <v/>
      </c>
      <c r="P896" s="107">
        <f>IF(YEAR(M896)&lt;&gt;YEAR(M895), Q895*$C$7, P895)*(1+Tbill_YTM)^(1/52)</f>
        <v/>
      </c>
      <c r="Q896" s="61">
        <f>SUM(N896:P896)</f>
        <v/>
      </c>
      <c r="R896" s="61">
        <f>R895*EXP($C$20/52) - IF(YEAR(M897)&lt;&gt;YEAR(M896), Initial_Assets * $C$19, 0)</f>
        <v/>
      </c>
      <c r="S896" s="62">
        <f>Q896/-R896</f>
        <v/>
      </c>
      <c r="T896" s="59" t="n"/>
      <c r="U896" s="59" t="n"/>
      <c r="V896" s="59" t="n"/>
    </row>
    <row r="897">
      <c r="G897" s="59" t="n"/>
      <c r="H897" s="104" t="n">
        <v>42870</v>
      </c>
      <c r="I897" s="105" t="n">
        <v>5651.56005859375</v>
      </c>
      <c r="J897" s="70" t="n">
        <v>14.2906761169433</v>
      </c>
      <c r="K897" s="106">
        <f>K896*(1+Tbill_YTM)^(1/52)</f>
        <v/>
      </c>
      <c r="L897" s="59" t="n"/>
      <c r="M897" s="104" t="n">
        <v>42870</v>
      </c>
      <c r="N897" s="107">
        <f>IF(YEAR(M897)&lt;&gt;YEAR(M896), Q896*$C$5, N896)*(I897/I896)</f>
        <v/>
      </c>
      <c r="O897" s="107">
        <f>IF(YEAR(M897)&lt;&gt;YEAR(M896), Q896*$C$6, O896)*(J897/J896)</f>
        <v/>
      </c>
      <c r="P897" s="107">
        <f>IF(YEAR(M897)&lt;&gt;YEAR(M896), Q896*$C$7, P896)*(1+Tbill_YTM)^(1/52)</f>
        <v/>
      </c>
      <c r="Q897" s="61">
        <f>SUM(N897:P897)</f>
        <v/>
      </c>
      <c r="R897" s="61">
        <f>R896*EXP($C$20/52) - IF(YEAR(M898)&lt;&gt;YEAR(M897), Initial_Assets * $C$19, 0)</f>
        <v/>
      </c>
      <c r="S897" s="62">
        <f>Q897/-R897</f>
        <v/>
      </c>
      <c r="T897" s="59" t="n"/>
      <c r="U897" s="59" t="n"/>
      <c r="V897" s="59" t="n"/>
    </row>
    <row r="898">
      <c r="G898" s="59" t="n"/>
      <c r="H898" s="104" t="n">
        <v>42877</v>
      </c>
      <c r="I898" s="105" t="n">
        <v>5788.35986328125</v>
      </c>
      <c r="J898" s="70" t="n">
        <v>14.9876298904418</v>
      </c>
      <c r="K898" s="106">
        <f>K897*(1+Tbill_YTM)^(1/52)</f>
        <v/>
      </c>
      <c r="L898" s="59" t="n"/>
      <c r="M898" s="104" t="n">
        <v>42877</v>
      </c>
      <c r="N898" s="107">
        <f>IF(YEAR(M898)&lt;&gt;YEAR(M897), Q897*$C$5, N897)*(I898/I897)</f>
        <v/>
      </c>
      <c r="O898" s="107">
        <f>IF(YEAR(M898)&lt;&gt;YEAR(M897), Q897*$C$6, O897)*(J898/J897)</f>
        <v/>
      </c>
      <c r="P898" s="107">
        <f>IF(YEAR(M898)&lt;&gt;YEAR(M897), Q897*$C$7, P897)*(1+Tbill_YTM)^(1/52)</f>
        <v/>
      </c>
      <c r="Q898" s="61">
        <f>SUM(N898:P898)</f>
        <v/>
      </c>
      <c r="R898" s="61">
        <f>R897*EXP($C$20/52) - IF(YEAR(M899)&lt;&gt;YEAR(M898), Initial_Assets * $C$19, 0)</f>
        <v/>
      </c>
      <c r="S898" s="62">
        <f>Q898/-R898</f>
        <v/>
      </c>
      <c r="T898" s="59" t="n"/>
      <c r="U898" s="59" t="n"/>
      <c r="V898" s="59" t="n"/>
    </row>
    <row r="899">
      <c r="G899" s="59" t="n"/>
      <c r="H899" s="104" t="n">
        <v>42884</v>
      </c>
      <c r="I899" s="105" t="n">
        <v>5881.4599609375</v>
      </c>
      <c r="J899" s="70" t="n">
        <v>15.4563817977905</v>
      </c>
      <c r="K899" s="106">
        <f>K898*(1+Tbill_YTM)^(1/52)</f>
        <v/>
      </c>
      <c r="L899" s="59" t="n"/>
      <c r="M899" s="104" t="n">
        <v>42884</v>
      </c>
      <c r="N899" s="107">
        <f>IF(YEAR(M899)&lt;&gt;YEAR(M898), Q898*$C$5, N898)*(I899/I898)</f>
        <v/>
      </c>
      <c r="O899" s="107">
        <f>IF(YEAR(M899)&lt;&gt;YEAR(M898), Q898*$C$6, O898)*(J899/J898)</f>
        <v/>
      </c>
      <c r="P899" s="107">
        <f>IF(YEAR(M899)&lt;&gt;YEAR(M898), Q898*$C$7, P898)*(1+Tbill_YTM)^(1/52)</f>
        <v/>
      </c>
      <c r="Q899" s="61">
        <f>SUM(N899:P899)</f>
        <v/>
      </c>
      <c r="R899" s="61">
        <f>R898*EXP($C$20/52) - IF(YEAR(M900)&lt;&gt;YEAR(M899), Initial_Assets * $C$19, 0)</f>
        <v/>
      </c>
      <c r="S899" s="62">
        <f>Q899/-R899</f>
        <v/>
      </c>
      <c r="T899" s="59" t="n"/>
      <c r="U899" s="59" t="n"/>
      <c r="V899" s="59" t="n"/>
    </row>
    <row r="900">
      <c r="G900" s="59" t="n"/>
      <c r="H900" s="104" t="n">
        <v>42891</v>
      </c>
      <c r="I900" s="105" t="n">
        <v>5741.93994140625</v>
      </c>
      <c r="J900" s="70" t="n">
        <v>14.7076168060302</v>
      </c>
      <c r="K900" s="106">
        <f>K899*(1+Tbill_YTM)^(1/52)</f>
        <v/>
      </c>
      <c r="L900" s="59" t="n"/>
      <c r="M900" s="104" t="n">
        <v>42891</v>
      </c>
      <c r="N900" s="107">
        <f>IF(YEAR(M900)&lt;&gt;YEAR(M899), Q899*$C$5, N899)*(I900/I899)</f>
        <v/>
      </c>
      <c r="O900" s="107">
        <f>IF(YEAR(M900)&lt;&gt;YEAR(M899), Q899*$C$6, O899)*(J900/J899)</f>
        <v/>
      </c>
      <c r="P900" s="107">
        <f>IF(YEAR(M900)&lt;&gt;YEAR(M899), Q899*$C$7, P899)*(1+Tbill_YTM)^(1/52)</f>
        <v/>
      </c>
      <c r="Q900" s="61">
        <f>SUM(N900:P900)</f>
        <v/>
      </c>
      <c r="R900" s="61">
        <f>R899*EXP($C$20/52) - IF(YEAR(M901)&lt;&gt;YEAR(M900), Initial_Assets * $C$19, 0)</f>
        <v/>
      </c>
      <c r="S900" s="62">
        <f>Q900/-R900</f>
        <v/>
      </c>
      <c r="T900" s="59" t="n"/>
      <c r="U900" s="59" t="n"/>
      <c r="V900" s="59" t="n"/>
    </row>
    <row r="901">
      <c r="G901" s="59" t="n"/>
      <c r="H901" s="104" t="n">
        <v>42898</v>
      </c>
      <c r="I901" s="105" t="n">
        <v>5681.47998046875</v>
      </c>
      <c r="J901" s="70" t="n">
        <v>14.4066295623779</v>
      </c>
      <c r="K901" s="106">
        <f>K900*(1+Tbill_YTM)^(1/52)</f>
        <v/>
      </c>
      <c r="L901" s="59" t="n"/>
      <c r="M901" s="104" t="n">
        <v>42898</v>
      </c>
      <c r="N901" s="107">
        <f>IF(YEAR(M901)&lt;&gt;YEAR(M900), Q900*$C$5, N900)*(I901/I900)</f>
        <v/>
      </c>
      <c r="O901" s="107">
        <f>IF(YEAR(M901)&lt;&gt;YEAR(M900), Q900*$C$6, O900)*(J901/J900)</f>
        <v/>
      </c>
      <c r="P901" s="107">
        <f>IF(YEAR(M901)&lt;&gt;YEAR(M900), Q900*$C$7, P900)*(1+Tbill_YTM)^(1/52)</f>
        <v/>
      </c>
      <c r="Q901" s="61">
        <f>SUM(N901:P901)</f>
        <v/>
      </c>
      <c r="R901" s="61">
        <f>R900*EXP($C$20/52) - IF(YEAR(M902)&lt;&gt;YEAR(M901), Initial_Assets * $C$19, 0)</f>
        <v/>
      </c>
      <c r="S901" s="62">
        <f>Q901/-R901</f>
        <v/>
      </c>
      <c r="T901" s="59" t="n"/>
      <c r="U901" s="59" t="n"/>
      <c r="V901" s="59" t="n"/>
    </row>
    <row r="902" ht="17.5" customHeight="1" s="15">
      <c r="A902" s="4" t="n"/>
      <c r="G902" s="59" t="n"/>
      <c r="H902" s="104" t="n">
        <v>42905</v>
      </c>
      <c r="I902" s="105" t="n">
        <v>5803.10986328125</v>
      </c>
      <c r="J902" s="70" t="n">
        <v>15.0246391296386</v>
      </c>
      <c r="K902" s="106">
        <f>K901*(1+Tbill_YTM)^(1/52)</f>
        <v/>
      </c>
      <c r="L902" s="106" t="n"/>
      <c r="M902" s="104" t="n">
        <v>42905</v>
      </c>
      <c r="N902" s="107">
        <f>IF(YEAR(M902)&lt;&gt;YEAR(M901), Q901*$C$5, N901)*(I902/I901)</f>
        <v/>
      </c>
      <c r="O902" s="107">
        <f>IF(YEAR(M902)&lt;&gt;YEAR(M901), Q901*$C$6, O901)*(J902/J901)</f>
        <v/>
      </c>
      <c r="P902" s="107">
        <f>IF(YEAR(M902)&lt;&gt;YEAR(M901), Q901*$C$7, P901)*(1+Tbill_YTM)^(1/52)</f>
        <v/>
      </c>
      <c r="Q902" s="61">
        <f>SUM(N902:P902)</f>
        <v/>
      </c>
      <c r="R902" s="61">
        <f>R901*EXP($C$20/52) - IF(YEAR(M903)&lt;&gt;YEAR(M902), Initial_Assets * $C$19, 0)</f>
        <v/>
      </c>
      <c r="S902" s="62">
        <f>Q902/-R902</f>
        <v/>
      </c>
      <c r="T902" s="59" t="n"/>
      <c r="U902" s="59" t="n"/>
      <c r="V902" s="59" t="n"/>
    </row>
    <row r="903" ht="17.5" customHeight="1" s="15">
      <c r="G903" s="59" t="n"/>
      <c r="H903" s="104" t="n">
        <v>42912</v>
      </c>
      <c r="I903" s="105" t="n">
        <v>5646.919921875</v>
      </c>
      <c r="J903" s="70" t="n">
        <v>14.2261371612548</v>
      </c>
      <c r="K903" s="106">
        <f>K902*(1+Tbill_YTM)^(1/52)</f>
        <v/>
      </c>
      <c r="L903" s="59" t="n"/>
      <c r="M903" s="104" t="n">
        <v>42912</v>
      </c>
      <c r="N903" s="107">
        <f>IF(YEAR(M903)&lt;&gt;YEAR(M902), Q902*$C$5, N902)*(I903/I902)</f>
        <v/>
      </c>
      <c r="O903" s="107">
        <f>IF(YEAR(M903)&lt;&gt;YEAR(M902), Q902*$C$6, O902)*(J903/J902)</f>
        <v/>
      </c>
      <c r="P903" s="107">
        <f>IF(YEAR(M903)&lt;&gt;YEAR(M902), Q902*$C$7, P902)*(1+Tbill_YTM)^(1/52)</f>
        <v/>
      </c>
      <c r="Q903" s="61">
        <f>SUM(N903:P903)</f>
        <v/>
      </c>
      <c r="R903" s="61">
        <f>R902*EXP($C$20/52) - IF(YEAR(M904)&lt;&gt;YEAR(M903), Initial_Assets * $C$19, 0)</f>
        <v/>
      </c>
      <c r="S903" s="62">
        <f>Q903/-R903</f>
        <v/>
      </c>
      <c r="T903" s="59" t="n"/>
      <c r="U903" s="59" t="n"/>
      <c r="V903" s="59" t="n"/>
    </row>
    <row r="904">
      <c r="G904" s="59" t="n"/>
      <c r="H904" s="104" t="n">
        <v>42919</v>
      </c>
      <c r="I904" s="105" t="n">
        <v>5656.47021484375</v>
      </c>
      <c r="J904" s="70" t="n">
        <v>14.2557430267333</v>
      </c>
      <c r="K904" s="106">
        <f>K903*(1+Tbill_YTM)^(1/52)</f>
        <v/>
      </c>
      <c r="L904" s="59" t="n"/>
      <c r="M904" s="104" t="n">
        <v>42919</v>
      </c>
      <c r="N904" s="107">
        <f>IF(YEAR(M904)&lt;&gt;YEAR(M903), Q903*$C$5, N903)*(I904/I903)</f>
        <v/>
      </c>
      <c r="O904" s="107">
        <f>IF(YEAR(M904)&lt;&gt;YEAR(M903), Q903*$C$6, O903)*(J904/J903)</f>
        <v/>
      </c>
      <c r="P904" s="107">
        <f>IF(YEAR(M904)&lt;&gt;YEAR(M903), Q903*$C$7, P903)*(1+Tbill_YTM)^(1/52)</f>
        <v/>
      </c>
      <c r="Q904" s="61">
        <f>SUM(N904:P904)</f>
        <v/>
      </c>
      <c r="R904" s="61">
        <f>R903*EXP($C$20/52) - IF(YEAR(M905)&lt;&gt;YEAR(M904), Initial_Assets * $C$19, 0)</f>
        <v/>
      </c>
      <c r="S904" s="62">
        <f>Q904/-R904</f>
        <v/>
      </c>
      <c r="T904" s="59" t="n"/>
      <c r="U904" s="59" t="n"/>
      <c r="V904" s="59" t="n"/>
    </row>
    <row r="905">
      <c r="G905" s="59" t="n"/>
      <c r="H905" s="104" t="n">
        <v>42926</v>
      </c>
      <c r="I905" s="105" t="n">
        <v>5838.080078125</v>
      </c>
      <c r="J905" s="70" t="n">
        <v>15.172324180603</v>
      </c>
      <c r="K905" s="106">
        <f>K904*(1+Tbill_YTM)^(1/52)</f>
        <v/>
      </c>
      <c r="L905" s="59" t="n"/>
      <c r="M905" s="104" t="n">
        <v>42926</v>
      </c>
      <c r="N905" s="107">
        <f>IF(YEAR(M905)&lt;&gt;YEAR(M904), Q904*$C$5, N904)*(I905/I904)</f>
        <v/>
      </c>
      <c r="O905" s="107">
        <f>IF(YEAR(M905)&lt;&gt;YEAR(M904), Q904*$C$6, O904)*(J905/J904)</f>
        <v/>
      </c>
      <c r="P905" s="107">
        <f>IF(YEAR(M905)&lt;&gt;YEAR(M904), Q904*$C$7, P904)*(1+Tbill_YTM)^(1/52)</f>
        <v/>
      </c>
      <c r="Q905" s="61">
        <f>SUM(N905:P905)</f>
        <v/>
      </c>
      <c r="R905" s="61">
        <f>R904*EXP($C$20/52) - IF(YEAR(M906)&lt;&gt;YEAR(M905), Initial_Assets * $C$19, 0)</f>
        <v/>
      </c>
      <c r="S905" s="62">
        <f>Q905/-R905</f>
        <v/>
      </c>
      <c r="T905" s="59" t="n"/>
      <c r="U905" s="59" t="n"/>
      <c r="V905" s="59" t="n"/>
    </row>
    <row r="906">
      <c r="G906" s="59" t="n"/>
      <c r="H906" s="104" t="n">
        <v>42933</v>
      </c>
      <c r="I906" s="105" t="n">
        <v>5921.52978515625</v>
      </c>
      <c r="J906" s="70" t="n">
        <v>15.5905218124389</v>
      </c>
      <c r="K906" s="106">
        <f>K905*(1+Tbill_YTM)^(1/52)</f>
        <v/>
      </c>
      <c r="L906" s="59" t="n"/>
      <c r="M906" s="104" t="n">
        <v>42933</v>
      </c>
      <c r="N906" s="107">
        <f>IF(YEAR(M906)&lt;&gt;YEAR(M905), Q905*$C$5, N905)*(I906/I905)</f>
        <v/>
      </c>
      <c r="O906" s="107">
        <f>IF(YEAR(M906)&lt;&gt;YEAR(M905), Q905*$C$6, O905)*(J906/J905)</f>
        <v/>
      </c>
      <c r="P906" s="107">
        <f>IF(YEAR(M906)&lt;&gt;YEAR(M905), Q905*$C$7, P905)*(1+Tbill_YTM)^(1/52)</f>
        <v/>
      </c>
      <c r="Q906" s="61">
        <f>SUM(N906:P906)</f>
        <v/>
      </c>
      <c r="R906" s="61">
        <f>R905*EXP($C$20/52) - IF(YEAR(M907)&lt;&gt;YEAR(M906), Initial_Assets * $C$19, 0)</f>
        <v/>
      </c>
      <c r="S906" s="62">
        <f>Q906/-R906</f>
        <v/>
      </c>
      <c r="T906" s="59" t="n"/>
      <c r="U906" s="59" t="n"/>
      <c r="V906" s="59" t="n"/>
    </row>
    <row r="907">
      <c r="G907" s="59" t="n"/>
      <c r="H907" s="104" t="n">
        <v>42940</v>
      </c>
      <c r="I907" s="105" t="n">
        <v>5908.919921875</v>
      </c>
      <c r="J907" s="70" t="n">
        <v>15.5313100814819</v>
      </c>
      <c r="K907" s="106">
        <f>K906*(1+Tbill_YTM)^(1/52)</f>
        <v/>
      </c>
      <c r="L907" s="59" t="n"/>
      <c r="M907" s="104" t="n">
        <v>42940</v>
      </c>
      <c r="N907" s="107">
        <f>IF(YEAR(M907)&lt;&gt;YEAR(M906), Q906*$C$5, N906)*(I907/I906)</f>
        <v/>
      </c>
      <c r="O907" s="107">
        <f>IF(YEAR(M907)&lt;&gt;YEAR(M906), Q906*$C$6, O906)*(J907/J906)</f>
        <v/>
      </c>
      <c r="P907" s="107">
        <f>IF(YEAR(M907)&lt;&gt;YEAR(M906), Q906*$C$7, P906)*(1+Tbill_YTM)^(1/52)</f>
        <v/>
      </c>
      <c r="Q907" s="61">
        <f>SUM(N907:P907)</f>
        <v/>
      </c>
      <c r="R907" s="61">
        <f>R906*EXP($C$20/52) - IF(YEAR(M908)&lt;&gt;YEAR(M907), Initial_Assets * $C$19, 0)</f>
        <v/>
      </c>
      <c r="S907" s="62">
        <f>Q907/-R907</f>
        <v/>
      </c>
      <c r="T907" s="59" t="n"/>
      <c r="U907" s="59" t="n"/>
      <c r="V907" s="59" t="n"/>
    </row>
    <row r="908">
      <c r="G908" s="59" t="n"/>
      <c r="H908" s="104" t="n">
        <v>42947</v>
      </c>
      <c r="I908" s="105" t="n">
        <v>5899.91015625</v>
      </c>
      <c r="J908" s="70" t="n">
        <v>15.4794979095458</v>
      </c>
      <c r="K908" s="106">
        <f>K907*(1+Tbill_YTM)^(1/52)</f>
        <v/>
      </c>
      <c r="L908" s="59" t="n"/>
      <c r="M908" s="104" t="n">
        <v>42947</v>
      </c>
      <c r="N908" s="107">
        <f>IF(YEAR(M908)&lt;&gt;YEAR(M907), Q907*$C$5, N907)*(I908/I907)</f>
        <v/>
      </c>
      <c r="O908" s="107">
        <f>IF(YEAR(M908)&lt;&gt;YEAR(M907), Q907*$C$6, O907)*(J908/J907)</f>
        <v/>
      </c>
      <c r="P908" s="107">
        <f>IF(YEAR(M908)&lt;&gt;YEAR(M907), Q907*$C$7, P907)*(1+Tbill_YTM)^(1/52)</f>
        <v/>
      </c>
      <c r="Q908" s="61">
        <f>SUM(N908:P908)</f>
        <v/>
      </c>
      <c r="R908" s="61">
        <f>R907*EXP($C$20/52) - IF(YEAR(M909)&lt;&gt;YEAR(M908), Initial_Assets * $C$19, 0)</f>
        <v/>
      </c>
      <c r="S908" s="62">
        <f>Q908/-R908</f>
        <v/>
      </c>
      <c r="T908" s="59" t="n"/>
      <c r="U908" s="59" t="n"/>
      <c r="V908" s="59" t="n"/>
    </row>
    <row r="909">
      <c r="E909" s="4" t="n"/>
      <c r="F909" s="4" t="n"/>
      <c r="G909" s="59" t="n"/>
      <c r="H909" s="104" t="n">
        <v>42954</v>
      </c>
      <c r="I909" s="105" t="n">
        <v>5831.52978515625</v>
      </c>
      <c r="J909" s="70" t="n">
        <v>15.1266822814941</v>
      </c>
      <c r="K909" s="106">
        <f>K908*(1+Tbill_YTM)^(1/52)</f>
        <v/>
      </c>
      <c r="L909" s="59" t="n"/>
      <c r="M909" s="104" t="n">
        <v>42954</v>
      </c>
      <c r="N909" s="107">
        <f>IF(YEAR(M909)&lt;&gt;YEAR(M908), Q908*$C$5, N908)*(I909/I908)</f>
        <v/>
      </c>
      <c r="O909" s="107">
        <f>IF(YEAR(M909)&lt;&gt;YEAR(M908), Q908*$C$6, O908)*(J909/J908)</f>
        <v/>
      </c>
      <c r="P909" s="107">
        <f>IF(YEAR(M909)&lt;&gt;YEAR(M908), Q908*$C$7, P908)*(1+Tbill_YTM)^(1/52)</f>
        <v/>
      </c>
      <c r="Q909" s="61">
        <f>SUM(N909:P909)</f>
        <v/>
      </c>
      <c r="R909" s="61">
        <f>R908*EXP($C$20/52) - IF(YEAR(M910)&lt;&gt;YEAR(M909), Initial_Assets * $C$19, 0)</f>
        <v/>
      </c>
      <c r="S909" s="62">
        <f>Q909/-R909</f>
        <v/>
      </c>
      <c r="T909" s="59" t="n"/>
      <c r="U909" s="59" t="n"/>
      <c r="V909" s="59" t="n"/>
    </row>
    <row r="910">
      <c r="B910" s="27" t="n"/>
      <c r="C910" s="4" t="n"/>
      <c r="D910" s="4" t="n"/>
      <c r="G910" s="59" t="n"/>
      <c r="H910" s="104" t="n">
        <v>42961</v>
      </c>
      <c r="I910" s="105" t="n">
        <v>5790.91015625</v>
      </c>
      <c r="J910" s="70" t="n">
        <v>14.9218997955322</v>
      </c>
      <c r="K910" s="106">
        <f>K909*(1+Tbill_YTM)^(1/52)</f>
        <v/>
      </c>
      <c r="L910" s="59" t="n"/>
      <c r="M910" s="104" t="n">
        <v>42961</v>
      </c>
      <c r="N910" s="107">
        <f>IF(YEAR(M910)&lt;&gt;YEAR(M909), Q909*$C$5, N909)*(I910/I909)</f>
        <v/>
      </c>
      <c r="O910" s="107">
        <f>IF(YEAR(M910)&lt;&gt;YEAR(M909), Q909*$C$6, O909)*(J910/J909)</f>
        <v/>
      </c>
      <c r="P910" s="107">
        <f>IF(YEAR(M910)&lt;&gt;YEAR(M909), Q909*$C$7, P909)*(1+Tbill_YTM)^(1/52)</f>
        <v/>
      </c>
      <c r="Q910" s="61">
        <f>SUM(N910:P910)</f>
        <v/>
      </c>
      <c r="R910" s="61">
        <f>R909*EXP($C$20/52) - IF(YEAR(M911)&lt;&gt;YEAR(M910), Initial_Assets * $C$19, 0)</f>
        <v/>
      </c>
      <c r="S910" s="62">
        <f>Q910/-R910</f>
        <v/>
      </c>
      <c r="T910" s="59" t="n"/>
      <c r="U910" s="59" t="n"/>
      <c r="V910" s="59" t="n"/>
    </row>
    <row r="911">
      <c r="G911" s="59" t="n"/>
      <c r="H911" s="104" t="n">
        <v>42968</v>
      </c>
      <c r="I911" s="105" t="n">
        <v>5822.52978515625</v>
      </c>
      <c r="J911" s="70" t="n">
        <v>15.0847387313842</v>
      </c>
      <c r="K911" s="106">
        <f>K910*(1+Tbill_YTM)^(1/52)</f>
        <v/>
      </c>
      <c r="L911" s="59" t="n"/>
      <c r="M911" s="104" t="n">
        <v>42968</v>
      </c>
      <c r="N911" s="107">
        <f>IF(YEAR(M911)&lt;&gt;YEAR(M910), Q910*$C$5, N910)*(I911/I910)</f>
        <v/>
      </c>
      <c r="O911" s="107">
        <f>IF(YEAR(M911)&lt;&gt;YEAR(M910), Q910*$C$6, O910)*(J911/J910)</f>
        <v/>
      </c>
      <c r="P911" s="107">
        <f>IF(YEAR(M911)&lt;&gt;YEAR(M910), Q910*$C$7, P910)*(1+Tbill_YTM)^(1/52)</f>
        <v/>
      </c>
      <c r="Q911" s="61">
        <f>SUM(N911:P911)</f>
        <v/>
      </c>
      <c r="R911" s="61">
        <f>R910*EXP($C$20/52) - IF(YEAR(M912)&lt;&gt;YEAR(M911), Initial_Assets * $C$19, 0)</f>
        <v/>
      </c>
      <c r="S911" s="62">
        <f>Q911/-R911</f>
        <v/>
      </c>
      <c r="T911" s="59" t="n"/>
      <c r="U911" s="59" t="n"/>
      <c r="V911" s="59" t="n"/>
    </row>
    <row r="912">
      <c r="G912" s="59" t="n"/>
      <c r="H912" s="104" t="n">
        <v>42975</v>
      </c>
      <c r="I912" s="105" t="n">
        <v>5987.89990234375</v>
      </c>
      <c r="J912" s="70" t="n">
        <v>15.9408712387084</v>
      </c>
      <c r="K912" s="106">
        <f>K911*(1+Tbill_YTM)^(1/52)</f>
        <v/>
      </c>
      <c r="L912" s="59" t="n"/>
      <c r="M912" s="104" t="n">
        <v>42975</v>
      </c>
      <c r="N912" s="107">
        <f>IF(YEAR(M912)&lt;&gt;YEAR(M911), Q911*$C$5, N911)*(I912/I911)</f>
        <v/>
      </c>
      <c r="O912" s="107">
        <f>IF(YEAR(M912)&lt;&gt;YEAR(M911), Q911*$C$6, O911)*(J912/J911)</f>
        <v/>
      </c>
      <c r="P912" s="107">
        <f>IF(YEAR(M912)&lt;&gt;YEAR(M911), Q911*$C$7, P911)*(1+Tbill_YTM)^(1/52)</f>
        <v/>
      </c>
      <c r="Q912" s="61">
        <f>SUM(N912:P912)</f>
        <v/>
      </c>
      <c r="R912" s="61">
        <f>R911*EXP($C$20/52) - IF(YEAR(M913)&lt;&gt;YEAR(M912), Initial_Assets * $C$19, 0)</f>
        <v/>
      </c>
      <c r="S912" s="62">
        <f>Q912/-R912</f>
        <v/>
      </c>
      <c r="T912" s="59" t="n"/>
      <c r="U912" s="59" t="n"/>
      <c r="V912" s="59" t="n"/>
    </row>
    <row r="913">
      <c r="G913" s="59" t="n"/>
      <c r="H913" s="104" t="n">
        <v>42982</v>
      </c>
      <c r="I913" s="105" t="n">
        <v>5913.3701171875</v>
      </c>
      <c r="J913" s="70" t="n">
        <v>15.5461111068725</v>
      </c>
      <c r="K913" s="106">
        <f>K912*(1+Tbill_YTM)^(1/52)</f>
        <v/>
      </c>
      <c r="L913" s="59" t="n"/>
      <c r="M913" s="104" t="n">
        <v>42982</v>
      </c>
      <c r="N913" s="107">
        <f>IF(YEAR(M913)&lt;&gt;YEAR(M912), Q912*$C$5, N912)*(I913/I912)</f>
        <v/>
      </c>
      <c r="O913" s="107">
        <f>IF(YEAR(M913)&lt;&gt;YEAR(M912), Q912*$C$6, O912)*(J913/J912)</f>
        <v/>
      </c>
      <c r="P913" s="107">
        <f>IF(YEAR(M913)&lt;&gt;YEAR(M912), Q912*$C$7, P912)*(1+Tbill_YTM)^(1/52)</f>
        <v/>
      </c>
      <c r="Q913" s="61">
        <f>SUM(N913:P913)</f>
        <v/>
      </c>
      <c r="R913" s="61">
        <f>R912*EXP($C$20/52) - IF(YEAR(M914)&lt;&gt;YEAR(M913), Initial_Assets * $C$19, 0)</f>
        <v/>
      </c>
      <c r="S913" s="62">
        <f>Q913/-R913</f>
        <v/>
      </c>
      <c r="T913" s="59" t="n"/>
      <c r="U913" s="59" t="n"/>
      <c r="V913" s="59" t="n"/>
    </row>
    <row r="914">
      <c r="G914" s="59" t="n"/>
      <c r="H914" s="104" t="n">
        <v>42989</v>
      </c>
      <c r="I914" s="105" t="n">
        <v>5988</v>
      </c>
      <c r="J914" s="70" t="n">
        <v>15.923599243164</v>
      </c>
      <c r="K914" s="106">
        <f>K913*(1+Tbill_YTM)^(1/52)</f>
        <v/>
      </c>
      <c r="L914" s="59" t="n"/>
      <c r="M914" s="104" t="n">
        <v>42989</v>
      </c>
      <c r="N914" s="107">
        <f>IF(YEAR(M914)&lt;&gt;YEAR(M913), Q913*$C$5, N913)*(I914/I913)</f>
        <v/>
      </c>
      <c r="O914" s="107">
        <f>IF(YEAR(M914)&lt;&gt;YEAR(M913), Q913*$C$6, O913)*(J914/J913)</f>
        <v/>
      </c>
      <c r="P914" s="107">
        <f>IF(YEAR(M914)&lt;&gt;YEAR(M913), Q913*$C$7, P913)*(1+Tbill_YTM)^(1/52)</f>
        <v/>
      </c>
      <c r="Q914" s="61">
        <f>SUM(N914:P914)</f>
        <v/>
      </c>
      <c r="R914" s="61">
        <f>R913*EXP($C$20/52) - IF(YEAR(M915)&lt;&gt;YEAR(M914), Initial_Assets * $C$19, 0)</f>
        <v/>
      </c>
      <c r="S914" s="62">
        <f>Q914/-R914</f>
        <v/>
      </c>
      <c r="T914" s="59" t="n"/>
      <c r="U914" s="59" t="n"/>
      <c r="V914" s="59" t="n"/>
    </row>
    <row r="915">
      <c r="G915" s="59" t="n"/>
      <c r="H915" s="104" t="n">
        <v>42996</v>
      </c>
      <c r="I915" s="105" t="n">
        <v>5932.31982421875</v>
      </c>
      <c r="J915" s="70" t="n">
        <v>15.6176633834838</v>
      </c>
      <c r="K915" s="106">
        <f>K914*(1+Tbill_YTM)^(1/52)</f>
        <v/>
      </c>
      <c r="L915" s="59" t="n"/>
      <c r="M915" s="104" t="n">
        <v>42996</v>
      </c>
      <c r="N915" s="107">
        <f>IF(YEAR(M915)&lt;&gt;YEAR(M914), Q914*$C$5, N914)*(I915/I914)</f>
        <v/>
      </c>
      <c r="O915" s="107">
        <f>IF(YEAR(M915)&lt;&gt;YEAR(M914), Q914*$C$6, O914)*(J915/J914)</f>
        <v/>
      </c>
      <c r="P915" s="107">
        <f>IF(YEAR(M915)&lt;&gt;YEAR(M914), Q914*$C$7, P914)*(1+Tbill_YTM)^(1/52)</f>
        <v/>
      </c>
      <c r="Q915" s="61">
        <f>SUM(N915:P915)</f>
        <v/>
      </c>
      <c r="R915" s="61">
        <f>R914*EXP($C$20/52) - IF(YEAR(M916)&lt;&gt;YEAR(M915), Initial_Assets * $C$19, 0)</f>
        <v/>
      </c>
      <c r="S915" s="62">
        <f>Q915/-R915</f>
        <v/>
      </c>
      <c r="T915" s="59" t="n"/>
      <c r="U915" s="59" t="n"/>
      <c r="V915" s="59" t="n"/>
    </row>
    <row r="916">
      <c r="G916" s="59" t="n"/>
      <c r="H916" s="104" t="n">
        <v>43003</v>
      </c>
      <c r="I916" s="105" t="n">
        <v>5979.2998046875</v>
      </c>
      <c r="J916" s="70" t="n">
        <v>15.844648361206</v>
      </c>
      <c r="K916" s="106">
        <f>K915*(1+Tbill_YTM)^(1/52)</f>
        <v/>
      </c>
      <c r="L916" s="59" t="n"/>
      <c r="M916" s="104" t="n">
        <v>43003</v>
      </c>
      <c r="N916" s="107">
        <f>IF(YEAR(M916)&lt;&gt;YEAR(M915), Q915*$C$5, N915)*(I916/I915)</f>
        <v/>
      </c>
      <c r="O916" s="107">
        <f>IF(YEAR(M916)&lt;&gt;YEAR(M915), Q915*$C$6, O915)*(J916/J915)</f>
        <v/>
      </c>
      <c r="P916" s="107">
        <f>IF(YEAR(M916)&lt;&gt;YEAR(M915), Q915*$C$7, P915)*(1+Tbill_YTM)^(1/52)</f>
        <v/>
      </c>
      <c r="Q916" s="61">
        <f>SUM(N916:P916)</f>
        <v/>
      </c>
      <c r="R916" s="61">
        <f>R915*EXP($C$20/52) - IF(YEAR(M917)&lt;&gt;YEAR(M916), Initial_Assets * $C$19, 0)</f>
        <v/>
      </c>
      <c r="S916" s="62">
        <f>Q916/-R916</f>
        <v/>
      </c>
      <c r="T916" s="59" t="n"/>
      <c r="U916" s="59" t="n"/>
      <c r="V916" s="59" t="n"/>
    </row>
    <row r="917">
      <c r="G917" s="59" t="n"/>
      <c r="H917" s="104" t="n">
        <v>43010</v>
      </c>
      <c r="I917" s="105" t="n">
        <v>6064.56982421875</v>
      </c>
      <c r="J917" s="70" t="n">
        <v>16.318359375</v>
      </c>
      <c r="K917" s="106">
        <f>K916*(1+Tbill_YTM)^(1/52)</f>
        <v/>
      </c>
      <c r="L917" s="59" t="n"/>
      <c r="M917" s="104" t="n">
        <v>43010</v>
      </c>
      <c r="N917" s="107">
        <f>IF(YEAR(M917)&lt;&gt;YEAR(M916), Q916*$C$5, N916)*(I917/I916)</f>
        <v/>
      </c>
      <c r="O917" s="107">
        <f>IF(YEAR(M917)&lt;&gt;YEAR(M916), Q916*$C$6, O916)*(J917/J916)</f>
        <v/>
      </c>
      <c r="P917" s="107">
        <f>IF(YEAR(M917)&lt;&gt;YEAR(M916), Q916*$C$7, P916)*(1+Tbill_YTM)^(1/52)</f>
        <v/>
      </c>
      <c r="Q917" s="61">
        <f>SUM(N917:P917)</f>
        <v/>
      </c>
      <c r="R917" s="61">
        <f>R916*EXP($C$20/52) - IF(YEAR(M918)&lt;&gt;YEAR(M917), Initial_Assets * $C$19, 0)</f>
        <v/>
      </c>
      <c r="S917" s="62">
        <f>Q917/-R917</f>
        <v/>
      </c>
      <c r="T917" s="59" t="n"/>
      <c r="U917" s="59" t="n"/>
      <c r="V917" s="59" t="n"/>
    </row>
    <row r="918">
      <c r="G918" s="59" t="n"/>
      <c r="H918" s="104" t="n">
        <v>43017</v>
      </c>
      <c r="I918" s="105" t="n">
        <v>6092.4501953125</v>
      </c>
      <c r="J918" s="70" t="n">
        <v>16.4663906097412</v>
      </c>
      <c r="K918" s="106">
        <f>K917*(1+Tbill_YTM)^(1/52)</f>
        <v/>
      </c>
      <c r="L918" s="59" t="n"/>
      <c r="M918" s="104" t="n">
        <v>43017</v>
      </c>
      <c r="N918" s="107">
        <f>IF(YEAR(M918)&lt;&gt;YEAR(M917), Q917*$C$5, N917)*(I918/I917)</f>
        <v/>
      </c>
      <c r="O918" s="107">
        <f>IF(YEAR(M918)&lt;&gt;YEAR(M917), Q917*$C$6, O917)*(J918/J917)</f>
        <v/>
      </c>
      <c r="P918" s="107">
        <f>IF(YEAR(M918)&lt;&gt;YEAR(M917), Q917*$C$7, P917)*(1+Tbill_YTM)^(1/52)</f>
        <v/>
      </c>
      <c r="Q918" s="61">
        <f>SUM(N918:P918)</f>
        <v/>
      </c>
      <c r="R918" s="61">
        <f>R917*EXP($C$20/52) - IF(YEAR(M919)&lt;&gt;YEAR(M918), Initial_Assets * $C$19, 0)</f>
        <v/>
      </c>
      <c r="S918" s="62">
        <f>Q918/-R918</f>
        <v/>
      </c>
      <c r="T918" s="59" t="n"/>
      <c r="U918" s="59" t="n"/>
      <c r="V918" s="59" t="n"/>
    </row>
    <row r="919">
      <c r="G919" s="59" t="n"/>
      <c r="H919" s="104" t="n">
        <v>43024</v>
      </c>
      <c r="I919" s="105" t="n">
        <v>6108.81982421875</v>
      </c>
      <c r="J919" s="70" t="n">
        <v>16.540412902832</v>
      </c>
      <c r="K919" s="106">
        <f>K918*(1+Tbill_YTM)^(1/52)</f>
        <v/>
      </c>
      <c r="L919" s="59" t="n"/>
      <c r="M919" s="104" t="n">
        <v>43024</v>
      </c>
      <c r="N919" s="107">
        <f>IF(YEAR(M919)&lt;&gt;YEAR(M918), Q918*$C$5, N918)*(I919/I918)</f>
        <v/>
      </c>
      <c r="O919" s="107">
        <f>IF(YEAR(M919)&lt;&gt;YEAR(M918), Q918*$C$6, O918)*(J919/J918)</f>
        <v/>
      </c>
      <c r="P919" s="107">
        <f>IF(YEAR(M919)&lt;&gt;YEAR(M918), Q918*$C$7, P918)*(1+Tbill_YTM)^(1/52)</f>
        <v/>
      </c>
      <c r="Q919" s="61">
        <f>SUM(N919:P919)</f>
        <v/>
      </c>
      <c r="R919" s="61">
        <f>R918*EXP($C$20/52) - IF(YEAR(M920)&lt;&gt;YEAR(M919), Initial_Assets * $C$19, 0)</f>
        <v/>
      </c>
      <c r="S919" s="62">
        <f>Q919/-R919</f>
        <v/>
      </c>
      <c r="T919" s="59" t="n"/>
      <c r="U919" s="59" t="n"/>
      <c r="V919" s="59" t="n"/>
    </row>
    <row r="920">
      <c r="G920" s="59" t="n"/>
      <c r="H920" s="104" t="n">
        <v>43031</v>
      </c>
      <c r="I920" s="105" t="n">
        <v>6213.47021484375</v>
      </c>
      <c r="J920" s="70" t="n">
        <v>17.073335647583</v>
      </c>
      <c r="K920" s="106">
        <f>K919*(1+Tbill_YTM)^(1/52)</f>
        <v/>
      </c>
      <c r="L920" s="59" t="n"/>
      <c r="M920" s="104" t="n">
        <v>43031</v>
      </c>
      <c r="N920" s="107">
        <f>IF(YEAR(M920)&lt;&gt;YEAR(M919), Q919*$C$5, N919)*(I920/I919)</f>
        <v/>
      </c>
      <c r="O920" s="107">
        <f>IF(YEAR(M920)&lt;&gt;YEAR(M919), Q919*$C$6, O919)*(J920/J919)</f>
        <v/>
      </c>
      <c r="P920" s="107">
        <f>IF(YEAR(M920)&lt;&gt;YEAR(M919), Q919*$C$7, P919)*(1+Tbill_YTM)^(1/52)</f>
        <v/>
      </c>
      <c r="Q920" s="61">
        <f>SUM(N920:P920)</f>
        <v/>
      </c>
      <c r="R920" s="61">
        <f>R919*EXP($C$20/52) - IF(YEAR(M921)&lt;&gt;YEAR(M920), Initial_Assets * $C$19, 0)</f>
        <v/>
      </c>
      <c r="S920" s="62">
        <f>Q920/-R920</f>
        <v/>
      </c>
      <c r="T920" s="59" t="n"/>
      <c r="U920" s="59" t="n"/>
      <c r="V920" s="59" t="n"/>
    </row>
    <row r="921">
      <c r="G921" s="59" t="n"/>
      <c r="H921" s="104" t="n">
        <v>43038</v>
      </c>
      <c r="I921" s="105" t="n">
        <v>6295.580078125</v>
      </c>
      <c r="J921" s="70" t="n">
        <v>17.5297794342041</v>
      </c>
      <c r="K921" s="106">
        <f>K920*(1+Tbill_YTM)^(1/52)</f>
        <v/>
      </c>
      <c r="L921" s="59" t="n"/>
      <c r="M921" s="104" t="n">
        <v>43038</v>
      </c>
      <c r="N921" s="107">
        <f>IF(YEAR(M921)&lt;&gt;YEAR(M920), Q920*$C$5, N920)*(I921/I920)</f>
        <v/>
      </c>
      <c r="O921" s="107">
        <f>IF(YEAR(M921)&lt;&gt;YEAR(M920), Q920*$C$6, O920)*(J921/J920)</f>
        <v/>
      </c>
      <c r="P921" s="107">
        <f>IF(YEAR(M921)&lt;&gt;YEAR(M920), Q920*$C$7, P920)*(1+Tbill_YTM)^(1/52)</f>
        <v/>
      </c>
      <c r="Q921" s="61">
        <f>SUM(N921:P921)</f>
        <v/>
      </c>
      <c r="R921" s="61">
        <f>R920*EXP($C$20/52) - IF(YEAR(M922)&lt;&gt;YEAR(M921), Initial_Assets * $C$19, 0)</f>
        <v/>
      </c>
      <c r="S921" s="62">
        <f>Q921/-R921</f>
        <v/>
      </c>
      <c r="T921" s="59" t="n"/>
      <c r="U921" s="59" t="n"/>
      <c r="V921" s="59" t="n"/>
    </row>
    <row r="922">
      <c r="G922" s="59" t="n"/>
      <c r="H922" s="104" t="n">
        <v>43045</v>
      </c>
      <c r="I922" s="105" t="n">
        <v>6309.06982421875</v>
      </c>
      <c r="J922" s="70" t="n">
        <v>17.6259975433349</v>
      </c>
      <c r="K922" s="106">
        <f>K921*(1+Tbill_YTM)^(1/52)</f>
        <v/>
      </c>
      <c r="L922" s="59" t="n"/>
      <c r="M922" s="104" t="n">
        <v>43045</v>
      </c>
      <c r="N922" s="107">
        <f>IF(YEAR(M922)&lt;&gt;YEAR(M921), Q921*$C$5, N921)*(I922/I921)</f>
        <v/>
      </c>
      <c r="O922" s="107">
        <f>IF(YEAR(M922)&lt;&gt;YEAR(M921), Q921*$C$6, O921)*(J922/J921)</f>
        <v/>
      </c>
      <c r="P922" s="107">
        <f>IF(YEAR(M922)&lt;&gt;YEAR(M921), Q921*$C$7, P921)*(1+Tbill_YTM)^(1/52)</f>
        <v/>
      </c>
      <c r="Q922" s="61">
        <f>SUM(N922:P922)</f>
        <v/>
      </c>
      <c r="R922" s="61">
        <f>R921*EXP($C$20/52) - IF(YEAR(M923)&lt;&gt;YEAR(M922), Initial_Assets * $C$19, 0)</f>
        <v/>
      </c>
      <c r="S922" s="62">
        <f>Q922/-R922</f>
        <v/>
      </c>
      <c r="T922" s="59" t="n"/>
      <c r="U922" s="59" t="n"/>
      <c r="V922" s="59" t="n"/>
    </row>
    <row r="923">
      <c r="G923" s="59" t="n"/>
      <c r="H923" s="104" t="n">
        <v>43052</v>
      </c>
      <c r="I923" s="105" t="n">
        <v>6314.509765625</v>
      </c>
      <c r="J923" s="70" t="n">
        <v>17.6753463745117</v>
      </c>
      <c r="K923" s="106">
        <f>K922*(1+Tbill_YTM)^(1/52)</f>
        <v/>
      </c>
      <c r="L923" s="59" t="n"/>
      <c r="M923" s="104" t="n">
        <v>43052</v>
      </c>
      <c r="N923" s="107">
        <f>IF(YEAR(M923)&lt;&gt;YEAR(M922), Q922*$C$5, N922)*(I923/I922)</f>
        <v/>
      </c>
      <c r="O923" s="107">
        <f>IF(YEAR(M923)&lt;&gt;YEAR(M922), Q922*$C$6, O922)*(J923/J922)</f>
        <v/>
      </c>
      <c r="P923" s="107">
        <f>IF(YEAR(M923)&lt;&gt;YEAR(M922), Q922*$C$7, P922)*(1+Tbill_YTM)^(1/52)</f>
        <v/>
      </c>
      <c r="Q923" s="61">
        <f>SUM(N923:P923)</f>
        <v/>
      </c>
      <c r="R923" s="61">
        <f>R922*EXP($C$20/52) - IF(YEAR(M924)&lt;&gt;YEAR(M923), Initial_Assets * $C$19, 0)</f>
        <v/>
      </c>
      <c r="S923" s="62">
        <f>Q923/-R923</f>
        <v/>
      </c>
      <c r="T923" s="59" t="n"/>
      <c r="U923" s="59" t="n"/>
      <c r="V923" s="59" t="n"/>
    </row>
    <row r="924">
      <c r="G924" s="59" t="n"/>
      <c r="H924" s="104" t="n">
        <v>43059</v>
      </c>
      <c r="I924" s="105" t="n">
        <v>6409.2900390625</v>
      </c>
      <c r="J924" s="70" t="n">
        <v>18.2033348083496</v>
      </c>
      <c r="K924" s="106">
        <f>K923*(1+Tbill_YTM)^(1/52)</f>
        <v/>
      </c>
      <c r="L924" s="59" t="n"/>
      <c r="M924" s="104" t="n">
        <v>43059</v>
      </c>
      <c r="N924" s="107">
        <f>IF(YEAR(M924)&lt;&gt;YEAR(M923), Q923*$C$5, N923)*(I924/I923)</f>
        <v/>
      </c>
      <c r="O924" s="107">
        <f>IF(YEAR(M924)&lt;&gt;YEAR(M923), Q923*$C$6, O923)*(J924/J923)</f>
        <v/>
      </c>
      <c r="P924" s="107">
        <f>IF(YEAR(M924)&lt;&gt;YEAR(M923), Q923*$C$7, P923)*(1+Tbill_YTM)^(1/52)</f>
        <v/>
      </c>
      <c r="Q924" s="61">
        <f>SUM(N924:P924)</f>
        <v/>
      </c>
      <c r="R924" s="61">
        <f>R923*EXP($C$20/52) - IF(YEAR(M925)&lt;&gt;YEAR(M924), Initial_Assets * $C$19, 0)</f>
        <v/>
      </c>
      <c r="S924" s="62">
        <f>Q924/-R924</f>
        <v/>
      </c>
      <c r="T924" s="59" t="n"/>
      <c r="U924" s="59" t="n"/>
      <c r="V924" s="59" t="n"/>
    </row>
    <row r="925">
      <c r="G925" s="59" t="n"/>
      <c r="H925" s="104" t="n">
        <v>43066</v>
      </c>
      <c r="I925" s="105" t="n">
        <v>6337.8701171875</v>
      </c>
      <c r="J925" s="70" t="n">
        <v>17.7789688110351</v>
      </c>
      <c r="K925" s="106">
        <f>K924*(1+Tbill_YTM)^(1/52)</f>
        <v/>
      </c>
      <c r="L925" s="59" t="n"/>
      <c r="M925" s="104" t="n">
        <v>43066</v>
      </c>
      <c r="N925" s="107">
        <f>IF(YEAR(M925)&lt;&gt;YEAR(M924), Q924*$C$5, N924)*(I925/I924)</f>
        <v/>
      </c>
      <c r="O925" s="107">
        <f>IF(YEAR(M925)&lt;&gt;YEAR(M924), Q924*$C$6, O924)*(J925/J924)</f>
        <v/>
      </c>
      <c r="P925" s="107">
        <f>IF(YEAR(M925)&lt;&gt;YEAR(M924), Q924*$C$7, P924)*(1+Tbill_YTM)^(1/52)</f>
        <v/>
      </c>
      <c r="Q925" s="61">
        <f>SUM(N925:P925)</f>
        <v/>
      </c>
      <c r="R925" s="61">
        <f>R924*EXP($C$20/52) - IF(YEAR(M926)&lt;&gt;YEAR(M925), Initial_Assets * $C$19, 0)</f>
        <v/>
      </c>
      <c r="S925" s="62">
        <f>Q925/-R925</f>
        <v/>
      </c>
      <c r="T925" s="59" t="n"/>
      <c r="U925" s="59" t="n"/>
      <c r="V925" s="59" t="n"/>
    </row>
    <row r="926" ht="17.5" customHeight="1" s="15">
      <c r="G926" s="59" t="n"/>
      <c r="H926" s="104" t="n">
        <v>43073</v>
      </c>
      <c r="I926" s="105" t="n">
        <v>6344.56982421875</v>
      </c>
      <c r="J926" s="70" t="n">
        <v>17.8110446929931</v>
      </c>
      <c r="K926" s="106">
        <f>K925*(1+Tbill_YTM)^(1/52)</f>
        <v/>
      </c>
      <c r="L926" s="59" t="n"/>
      <c r="M926" s="104" t="n">
        <v>43073</v>
      </c>
      <c r="N926" s="107">
        <f>IF(YEAR(M926)&lt;&gt;YEAR(M925), Q925*$C$5, N925)*(I926/I925)</f>
        <v/>
      </c>
      <c r="O926" s="107">
        <f>IF(YEAR(M926)&lt;&gt;YEAR(M925), Q925*$C$6, O925)*(J926/J925)</f>
        <v/>
      </c>
      <c r="P926" s="107">
        <f>IF(YEAR(M926)&lt;&gt;YEAR(M925), Q925*$C$7, P925)*(1+Tbill_YTM)^(1/52)</f>
        <v/>
      </c>
      <c r="Q926" s="61">
        <f>SUM(N926:P926)</f>
        <v/>
      </c>
      <c r="R926" s="61">
        <f>R925*EXP($C$20/52) - IF(YEAR(M927)&lt;&gt;YEAR(M926), Initial_Assets * $C$19, 0)</f>
        <v/>
      </c>
      <c r="S926" s="62">
        <f>Q926/-R926</f>
        <v/>
      </c>
      <c r="T926" s="59" t="n"/>
      <c r="U926" s="59" t="n"/>
      <c r="V926" s="59" t="n"/>
    </row>
    <row r="927" ht="17.5" customHeight="1" s="15">
      <c r="G927" s="59" t="n"/>
      <c r="H927" s="104" t="n">
        <v>43080</v>
      </c>
      <c r="I927" s="105" t="n">
        <v>6466.31982421875</v>
      </c>
      <c r="J927" s="70" t="n">
        <v>18.4673309326171</v>
      </c>
      <c r="K927" s="106">
        <f>K926*(1+Tbill_YTM)^(1/52)</f>
        <v/>
      </c>
      <c r="L927" s="59" t="n"/>
      <c r="M927" s="104" t="n">
        <v>43080</v>
      </c>
      <c r="N927" s="107">
        <f>IF(YEAR(M927)&lt;&gt;YEAR(M926), Q926*$C$5, N926)*(I927/I926)</f>
        <v/>
      </c>
      <c r="O927" s="107">
        <f>IF(YEAR(M927)&lt;&gt;YEAR(M926), Q926*$C$6, O926)*(J927/J926)</f>
        <v/>
      </c>
      <c r="P927" s="107">
        <f>IF(YEAR(M927)&lt;&gt;YEAR(M926), Q926*$C$7, P926)*(1+Tbill_YTM)^(1/52)</f>
        <v/>
      </c>
      <c r="Q927" s="61">
        <f>SUM(N927:P927)</f>
        <v/>
      </c>
      <c r="R927" s="61">
        <f>R926*EXP($C$20/52) - IF(YEAR(M928)&lt;&gt;YEAR(M927), Initial_Assets * $C$19, 0)</f>
        <v/>
      </c>
      <c r="S927" s="62">
        <f>Q927/-R927</f>
        <v/>
      </c>
      <c r="T927" s="59" t="n"/>
      <c r="U927" s="59" t="n"/>
      <c r="V927" s="59" t="n"/>
    </row>
    <row r="928" ht="17.5" customHeight="1" s="15">
      <c r="G928" s="59" t="n"/>
      <c r="H928" s="104" t="n">
        <v>43087</v>
      </c>
      <c r="I928" s="105" t="n">
        <v>6465.169921875</v>
      </c>
      <c r="J928" s="70" t="n">
        <v>18.4846000671386</v>
      </c>
      <c r="K928" s="106">
        <f>K927*(1+Tbill_YTM)^(1/52)</f>
        <v/>
      </c>
      <c r="L928" s="59" t="n"/>
      <c r="M928" s="104" t="n">
        <v>43087</v>
      </c>
      <c r="N928" s="107">
        <f>IF(YEAR(M928)&lt;&gt;YEAR(M927), Q927*$C$5, N927)*(I928/I927)</f>
        <v/>
      </c>
      <c r="O928" s="107">
        <f>IF(YEAR(M928)&lt;&gt;YEAR(M927), Q927*$C$6, O927)*(J928/J927)</f>
        <v/>
      </c>
      <c r="P928" s="107">
        <f>IF(YEAR(M928)&lt;&gt;YEAR(M927), Q927*$C$7, P927)*(1+Tbill_YTM)^(1/52)</f>
        <v/>
      </c>
      <c r="Q928" s="61">
        <f>SUM(N928:P928)</f>
        <v/>
      </c>
      <c r="R928" s="61">
        <f>R927*EXP($C$20/52) - IF(YEAR(M929)&lt;&gt;YEAR(M928), Initial_Assets * $C$19, 0)</f>
        <v/>
      </c>
      <c r="S928" s="62">
        <f>Q928/-R928</f>
        <v/>
      </c>
      <c r="T928" s="59" t="n"/>
      <c r="U928" s="59" t="n"/>
      <c r="V928" s="59" t="n"/>
    </row>
    <row r="929" ht="17.5" customHeight="1" s="15" thickBot="1">
      <c r="G929" s="86" t="inlineStr">
        <is>
          <t>year-end</t>
        </is>
      </c>
      <c r="H929" s="111" t="n">
        <v>43094</v>
      </c>
      <c r="I929" s="112" t="n">
        <v>6396.419921875</v>
      </c>
      <c r="J929" s="84" t="n">
        <v>18.0923080444335</v>
      </c>
      <c r="K929" s="113">
        <f>K928*(1+Tbill_YTM)^(1/52)</f>
        <v/>
      </c>
      <c r="L929" s="86" t="n"/>
      <c r="M929" s="111" t="n">
        <v>43094</v>
      </c>
      <c r="N929" s="107">
        <f>IF(YEAR(M929)&lt;&gt;YEAR(M928), Q928*$C$5, N928)*(I929/I928)</f>
        <v/>
      </c>
      <c r="O929" s="107">
        <f>IF(YEAR(M929)&lt;&gt;YEAR(M928), Q928*$C$6, O928)*(J929/J928)</f>
        <v/>
      </c>
      <c r="P929" s="107">
        <f>IF(YEAR(M929)&lt;&gt;YEAR(M928), Q928*$C$7, P928)*(1+Tbill_YTM)^(1/52)</f>
        <v/>
      </c>
      <c r="Q929" s="87">
        <f>SUM(N929:P929)</f>
        <v/>
      </c>
      <c r="R929" s="61">
        <f>R928*EXP($C$20/52) - IF(YEAR(M930)&lt;&gt;YEAR(M929), Initial_Assets * $C$19, 0)</f>
        <v/>
      </c>
      <c r="S929" s="88">
        <f>Q929/-R929</f>
        <v/>
      </c>
      <c r="T929" s="86" t="n"/>
      <c r="U929" s="86" t="n"/>
      <c r="V929" s="86" t="n"/>
    </row>
    <row r="930" ht="17.5" customHeight="1" s="15" thickTop="1">
      <c r="G930" s="59" t="n"/>
      <c r="H930" s="104" t="n">
        <v>43101</v>
      </c>
      <c r="I930" s="105" t="n">
        <v>6653.2900390625</v>
      </c>
      <c r="J930" s="70" t="n">
        <v>19.5331802368164</v>
      </c>
      <c r="K930" s="106">
        <f>K929*(1+Tbill_YTM)^(1/52)</f>
        <v/>
      </c>
      <c r="L930" s="59" t="n"/>
      <c r="M930" s="104" t="n">
        <v>43101</v>
      </c>
      <c r="N930" s="107">
        <f>IF(YEAR(M930)&lt;&gt;YEAR(M929), Q929*$C$5, N929)*(I930/I929)</f>
        <v/>
      </c>
      <c r="O930" s="107">
        <f>IF(YEAR(M930)&lt;&gt;YEAR(M929), Q929*$C$6, O929)*(J930/J929)</f>
        <v/>
      </c>
      <c r="P930" s="107">
        <f>IF(YEAR(M930)&lt;&gt;YEAR(M929), Q929*$C$7, P929)*(1+Tbill_YTM)^(1/52)</f>
        <v/>
      </c>
      <c r="Q930" s="61">
        <f>SUM(N930:P930)</f>
        <v/>
      </c>
      <c r="R930" s="61">
        <f>R929*EXP($C$20/52) - IF(YEAR(M931)&lt;&gt;YEAR(M930), Initial_Assets * $C$19, 0)</f>
        <v/>
      </c>
      <c r="S930" s="62">
        <f>Q930/-R930</f>
        <v/>
      </c>
      <c r="T930" s="59" t="n"/>
      <c r="U930" s="59" t="n"/>
      <c r="V930" s="59" t="n"/>
    </row>
    <row r="931">
      <c r="G931" s="59" t="n"/>
      <c r="H931" s="104" t="n">
        <v>43108</v>
      </c>
      <c r="I931" s="105" t="n">
        <v>6758.5400390625</v>
      </c>
      <c r="J931" s="70" t="n">
        <v>20.1401176452636</v>
      </c>
      <c r="K931" s="106">
        <f>K930*(1+Tbill_YTM)^(1/52)</f>
        <v/>
      </c>
      <c r="L931" s="59" t="n"/>
      <c r="M931" s="104" t="n">
        <v>43108</v>
      </c>
      <c r="N931" s="107">
        <f>IF(YEAR(M931)&lt;&gt;YEAR(M930), Q930*$C$5, N930)*(I931/I930)</f>
        <v/>
      </c>
      <c r="O931" s="107">
        <f>IF(YEAR(M931)&lt;&gt;YEAR(M930), Q930*$C$6, O930)*(J931/J930)</f>
        <v/>
      </c>
      <c r="P931" s="107">
        <f>IF(YEAR(M931)&lt;&gt;YEAR(M930), Q930*$C$7, P930)*(1+Tbill_YTM)^(1/52)</f>
        <v/>
      </c>
      <c r="Q931" s="61">
        <f>SUM(N931:P931)</f>
        <v/>
      </c>
      <c r="R931" s="61">
        <f>R930*EXP($C$20/52) - IF(YEAR(M932)&lt;&gt;YEAR(M931), Initial_Assets * $C$19, 0)</f>
        <v/>
      </c>
      <c r="S931" s="62">
        <f>Q931/-R931</f>
        <v/>
      </c>
      <c r="T931" s="59" t="n"/>
      <c r="U931" s="59" t="n"/>
      <c r="V931" s="59" t="n"/>
    </row>
    <row r="932">
      <c r="G932" s="59" t="n"/>
      <c r="H932" s="104" t="n">
        <v>43115</v>
      </c>
      <c r="I932" s="105" t="n">
        <v>6834.330078125</v>
      </c>
      <c r="J932" s="70" t="n">
        <v>20.596565246582</v>
      </c>
      <c r="K932" s="106">
        <f>K931*(1+Tbill_YTM)^(1/52)</f>
        <v/>
      </c>
      <c r="L932" s="59" t="n"/>
      <c r="M932" s="104" t="n">
        <v>43115</v>
      </c>
      <c r="N932" s="107">
        <f>IF(YEAR(M932)&lt;&gt;YEAR(M931), Q931*$C$5, N931)*(I932/I931)</f>
        <v/>
      </c>
      <c r="O932" s="107">
        <f>IF(YEAR(M932)&lt;&gt;YEAR(M931), Q931*$C$6, O931)*(J932/J931)</f>
        <v/>
      </c>
      <c r="P932" s="107">
        <f>IF(YEAR(M932)&lt;&gt;YEAR(M931), Q931*$C$7, P931)*(1+Tbill_YTM)^(1/52)</f>
        <v/>
      </c>
      <c r="Q932" s="61">
        <f>SUM(N932:P932)</f>
        <v/>
      </c>
      <c r="R932" s="61">
        <f>R931*EXP($C$20/52) - IF(YEAR(M933)&lt;&gt;YEAR(M932), Initial_Assets * $C$19, 0)</f>
        <v/>
      </c>
      <c r="S932" s="62">
        <f>Q932/-R932</f>
        <v/>
      </c>
      <c r="T932" s="59" t="n"/>
      <c r="U932" s="59" t="n"/>
      <c r="V932" s="59" t="n"/>
    </row>
    <row r="933">
      <c r="G933" s="59" t="n"/>
      <c r="H933" s="104" t="n">
        <v>43122</v>
      </c>
      <c r="I933" s="105" t="n">
        <v>7022.97021484375</v>
      </c>
      <c r="J933" s="70" t="n">
        <v>21.7043590545654</v>
      </c>
      <c r="K933" s="106">
        <f>K932*(1+Tbill_YTM)^(1/52)</f>
        <v/>
      </c>
      <c r="L933" s="59" t="n"/>
      <c r="M933" s="104" t="n">
        <v>43122</v>
      </c>
      <c r="N933" s="107">
        <f>IF(YEAR(M933)&lt;&gt;YEAR(M932), Q932*$C$5, N932)*(I933/I932)</f>
        <v/>
      </c>
      <c r="O933" s="107">
        <f>IF(YEAR(M933)&lt;&gt;YEAR(M932), Q932*$C$6, O932)*(J933/J932)</f>
        <v/>
      </c>
      <c r="P933" s="107">
        <f>IF(YEAR(M933)&lt;&gt;YEAR(M932), Q932*$C$7, P932)*(1+Tbill_YTM)^(1/52)</f>
        <v/>
      </c>
      <c r="Q933" s="61">
        <f>SUM(N933:P933)</f>
        <v/>
      </c>
      <c r="R933" s="61">
        <f>R932*EXP($C$20/52) - IF(YEAR(M934)&lt;&gt;YEAR(M933), Initial_Assets * $C$19, 0)</f>
        <v/>
      </c>
      <c r="S933" s="62">
        <f>Q933/-R933</f>
        <v/>
      </c>
      <c r="T933" s="59" t="n"/>
      <c r="U933" s="59" t="n"/>
      <c r="V933" s="59" t="n"/>
    </row>
    <row r="934">
      <c r="G934" s="59" t="n"/>
      <c r="H934" s="104" t="n">
        <v>43129</v>
      </c>
      <c r="I934" s="105" t="n">
        <v>6760.2900390625</v>
      </c>
      <c r="J934" s="70" t="n">
        <v>20.1179161071777</v>
      </c>
      <c r="K934" s="106">
        <f>K933*(1+Tbill_YTM)^(1/52)</f>
        <v/>
      </c>
      <c r="L934" s="59" t="n"/>
      <c r="M934" s="104" t="n">
        <v>43129</v>
      </c>
      <c r="N934" s="107">
        <f>IF(YEAR(M934)&lt;&gt;YEAR(M933), Q933*$C$5, N933)*(I934/I933)</f>
        <v/>
      </c>
      <c r="O934" s="107">
        <f>IF(YEAR(M934)&lt;&gt;YEAR(M933), Q933*$C$6, O933)*(J934/J933)</f>
        <v/>
      </c>
      <c r="P934" s="107">
        <f>IF(YEAR(M934)&lt;&gt;YEAR(M933), Q933*$C$7, P933)*(1+Tbill_YTM)^(1/52)</f>
        <v/>
      </c>
      <c r="Q934" s="61">
        <f>SUM(N934:P934)</f>
        <v/>
      </c>
      <c r="R934" s="61">
        <f>R933*EXP($C$20/52) - IF(YEAR(M935)&lt;&gt;YEAR(M934), Initial_Assets * $C$19, 0)</f>
        <v/>
      </c>
      <c r="S934" s="62">
        <f>Q934/-R934</f>
        <v/>
      </c>
      <c r="T934" s="59" t="n"/>
      <c r="U934" s="59" t="n"/>
      <c r="V934" s="59" t="n"/>
    </row>
    <row r="935">
      <c r="G935" s="59" t="n"/>
      <c r="H935" s="104" t="n">
        <v>43136</v>
      </c>
      <c r="I935" s="105" t="n">
        <v>6412.68017578125</v>
      </c>
      <c r="J935" s="70" t="n">
        <v>17.9960880279541</v>
      </c>
      <c r="K935" s="106">
        <f>K934*(1+Tbill_YTM)^(1/52)</f>
        <v/>
      </c>
      <c r="L935" s="59" t="n"/>
      <c r="M935" s="104" t="n">
        <v>43136</v>
      </c>
      <c r="N935" s="107">
        <f>IF(YEAR(M935)&lt;&gt;YEAR(M934), Q934*$C$5, N934)*(I935/I934)</f>
        <v/>
      </c>
      <c r="O935" s="107">
        <f>IF(YEAR(M935)&lt;&gt;YEAR(M934), Q934*$C$6, O934)*(J935/J934)</f>
        <v/>
      </c>
      <c r="P935" s="107">
        <f>IF(YEAR(M935)&lt;&gt;YEAR(M934), Q934*$C$7, P934)*(1+Tbill_YTM)^(1/52)</f>
        <v/>
      </c>
      <c r="Q935" s="61">
        <f>SUM(N935:P935)</f>
        <v/>
      </c>
      <c r="R935" s="61">
        <f>R934*EXP($C$20/52) - IF(YEAR(M936)&lt;&gt;YEAR(M935), Initial_Assets * $C$19, 0)</f>
        <v/>
      </c>
      <c r="S935" s="62">
        <f>Q935/-R935</f>
        <v/>
      </c>
      <c r="T935" s="59" t="n"/>
      <c r="U935" s="59" t="n"/>
      <c r="V935" s="59" t="n"/>
    </row>
    <row r="936">
      <c r="G936" s="59" t="n"/>
      <c r="H936" s="104" t="n">
        <v>43143</v>
      </c>
      <c r="I936" s="105" t="n">
        <v>6770.66015625</v>
      </c>
      <c r="J936" s="70" t="n">
        <v>20.0907764434814</v>
      </c>
      <c r="K936" s="106">
        <f>K935*(1+Tbill_YTM)^(1/52)</f>
        <v/>
      </c>
      <c r="L936" s="59" t="n"/>
      <c r="M936" s="104" t="n">
        <v>43143</v>
      </c>
      <c r="N936" s="107">
        <f>IF(YEAR(M936)&lt;&gt;YEAR(M935), Q935*$C$5, N935)*(I936/I935)</f>
        <v/>
      </c>
      <c r="O936" s="107">
        <f>IF(YEAR(M936)&lt;&gt;YEAR(M935), Q935*$C$6, O935)*(J936/J935)</f>
        <v/>
      </c>
      <c r="P936" s="107">
        <f>IF(YEAR(M936)&lt;&gt;YEAR(M935), Q935*$C$7, P935)*(1+Tbill_YTM)^(1/52)</f>
        <v/>
      </c>
      <c r="Q936" s="61">
        <f>SUM(N936:P936)</f>
        <v/>
      </c>
      <c r="R936" s="61">
        <f>R935*EXP($C$20/52) - IF(YEAR(M937)&lt;&gt;YEAR(M936), Initial_Assets * $C$19, 0)</f>
        <v/>
      </c>
      <c r="S936" s="62">
        <f>Q936/-R936</f>
        <v/>
      </c>
      <c r="T936" s="59" t="n"/>
      <c r="U936" s="59" t="n"/>
      <c r="V936" s="59" t="n"/>
    </row>
    <row r="937">
      <c r="G937" s="59" t="n"/>
      <c r="H937" s="104" t="n">
        <v>43150</v>
      </c>
      <c r="I937" s="105" t="n">
        <v>6896.60009765625</v>
      </c>
      <c r="J937" s="70" t="n">
        <v>20.8358898162841</v>
      </c>
      <c r="K937" s="106">
        <f>K936*(1+Tbill_YTM)^(1/52)</f>
        <v/>
      </c>
      <c r="L937" s="59" t="n"/>
      <c r="M937" s="104" t="n">
        <v>43150</v>
      </c>
      <c r="N937" s="107">
        <f>IF(YEAR(M937)&lt;&gt;YEAR(M936), Q936*$C$5, N936)*(I937/I936)</f>
        <v/>
      </c>
      <c r="O937" s="107">
        <f>IF(YEAR(M937)&lt;&gt;YEAR(M936), Q936*$C$6, O936)*(J937/J936)</f>
        <v/>
      </c>
      <c r="P937" s="107">
        <f>IF(YEAR(M937)&lt;&gt;YEAR(M936), Q936*$C$7, P936)*(1+Tbill_YTM)^(1/52)</f>
        <v/>
      </c>
      <c r="Q937" s="61">
        <f>SUM(N937:P937)</f>
        <v/>
      </c>
      <c r="R937" s="61">
        <f>R936*EXP($C$20/52) - IF(YEAR(M938)&lt;&gt;YEAR(M937), Initial_Assets * $C$19, 0)</f>
        <v/>
      </c>
      <c r="S937" s="62">
        <f>Q937/-R937</f>
        <v/>
      </c>
      <c r="T937" s="59" t="n"/>
      <c r="U937" s="59" t="n"/>
      <c r="V937" s="59" t="n"/>
    </row>
    <row r="938">
      <c r="G938" s="59" t="n"/>
      <c r="H938" s="104" t="n">
        <v>43157</v>
      </c>
      <c r="I938" s="105" t="n">
        <v>6811.0400390625</v>
      </c>
      <c r="J938" s="70" t="n">
        <v>20.2856884002685</v>
      </c>
      <c r="K938" s="106">
        <f>K937*(1+Tbill_YTM)^(1/52)</f>
        <v/>
      </c>
      <c r="L938" s="59" t="n"/>
      <c r="M938" s="104" t="n">
        <v>43157</v>
      </c>
      <c r="N938" s="107">
        <f>IF(YEAR(M938)&lt;&gt;YEAR(M937), Q937*$C$5, N937)*(I938/I937)</f>
        <v/>
      </c>
      <c r="O938" s="107">
        <f>IF(YEAR(M938)&lt;&gt;YEAR(M937), Q937*$C$6, O937)*(J938/J937)</f>
        <v/>
      </c>
      <c r="P938" s="107">
        <f>IF(YEAR(M938)&lt;&gt;YEAR(M937), Q937*$C$7, P937)*(1+Tbill_YTM)^(1/52)</f>
        <v/>
      </c>
      <c r="Q938" s="61">
        <f>SUM(N938:P938)</f>
        <v/>
      </c>
      <c r="R938" s="61">
        <f>R937*EXP($C$20/52) - IF(YEAR(M939)&lt;&gt;YEAR(M938), Initial_Assets * $C$19, 0)</f>
        <v/>
      </c>
      <c r="S938" s="62">
        <f>Q938/-R938</f>
        <v/>
      </c>
      <c r="T938" s="59" t="n"/>
      <c r="U938" s="59" t="n"/>
      <c r="V938" s="59" t="n"/>
    </row>
    <row r="939">
      <c r="G939" s="59" t="n"/>
      <c r="H939" s="104" t="n">
        <v>43164</v>
      </c>
      <c r="I939" s="105" t="n">
        <v>7101.18017578125</v>
      </c>
      <c r="J939" s="70" t="n">
        <v>22.0325012207031</v>
      </c>
      <c r="K939" s="106">
        <f>K938*(1+Tbill_YTM)^(1/52)</f>
        <v/>
      </c>
      <c r="L939" s="59" t="n"/>
      <c r="M939" s="104" t="n">
        <v>43164</v>
      </c>
      <c r="N939" s="107">
        <f>IF(YEAR(M939)&lt;&gt;YEAR(M938), Q938*$C$5, N938)*(I939/I938)</f>
        <v/>
      </c>
      <c r="O939" s="107">
        <f>IF(YEAR(M939)&lt;&gt;YEAR(M938), Q938*$C$6, O938)*(J939/J938)</f>
        <v/>
      </c>
      <c r="P939" s="107">
        <f>IF(YEAR(M939)&lt;&gt;YEAR(M938), Q938*$C$7, P938)*(1+Tbill_YTM)^(1/52)</f>
        <v/>
      </c>
      <c r="Q939" s="61">
        <f>SUM(N939:P939)</f>
        <v/>
      </c>
      <c r="R939" s="61">
        <f>R938*EXP($C$20/52) - IF(YEAR(M940)&lt;&gt;YEAR(M939), Initial_Assets * $C$19, 0)</f>
        <v/>
      </c>
      <c r="S939" s="62">
        <f>Q939/-R939</f>
        <v/>
      </c>
      <c r="T939" s="59" t="n"/>
      <c r="U939" s="59" t="n"/>
      <c r="V939" s="59" t="n"/>
    </row>
    <row r="940">
      <c r="G940" s="59" t="n"/>
      <c r="H940" s="104" t="n">
        <v>43171</v>
      </c>
      <c r="I940" s="105" t="n">
        <v>7019.9501953125</v>
      </c>
      <c r="J940" s="70" t="n">
        <v>21.5069732666015</v>
      </c>
      <c r="K940" s="106">
        <f>K939*(1+Tbill_YTM)^(1/52)</f>
        <v/>
      </c>
      <c r="L940" s="59" t="n"/>
      <c r="M940" s="104" t="n">
        <v>43171</v>
      </c>
      <c r="N940" s="107">
        <f>IF(YEAR(M940)&lt;&gt;YEAR(M939), Q939*$C$5, N939)*(I940/I939)</f>
        <v/>
      </c>
      <c r="O940" s="107">
        <f>IF(YEAR(M940)&lt;&gt;YEAR(M939), Q939*$C$6, O939)*(J940/J939)</f>
        <v/>
      </c>
      <c r="P940" s="107">
        <f>IF(YEAR(M940)&lt;&gt;YEAR(M939), Q939*$C$7, P939)*(1+Tbill_YTM)^(1/52)</f>
        <v/>
      </c>
      <c r="Q940" s="61">
        <f>SUM(N940:P940)</f>
        <v/>
      </c>
      <c r="R940" s="61">
        <f>R939*EXP($C$20/52) - IF(YEAR(M941)&lt;&gt;YEAR(M940), Initial_Assets * $C$19, 0)</f>
        <v/>
      </c>
      <c r="S940" s="62">
        <f>Q940/-R940</f>
        <v/>
      </c>
      <c r="T940" s="59" t="n"/>
      <c r="U940" s="59" t="n"/>
      <c r="V940" s="59" t="n"/>
    </row>
    <row r="941">
      <c r="G941" s="59" t="n"/>
      <c r="H941" s="104" t="n">
        <v>43178</v>
      </c>
      <c r="I941" s="105" t="n">
        <v>6508.08984375</v>
      </c>
      <c r="J941" s="70" t="n">
        <v>18.4599304199218</v>
      </c>
      <c r="K941" s="106">
        <f>K940*(1+Tbill_YTM)^(1/52)</f>
        <v/>
      </c>
      <c r="L941" s="59" t="n"/>
      <c r="M941" s="104" t="n">
        <v>43178</v>
      </c>
      <c r="N941" s="107">
        <f>IF(YEAR(M941)&lt;&gt;YEAR(M940), Q940*$C$5, N940)*(I941/I940)</f>
        <v/>
      </c>
      <c r="O941" s="107">
        <f>IF(YEAR(M941)&lt;&gt;YEAR(M940), Q940*$C$6, O940)*(J941/J940)</f>
        <v/>
      </c>
      <c r="P941" s="107">
        <f>IF(YEAR(M941)&lt;&gt;YEAR(M940), Q940*$C$7, P940)*(1+Tbill_YTM)^(1/52)</f>
        <v/>
      </c>
      <c r="Q941" s="61">
        <f>SUM(N941:P941)</f>
        <v/>
      </c>
      <c r="R941" s="61">
        <f>R940*EXP($C$20/52) - IF(YEAR(M942)&lt;&gt;YEAR(M941), Initial_Assets * $C$19, 0)</f>
        <v/>
      </c>
      <c r="S941" s="62">
        <f>Q941/-R941</f>
        <v/>
      </c>
      <c r="T941" s="59" t="n"/>
      <c r="U941" s="59" t="n"/>
      <c r="V941" s="59" t="n"/>
    </row>
    <row r="942">
      <c r="G942" s="59" t="n"/>
      <c r="H942" s="104" t="n">
        <v>43185</v>
      </c>
      <c r="I942" s="105" t="n">
        <v>6581.1298828125</v>
      </c>
      <c r="J942" s="70" t="n">
        <v>18.8004093170166</v>
      </c>
      <c r="K942" s="106">
        <f>K941*(1+Tbill_YTM)^(1/52)</f>
        <v/>
      </c>
      <c r="L942" s="59" t="n"/>
      <c r="M942" s="104" t="n">
        <v>43185</v>
      </c>
      <c r="N942" s="107">
        <f>IF(YEAR(M942)&lt;&gt;YEAR(M941), Q941*$C$5, N941)*(I942/I941)</f>
        <v/>
      </c>
      <c r="O942" s="107">
        <f>IF(YEAR(M942)&lt;&gt;YEAR(M941), Q941*$C$6, O941)*(J942/J941)</f>
        <v/>
      </c>
      <c r="P942" s="107">
        <f>IF(YEAR(M942)&lt;&gt;YEAR(M941), Q941*$C$7, P941)*(1+Tbill_YTM)^(1/52)</f>
        <v/>
      </c>
      <c r="Q942" s="61">
        <f>SUM(N942:P942)</f>
        <v/>
      </c>
      <c r="R942" s="61">
        <f>R941*EXP($C$20/52) - IF(YEAR(M943)&lt;&gt;YEAR(M942), Initial_Assets * $C$19, 0)</f>
        <v/>
      </c>
      <c r="S942" s="62">
        <f>Q942/-R942</f>
        <v/>
      </c>
      <c r="T942" s="59" t="n"/>
      <c r="U942" s="59" t="n"/>
      <c r="V942" s="59" t="n"/>
    </row>
    <row r="943">
      <c r="G943" s="59" t="n"/>
      <c r="H943" s="104" t="n">
        <v>43192</v>
      </c>
      <c r="I943" s="105" t="n">
        <v>6433.2099609375</v>
      </c>
      <c r="J943" s="70" t="n">
        <v>17.9590759277343</v>
      </c>
      <c r="K943" s="106">
        <f>K942*(1+Tbill_YTM)^(1/52)</f>
        <v/>
      </c>
      <c r="L943" s="59" t="n"/>
      <c r="M943" s="104" t="n">
        <v>43192</v>
      </c>
      <c r="N943" s="107">
        <f>IF(YEAR(M943)&lt;&gt;YEAR(M942), Q942*$C$5, N942)*(I943/I942)</f>
        <v/>
      </c>
      <c r="O943" s="107">
        <f>IF(YEAR(M943)&lt;&gt;YEAR(M942), Q942*$C$6, O942)*(J943/J942)</f>
        <v/>
      </c>
      <c r="P943" s="107">
        <f>IF(YEAR(M943)&lt;&gt;YEAR(M942), Q942*$C$7, P942)*(1+Tbill_YTM)^(1/52)</f>
        <v/>
      </c>
      <c r="Q943" s="61">
        <f>SUM(N943:P943)</f>
        <v/>
      </c>
      <c r="R943" s="61">
        <f>R942*EXP($C$20/52) - IF(YEAR(M944)&lt;&gt;YEAR(M943), Initial_Assets * $C$19, 0)</f>
        <v/>
      </c>
      <c r="S943" s="62">
        <f>Q943/-R943</f>
        <v/>
      </c>
      <c r="T943" s="59" t="n"/>
      <c r="U943" s="59" t="n"/>
      <c r="V943" s="59" t="n"/>
    </row>
    <row r="944">
      <c r="G944" s="59" t="n"/>
      <c r="H944" s="104" t="n">
        <v>43199</v>
      </c>
      <c r="I944" s="105" t="n">
        <v>6628.33984375</v>
      </c>
      <c r="J944" s="70" t="n">
        <v>19.0199928283691</v>
      </c>
      <c r="K944" s="106">
        <f>K943*(1+Tbill_YTM)^(1/52)</f>
        <v/>
      </c>
      <c r="L944" s="59" t="n"/>
      <c r="M944" s="104" t="n">
        <v>43199</v>
      </c>
      <c r="N944" s="107">
        <f>IF(YEAR(M944)&lt;&gt;YEAR(M943), Q943*$C$5, N943)*(I944/I943)</f>
        <v/>
      </c>
      <c r="O944" s="107">
        <f>IF(YEAR(M944)&lt;&gt;YEAR(M943), Q943*$C$6, O943)*(J944/J943)</f>
        <v/>
      </c>
      <c r="P944" s="107">
        <f>IF(YEAR(M944)&lt;&gt;YEAR(M943), Q943*$C$7, P943)*(1+Tbill_YTM)^(1/52)</f>
        <v/>
      </c>
      <c r="Q944" s="61">
        <f>SUM(N944:P944)</f>
        <v/>
      </c>
      <c r="R944" s="61">
        <f>R943*EXP($C$20/52) - IF(YEAR(M945)&lt;&gt;YEAR(M944), Initial_Assets * $C$19, 0)</f>
        <v/>
      </c>
      <c r="S944" s="62">
        <f>Q944/-R944</f>
        <v/>
      </c>
      <c r="T944" s="59" t="n"/>
      <c r="U944" s="59" t="n"/>
      <c r="V944" s="59" t="n"/>
    </row>
    <row r="945">
      <c r="G945" s="59" t="n"/>
      <c r="H945" s="104" t="n">
        <v>43206</v>
      </c>
      <c r="I945" s="105" t="n">
        <v>6667.75</v>
      </c>
      <c r="J945" s="70" t="n">
        <v>19.2149028778076</v>
      </c>
      <c r="K945" s="106">
        <f>K944*(1+Tbill_YTM)^(1/52)</f>
        <v/>
      </c>
      <c r="L945" s="59" t="n"/>
      <c r="M945" s="104" t="n">
        <v>43206</v>
      </c>
      <c r="N945" s="107">
        <f>IF(YEAR(M945)&lt;&gt;YEAR(M944), Q944*$C$5, N944)*(I945/I944)</f>
        <v/>
      </c>
      <c r="O945" s="107">
        <f>IF(YEAR(M945)&lt;&gt;YEAR(M944), Q944*$C$6, O944)*(J945/J944)</f>
        <v/>
      </c>
      <c r="P945" s="107">
        <f>IF(YEAR(M945)&lt;&gt;YEAR(M944), Q944*$C$7, P944)*(1+Tbill_YTM)^(1/52)</f>
        <v/>
      </c>
      <c r="Q945" s="61">
        <f>SUM(N945:P945)</f>
        <v/>
      </c>
      <c r="R945" s="61">
        <f>R944*EXP($C$20/52) - IF(YEAR(M946)&lt;&gt;YEAR(M945), Initial_Assets * $C$19, 0)</f>
        <v/>
      </c>
      <c r="S945" s="62">
        <f>Q945/-R945</f>
        <v/>
      </c>
      <c r="T945" s="59" t="n"/>
      <c r="U945" s="59" t="n"/>
      <c r="V945" s="59" t="n"/>
    </row>
    <row r="946">
      <c r="G946" s="59" t="n"/>
      <c r="H946" s="104" t="n">
        <v>43213</v>
      </c>
      <c r="I946" s="105" t="n">
        <v>6656.35009765625</v>
      </c>
      <c r="J946" s="70" t="n">
        <v>19.1285552978515</v>
      </c>
      <c r="K946" s="106">
        <f>K945*(1+Tbill_YTM)^(1/52)</f>
        <v/>
      </c>
      <c r="L946" s="59" t="n"/>
      <c r="M946" s="104" t="n">
        <v>43213</v>
      </c>
      <c r="N946" s="107">
        <f>IF(YEAR(M946)&lt;&gt;YEAR(M945), Q945*$C$5, N945)*(I946/I945)</f>
        <v/>
      </c>
      <c r="O946" s="107">
        <f>IF(YEAR(M946)&lt;&gt;YEAR(M945), Q945*$C$6, O945)*(J946/J945)</f>
        <v/>
      </c>
      <c r="P946" s="107">
        <f>IF(YEAR(M946)&lt;&gt;YEAR(M945), Q945*$C$7, P945)*(1+Tbill_YTM)^(1/52)</f>
        <v/>
      </c>
      <c r="Q946" s="61">
        <f>SUM(N946:P946)</f>
        <v/>
      </c>
      <c r="R946" s="61">
        <f>R945*EXP($C$20/52) - IF(YEAR(M947)&lt;&gt;YEAR(M946), Initial_Assets * $C$19, 0)</f>
        <v/>
      </c>
      <c r="S946" s="62">
        <f>Q946/-R946</f>
        <v/>
      </c>
      <c r="T946" s="59" t="n"/>
      <c r="U946" s="59" t="n"/>
      <c r="V946" s="59" t="n"/>
    </row>
    <row r="947">
      <c r="G947" s="59" t="n"/>
      <c r="H947" s="104" t="n">
        <v>43220</v>
      </c>
      <c r="I947" s="105" t="n">
        <v>6769.1201171875</v>
      </c>
      <c r="J947" s="70" t="n">
        <v>19.7626361846923</v>
      </c>
      <c r="K947" s="106">
        <f>K946*(1+Tbill_YTM)^(1/52)</f>
        <v/>
      </c>
      <c r="L947" s="59" t="n"/>
      <c r="M947" s="104" t="n">
        <v>43220</v>
      </c>
      <c r="N947" s="107">
        <f>IF(YEAR(M947)&lt;&gt;YEAR(M946), Q946*$C$5, N946)*(I947/I946)</f>
        <v/>
      </c>
      <c r="O947" s="107">
        <f>IF(YEAR(M947)&lt;&gt;YEAR(M946), Q946*$C$6, O946)*(J947/J946)</f>
        <v/>
      </c>
      <c r="P947" s="107">
        <f>IF(YEAR(M947)&lt;&gt;YEAR(M946), Q946*$C$7, P946)*(1+Tbill_YTM)^(1/52)</f>
        <v/>
      </c>
      <c r="Q947" s="61">
        <f>SUM(N947:P947)</f>
        <v/>
      </c>
      <c r="R947" s="61">
        <f>R946*EXP($C$20/52) - IF(YEAR(M948)&lt;&gt;YEAR(M947), Initial_Assets * $C$19, 0)</f>
        <v/>
      </c>
      <c r="S947" s="62">
        <f>Q947/-R947</f>
        <v/>
      </c>
      <c r="T947" s="59" t="n"/>
      <c r="U947" s="59" t="n"/>
      <c r="V947" s="59" t="n"/>
    </row>
    <row r="948">
      <c r="G948" s="59" t="n"/>
      <c r="H948" s="104" t="n">
        <v>43227</v>
      </c>
      <c r="I948" s="105" t="n">
        <v>6952.56005859375</v>
      </c>
      <c r="J948" s="70" t="n">
        <v>20.8679637908935</v>
      </c>
      <c r="K948" s="106">
        <f>K947*(1+Tbill_YTM)^(1/52)</f>
        <v/>
      </c>
      <c r="L948" s="59" t="n"/>
      <c r="M948" s="104" t="n">
        <v>43227</v>
      </c>
      <c r="N948" s="107">
        <f>IF(YEAR(M948)&lt;&gt;YEAR(M947), Q947*$C$5, N947)*(I948/I947)</f>
        <v/>
      </c>
      <c r="O948" s="107">
        <f>IF(YEAR(M948)&lt;&gt;YEAR(M947), Q947*$C$6, O947)*(J948/J947)</f>
        <v/>
      </c>
      <c r="P948" s="107">
        <f>IF(YEAR(M948)&lt;&gt;YEAR(M947), Q947*$C$7, P947)*(1+Tbill_YTM)^(1/52)</f>
        <v/>
      </c>
      <c r="Q948" s="61">
        <f>SUM(N948:P948)</f>
        <v/>
      </c>
      <c r="R948" s="61">
        <f>R947*EXP($C$20/52) - IF(YEAR(M949)&lt;&gt;YEAR(M948), Initial_Assets * $C$19, 0)</f>
        <v/>
      </c>
      <c r="S948" s="62">
        <f>Q948/-R948</f>
        <v/>
      </c>
      <c r="T948" s="59" t="n"/>
      <c r="U948" s="59" t="n"/>
      <c r="V948" s="59" t="n"/>
    </row>
    <row r="949">
      <c r="G949" s="59" t="n"/>
      <c r="H949" s="104" t="n">
        <v>43234</v>
      </c>
      <c r="I949" s="105" t="n">
        <v>6866.25</v>
      </c>
      <c r="J949" s="70" t="n">
        <v>20.354772567749</v>
      </c>
      <c r="K949" s="106">
        <f>K948*(1+Tbill_YTM)^(1/52)</f>
        <v/>
      </c>
      <c r="L949" s="59" t="n"/>
      <c r="M949" s="104" t="n">
        <v>43234</v>
      </c>
      <c r="N949" s="107">
        <f>IF(YEAR(M949)&lt;&gt;YEAR(M948), Q948*$C$5, N948)*(I949/I948)</f>
        <v/>
      </c>
      <c r="O949" s="107">
        <f>IF(YEAR(M949)&lt;&gt;YEAR(M948), Q948*$C$6, O948)*(J949/J948)</f>
        <v/>
      </c>
      <c r="P949" s="107">
        <f>IF(YEAR(M949)&lt;&gt;YEAR(M948), Q948*$C$7, P948)*(1+Tbill_YTM)^(1/52)</f>
        <v/>
      </c>
      <c r="Q949" s="61">
        <f>SUM(N949:P949)</f>
        <v/>
      </c>
      <c r="R949" s="61">
        <f>R948*EXP($C$20/52) - IF(YEAR(M950)&lt;&gt;YEAR(M949), Initial_Assets * $C$19, 0)</f>
        <v/>
      </c>
      <c r="S949" s="62">
        <f>Q949/-R949</f>
        <v/>
      </c>
      <c r="T949" s="59" t="n"/>
      <c r="U949" s="59" t="n"/>
      <c r="V949" s="59" t="n"/>
    </row>
    <row r="950">
      <c r="G950" s="59" t="n"/>
      <c r="H950" s="104" t="n">
        <v>43241</v>
      </c>
      <c r="I950" s="105" t="n">
        <v>6960.919921875</v>
      </c>
      <c r="J950" s="70" t="n">
        <v>20.9000358581542</v>
      </c>
      <c r="K950" s="106">
        <f>K949*(1+Tbill_YTM)^(1/52)</f>
        <v/>
      </c>
      <c r="L950" s="59" t="n"/>
      <c r="M950" s="104" t="n">
        <v>43241</v>
      </c>
      <c r="N950" s="107">
        <f>IF(YEAR(M950)&lt;&gt;YEAR(M949), Q949*$C$5, N949)*(I950/I949)</f>
        <v/>
      </c>
      <c r="O950" s="107">
        <f>IF(YEAR(M950)&lt;&gt;YEAR(M949), Q949*$C$6, O949)*(J950/J949)</f>
        <v/>
      </c>
      <c r="P950" s="107">
        <f>IF(YEAR(M950)&lt;&gt;YEAR(M949), Q949*$C$7, P949)*(1+Tbill_YTM)^(1/52)</f>
        <v/>
      </c>
      <c r="Q950" s="61">
        <f>SUM(N950:P950)</f>
        <v/>
      </c>
      <c r="R950" s="61">
        <f>R949*EXP($C$20/52) - IF(YEAR(M951)&lt;&gt;YEAR(M950), Initial_Assets * $C$19, 0)</f>
        <v/>
      </c>
      <c r="S950" s="62">
        <f>Q950/-R950</f>
        <v/>
      </c>
      <c r="T950" s="59" t="n"/>
      <c r="U950" s="59" t="n"/>
      <c r="V950" s="59" t="n"/>
    </row>
    <row r="951">
      <c r="G951" s="59" t="n"/>
      <c r="H951" s="104" t="n">
        <v>43248</v>
      </c>
      <c r="I951" s="105" t="n">
        <v>7083.93017578125</v>
      </c>
      <c r="J951" s="70" t="n">
        <v>21.6328086853027</v>
      </c>
      <c r="K951" s="106">
        <f>K950*(1+Tbill_YTM)^(1/52)</f>
        <v/>
      </c>
      <c r="L951" s="59" t="n"/>
      <c r="M951" s="104" t="n">
        <v>43248</v>
      </c>
      <c r="N951" s="107">
        <f>IF(YEAR(M951)&lt;&gt;YEAR(M950), Q950*$C$5, N950)*(I951/I950)</f>
        <v/>
      </c>
      <c r="O951" s="107">
        <f>IF(YEAR(M951)&lt;&gt;YEAR(M950), Q950*$C$6, O950)*(J951/J950)</f>
        <v/>
      </c>
      <c r="P951" s="107">
        <f>IF(YEAR(M951)&lt;&gt;YEAR(M950), Q950*$C$7, P950)*(1+Tbill_YTM)^(1/52)</f>
        <v/>
      </c>
      <c r="Q951" s="61">
        <f>SUM(N951:P951)</f>
        <v/>
      </c>
      <c r="R951" s="61">
        <f>R950*EXP($C$20/52) - IF(YEAR(M952)&lt;&gt;YEAR(M951), Initial_Assets * $C$19, 0)</f>
        <v/>
      </c>
      <c r="S951" s="62">
        <f>Q951/-R951</f>
        <v/>
      </c>
      <c r="T951" s="59" t="n"/>
      <c r="U951" s="59" t="n"/>
      <c r="V951" s="59" t="n"/>
    </row>
    <row r="952">
      <c r="G952" s="59" t="n"/>
      <c r="H952" s="104" t="n">
        <v>43255</v>
      </c>
      <c r="I952" s="105" t="n">
        <v>7152.6201171875</v>
      </c>
      <c r="J952" s="70" t="n">
        <v>22.0374355316162</v>
      </c>
      <c r="K952" s="106">
        <f>K951*(1+Tbill_YTM)^(1/52)</f>
        <v/>
      </c>
      <c r="L952" s="59" t="n"/>
      <c r="M952" s="104" t="n">
        <v>43255</v>
      </c>
      <c r="N952" s="107">
        <f>IF(YEAR(M952)&lt;&gt;YEAR(M951), Q951*$C$5, N951)*(I952/I951)</f>
        <v/>
      </c>
      <c r="O952" s="107">
        <f>IF(YEAR(M952)&lt;&gt;YEAR(M951), Q951*$C$6, O951)*(J952/J951)</f>
        <v/>
      </c>
      <c r="P952" s="107">
        <f>IF(YEAR(M952)&lt;&gt;YEAR(M951), Q951*$C$7, P951)*(1+Tbill_YTM)^(1/52)</f>
        <v/>
      </c>
      <c r="Q952" s="61">
        <f>SUM(N952:P952)</f>
        <v/>
      </c>
      <c r="R952" s="61">
        <f>R951*EXP($C$20/52) - IF(YEAR(M953)&lt;&gt;YEAR(M952), Initial_Assets * $C$19, 0)</f>
        <v/>
      </c>
      <c r="S952" s="62">
        <f>Q952/-R952</f>
        <v/>
      </c>
      <c r="T952" s="59" t="n"/>
      <c r="U952" s="59" t="n"/>
      <c r="V952" s="59" t="n"/>
    </row>
    <row r="953">
      <c r="G953" s="59" t="n"/>
      <c r="H953" s="104" t="n">
        <v>43262</v>
      </c>
      <c r="I953" s="105" t="n">
        <v>7255.759765625</v>
      </c>
      <c r="J953" s="70" t="n">
        <v>22.6764507293701</v>
      </c>
      <c r="K953" s="106">
        <f>K952*(1+Tbill_YTM)^(1/52)</f>
        <v/>
      </c>
      <c r="L953" s="59" t="n"/>
      <c r="M953" s="104" t="n">
        <v>43262</v>
      </c>
      <c r="N953" s="107">
        <f>IF(YEAR(M953)&lt;&gt;YEAR(M952), Q952*$C$5, N952)*(I953/I952)</f>
        <v/>
      </c>
      <c r="O953" s="107">
        <f>IF(YEAR(M953)&lt;&gt;YEAR(M952), Q952*$C$6, O952)*(J953/J952)</f>
        <v/>
      </c>
      <c r="P953" s="107">
        <f>IF(YEAR(M953)&lt;&gt;YEAR(M952), Q952*$C$7, P952)*(1+Tbill_YTM)^(1/52)</f>
        <v/>
      </c>
      <c r="Q953" s="61">
        <f>SUM(N953:P953)</f>
        <v/>
      </c>
      <c r="R953" s="61">
        <f>R952*EXP($C$20/52) - IF(YEAR(M954)&lt;&gt;YEAR(M953), Initial_Assets * $C$19, 0)</f>
        <v/>
      </c>
      <c r="S953" s="62">
        <f>Q953/-R953</f>
        <v/>
      </c>
      <c r="T953" s="59" t="n"/>
      <c r="U953" s="59" t="n"/>
      <c r="V953" s="59" t="n"/>
    </row>
    <row r="954" ht="17.5" customHeight="1" s="15">
      <c r="A954" s="4" t="n"/>
      <c r="G954" s="59" t="n"/>
      <c r="H954" s="104" t="n">
        <v>43269</v>
      </c>
      <c r="I954" s="105" t="n">
        <v>7197.509765625</v>
      </c>
      <c r="J954" s="70" t="n">
        <v>22.2841567993164</v>
      </c>
      <c r="K954" s="106">
        <f>K953*(1+Tbill_YTM)^(1/52)</f>
        <v/>
      </c>
      <c r="L954" s="106" t="n"/>
      <c r="M954" s="104" t="n">
        <v>43269</v>
      </c>
      <c r="N954" s="107">
        <f>IF(YEAR(M954)&lt;&gt;YEAR(M953), Q953*$C$5, N953)*(I954/I953)</f>
        <v/>
      </c>
      <c r="O954" s="107">
        <f>IF(YEAR(M954)&lt;&gt;YEAR(M953), Q953*$C$6, O953)*(J954/J953)</f>
        <v/>
      </c>
      <c r="P954" s="107">
        <f>IF(YEAR(M954)&lt;&gt;YEAR(M953), Q953*$C$7, P953)*(1+Tbill_YTM)^(1/52)</f>
        <v/>
      </c>
      <c r="Q954" s="61">
        <f>SUM(N954:P954)</f>
        <v/>
      </c>
      <c r="R954" s="61">
        <f>R953*EXP($C$20/52) - IF(YEAR(M955)&lt;&gt;YEAR(M954), Initial_Assets * $C$19, 0)</f>
        <v/>
      </c>
      <c r="S954" s="62">
        <f>Q954/-R954</f>
        <v/>
      </c>
      <c r="T954" s="59" t="n"/>
      <c r="U954" s="59" t="n"/>
      <c r="V954" s="59" t="n"/>
    </row>
    <row r="955" ht="17.5" customHeight="1" s="15">
      <c r="G955" s="59" t="n"/>
      <c r="H955" s="104" t="n">
        <v>43276</v>
      </c>
      <c r="I955" s="105" t="n">
        <v>7040.7998046875</v>
      </c>
      <c r="J955" s="70" t="n">
        <v>21.331802368164</v>
      </c>
      <c r="K955" s="106">
        <f>K954*(1+Tbill_YTM)^(1/52)</f>
        <v/>
      </c>
      <c r="L955" s="59" t="n"/>
      <c r="M955" s="104" t="n">
        <v>43276</v>
      </c>
      <c r="N955" s="107">
        <f>IF(YEAR(M955)&lt;&gt;YEAR(M954), Q954*$C$5, N954)*(I955/I954)</f>
        <v/>
      </c>
      <c r="O955" s="107">
        <f>IF(YEAR(M955)&lt;&gt;YEAR(M954), Q954*$C$6, O954)*(J955/J954)</f>
        <v/>
      </c>
      <c r="P955" s="107">
        <f>IF(YEAR(M955)&lt;&gt;YEAR(M954), Q954*$C$7, P954)*(1+Tbill_YTM)^(1/52)</f>
        <v/>
      </c>
      <c r="Q955" s="61">
        <f>SUM(N955:P955)</f>
        <v/>
      </c>
      <c r="R955" s="61">
        <f>R954*EXP($C$20/52) - IF(YEAR(M956)&lt;&gt;YEAR(M955), Initial_Assets * $C$19, 0)</f>
        <v/>
      </c>
      <c r="S955" s="62">
        <f>Q955/-R955</f>
        <v/>
      </c>
      <c r="T955" s="59" t="n"/>
      <c r="U955" s="59" t="n"/>
      <c r="V955" s="59" t="n"/>
    </row>
    <row r="956">
      <c r="G956" s="59" t="n"/>
      <c r="H956" s="104" t="n">
        <v>43283</v>
      </c>
      <c r="I956" s="105" t="n">
        <v>7207.330078125</v>
      </c>
      <c r="J956" s="70" t="n">
        <v>22.3261013031005</v>
      </c>
      <c r="K956" s="106">
        <f>K955*(1+Tbill_YTM)^(1/52)</f>
        <v/>
      </c>
      <c r="L956" s="59" t="n"/>
      <c r="M956" s="104" t="n">
        <v>43283</v>
      </c>
      <c r="N956" s="107">
        <f>IF(YEAR(M956)&lt;&gt;YEAR(M955), Q955*$C$5, N955)*(I956/I955)</f>
        <v/>
      </c>
      <c r="O956" s="107">
        <f>IF(YEAR(M956)&lt;&gt;YEAR(M955), Q955*$C$6, O955)*(J956/J955)</f>
        <v/>
      </c>
      <c r="P956" s="107">
        <f>IF(YEAR(M956)&lt;&gt;YEAR(M955), Q955*$C$7, P955)*(1+Tbill_YTM)^(1/52)</f>
        <v/>
      </c>
      <c r="Q956" s="61">
        <f>SUM(N956:P956)</f>
        <v/>
      </c>
      <c r="R956" s="61">
        <f>R955*EXP($C$20/52) - IF(YEAR(M957)&lt;&gt;YEAR(M956), Initial_Assets * $C$19, 0)</f>
        <v/>
      </c>
      <c r="S956" s="62">
        <f>Q956/-R956</f>
        <v/>
      </c>
      <c r="T956" s="59" t="n"/>
      <c r="U956" s="59" t="n"/>
      <c r="V956" s="59" t="n"/>
    </row>
    <row r="957">
      <c r="G957" s="59" t="n"/>
      <c r="H957" s="104" t="n">
        <v>43290</v>
      </c>
      <c r="I957" s="105" t="n">
        <v>7375.81982421875</v>
      </c>
      <c r="J957" s="70" t="n">
        <v>23.3352069854736</v>
      </c>
      <c r="K957" s="106">
        <f>K956*(1+Tbill_YTM)^(1/52)</f>
        <v/>
      </c>
      <c r="L957" s="59" t="n"/>
      <c r="M957" s="104" t="n">
        <v>43290</v>
      </c>
      <c r="N957" s="107">
        <f>IF(YEAR(M957)&lt;&gt;YEAR(M956), Q956*$C$5, N956)*(I957/I956)</f>
        <v/>
      </c>
      <c r="O957" s="107">
        <f>IF(YEAR(M957)&lt;&gt;YEAR(M956), Q956*$C$6, O956)*(J957/J956)</f>
        <v/>
      </c>
      <c r="P957" s="107">
        <f>IF(YEAR(M957)&lt;&gt;YEAR(M956), Q956*$C$7, P956)*(1+Tbill_YTM)^(1/52)</f>
        <v/>
      </c>
      <c r="Q957" s="61">
        <f>SUM(N957:P957)</f>
        <v/>
      </c>
      <c r="R957" s="61">
        <f>R956*EXP($C$20/52) - IF(YEAR(M958)&lt;&gt;YEAR(M957), Initial_Assets * $C$19, 0)</f>
        <v/>
      </c>
      <c r="S957" s="62">
        <f>Q957/-R957</f>
        <v/>
      </c>
      <c r="T957" s="59" t="n"/>
      <c r="U957" s="59" t="n"/>
      <c r="V957" s="59" t="n"/>
    </row>
    <row r="958">
      <c r="G958" s="59" t="n"/>
      <c r="H958" s="104" t="n">
        <v>43297</v>
      </c>
      <c r="I958" s="105" t="n">
        <v>7350.22998046875</v>
      </c>
      <c r="J958" s="70" t="n">
        <v>23.1625003814697</v>
      </c>
      <c r="K958" s="106">
        <f>K957*(1+Tbill_YTM)^(1/52)</f>
        <v/>
      </c>
      <c r="L958" s="59" t="n"/>
      <c r="M958" s="104" t="n">
        <v>43297</v>
      </c>
      <c r="N958" s="107">
        <f>IF(YEAR(M958)&lt;&gt;YEAR(M957), Q957*$C$5, N957)*(I958/I957)</f>
        <v/>
      </c>
      <c r="O958" s="107">
        <f>IF(YEAR(M958)&lt;&gt;YEAR(M957), Q957*$C$6, O957)*(J958/J957)</f>
        <v/>
      </c>
      <c r="P958" s="107">
        <f>IF(YEAR(M958)&lt;&gt;YEAR(M957), Q957*$C$7, P957)*(1+Tbill_YTM)^(1/52)</f>
        <v/>
      </c>
      <c r="Q958" s="61">
        <f>SUM(N958:P958)</f>
        <v/>
      </c>
      <c r="R958" s="61">
        <f>R957*EXP($C$20/52) - IF(YEAR(M959)&lt;&gt;YEAR(M958), Initial_Assets * $C$19, 0)</f>
        <v/>
      </c>
      <c r="S958" s="62">
        <f>Q958/-R958</f>
        <v/>
      </c>
      <c r="T958" s="59" t="n"/>
      <c r="U958" s="59" t="n"/>
      <c r="V958" s="59" t="n"/>
    </row>
    <row r="959">
      <c r="G959" s="59" t="n"/>
      <c r="H959" s="104" t="n">
        <v>43304</v>
      </c>
      <c r="I959" s="105" t="n">
        <v>7296.77978515625</v>
      </c>
      <c r="J959" s="70" t="n">
        <v>22.8072147369384</v>
      </c>
      <c r="K959" s="106">
        <f>K958*(1+Tbill_YTM)^(1/52)</f>
        <v/>
      </c>
      <c r="L959" s="59" t="n"/>
      <c r="M959" s="104" t="n">
        <v>43304</v>
      </c>
      <c r="N959" s="107">
        <f>IF(YEAR(M959)&lt;&gt;YEAR(M958), Q958*$C$5, N958)*(I959/I958)</f>
        <v/>
      </c>
      <c r="O959" s="107">
        <f>IF(YEAR(M959)&lt;&gt;YEAR(M958), Q958*$C$6, O958)*(J959/J958)</f>
        <v/>
      </c>
      <c r="P959" s="107">
        <f>IF(YEAR(M959)&lt;&gt;YEAR(M958), Q958*$C$7, P958)*(1+Tbill_YTM)^(1/52)</f>
        <v/>
      </c>
      <c r="Q959" s="61">
        <f>SUM(N959:P959)</f>
        <v/>
      </c>
      <c r="R959" s="61">
        <f>R958*EXP($C$20/52) - IF(YEAR(M960)&lt;&gt;YEAR(M959), Initial_Assets * $C$19, 0)</f>
        <v/>
      </c>
      <c r="S959" s="62">
        <f>Q959/-R959</f>
        <v/>
      </c>
      <c r="T959" s="59" t="n"/>
      <c r="U959" s="59" t="n"/>
      <c r="V959" s="59" t="n"/>
    </row>
    <row r="960">
      <c r="G960" s="59" t="n"/>
      <c r="H960" s="104" t="n">
        <v>43311</v>
      </c>
      <c r="I960" s="105" t="n">
        <v>7395.490234375</v>
      </c>
      <c r="J960" s="70" t="n">
        <v>23.3944187164306</v>
      </c>
      <c r="K960" s="106">
        <f>K959*(1+Tbill_YTM)^(1/52)</f>
        <v/>
      </c>
      <c r="L960" s="59" t="n"/>
      <c r="M960" s="104" t="n">
        <v>43311</v>
      </c>
      <c r="N960" s="107">
        <f>IF(YEAR(M960)&lt;&gt;YEAR(M959), Q959*$C$5, N959)*(I960/I959)</f>
        <v/>
      </c>
      <c r="O960" s="107">
        <f>IF(YEAR(M960)&lt;&gt;YEAR(M959), Q959*$C$6, O959)*(J960/J959)</f>
        <v/>
      </c>
      <c r="P960" s="107">
        <f>IF(YEAR(M960)&lt;&gt;YEAR(M959), Q959*$C$7, P959)*(1+Tbill_YTM)^(1/52)</f>
        <v/>
      </c>
      <c r="Q960" s="61">
        <f>SUM(N960:P960)</f>
        <v/>
      </c>
      <c r="R960" s="61">
        <f>R959*EXP($C$20/52) - IF(YEAR(M961)&lt;&gt;YEAR(M960), Initial_Assets * $C$19, 0)</f>
        <v/>
      </c>
      <c r="S960" s="62">
        <f>Q960/-R960</f>
        <v/>
      </c>
      <c r="T960" s="59" t="n"/>
      <c r="U960" s="59" t="n"/>
      <c r="V960" s="59" t="n"/>
    </row>
    <row r="961">
      <c r="E961" s="4" t="n"/>
      <c r="F961" s="4" t="n"/>
      <c r="G961" s="59" t="n"/>
      <c r="H961" s="104" t="n">
        <v>43318</v>
      </c>
      <c r="I961" s="105" t="n">
        <v>7408.2998046875</v>
      </c>
      <c r="J961" s="70" t="n">
        <v>23.4931106567382</v>
      </c>
      <c r="K961" s="106">
        <f>K960*(1+Tbill_YTM)^(1/52)</f>
        <v/>
      </c>
      <c r="L961" s="59" t="n"/>
      <c r="M961" s="104" t="n">
        <v>43318</v>
      </c>
      <c r="N961" s="107">
        <f>IF(YEAR(M961)&lt;&gt;YEAR(M960), Q960*$C$5, N960)*(I961/I960)</f>
        <v/>
      </c>
      <c r="O961" s="107">
        <f>IF(YEAR(M961)&lt;&gt;YEAR(M960), Q960*$C$6, O960)*(J961/J960)</f>
        <v/>
      </c>
      <c r="P961" s="107">
        <f>IF(YEAR(M961)&lt;&gt;YEAR(M960), Q960*$C$7, P960)*(1+Tbill_YTM)^(1/52)</f>
        <v/>
      </c>
      <c r="Q961" s="61">
        <f>SUM(N961:P961)</f>
        <v/>
      </c>
      <c r="R961" s="61">
        <f>R960*EXP($C$20/52) - IF(YEAR(M962)&lt;&gt;YEAR(M961), Initial_Assets * $C$19, 0)</f>
        <v/>
      </c>
      <c r="S961" s="62">
        <f>Q961/-R961</f>
        <v/>
      </c>
      <c r="T961" s="59" t="n"/>
      <c r="U961" s="59" t="n"/>
      <c r="V961" s="59" t="n"/>
    </row>
    <row r="962">
      <c r="B962" s="27" t="n"/>
      <c r="C962" s="4" t="n"/>
      <c r="D962" s="4" t="n"/>
      <c r="G962" s="59" t="n"/>
      <c r="H962" s="104" t="n">
        <v>43325</v>
      </c>
      <c r="I962" s="105" t="n">
        <v>7377.5400390625</v>
      </c>
      <c r="J962" s="70" t="n">
        <v>23.3056030273437</v>
      </c>
      <c r="K962" s="106">
        <f>K961*(1+Tbill_YTM)^(1/52)</f>
        <v/>
      </c>
      <c r="L962" s="59" t="n"/>
      <c r="M962" s="104" t="n">
        <v>43325</v>
      </c>
      <c r="N962" s="107">
        <f>IF(YEAR(M962)&lt;&gt;YEAR(M961), Q961*$C$5, N961)*(I962/I961)</f>
        <v/>
      </c>
      <c r="O962" s="107">
        <f>IF(YEAR(M962)&lt;&gt;YEAR(M961), Q961*$C$6, O961)*(J962/J961)</f>
        <v/>
      </c>
      <c r="P962" s="107">
        <f>IF(YEAR(M962)&lt;&gt;YEAR(M961), Q961*$C$7, P961)*(1+Tbill_YTM)^(1/52)</f>
        <v/>
      </c>
      <c r="Q962" s="61">
        <f>SUM(N962:P962)</f>
        <v/>
      </c>
      <c r="R962" s="61">
        <f>R961*EXP($C$20/52) - IF(YEAR(M963)&lt;&gt;YEAR(M962), Initial_Assets * $C$19, 0)</f>
        <v/>
      </c>
      <c r="S962" s="62">
        <f>Q962/-R962</f>
        <v/>
      </c>
      <c r="T962" s="59" t="n"/>
      <c r="U962" s="59" t="n"/>
      <c r="V962" s="59" t="n"/>
    </row>
    <row r="963">
      <c r="G963" s="59" t="n"/>
      <c r="H963" s="104" t="n">
        <v>43332</v>
      </c>
      <c r="I963" s="105" t="n">
        <v>7485.39990234375</v>
      </c>
      <c r="J963" s="70" t="n">
        <v>23.9668216705322</v>
      </c>
      <c r="K963" s="106">
        <f>K962*(1+Tbill_YTM)^(1/52)</f>
        <v/>
      </c>
      <c r="L963" s="59" t="n"/>
      <c r="M963" s="104" t="n">
        <v>43332</v>
      </c>
      <c r="N963" s="107">
        <f>IF(YEAR(M963)&lt;&gt;YEAR(M962), Q962*$C$5, N962)*(I963/I962)</f>
        <v/>
      </c>
      <c r="O963" s="107">
        <f>IF(YEAR(M963)&lt;&gt;YEAR(M962), Q962*$C$6, O962)*(J963/J962)</f>
        <v/>
      </c>
      <c r="P963" s="107">
        <f>IF(YEAR(M963)&lt;&gt;YEAR(M962), Q962*$C$7, P962)*(1+Tbill_YTM)^(1/52)</f>
        <v/>
      </c>
      <c r="Q963" s="61">
        <f>SUM(N963:P963)</f>
        <v/>
      </c>
      <c r="R963" s="61">
        <f>R962*EXP($C$20/52) - IF(YEAR(M964)&lt;&gt;YEAR(M963), Initial_Assets * $C$19, 0)</f>
        <v/>
      </c>
      <c r="S963" s="62">
        <f>Q963/-R963</f>
        <v/>
      </c>
      <c r="T963" s="59" t="n"/>
      <c r="U963" s="59" t="n"/>
      <c r="V963" s="59" t="n"/>
    </row>
    <row r="964">
      <c r="G964" s="59" t="n"/>
      <c r="H964" s="104" t="n">
        <v>43339</v>
      </c>
      <c r="I964" s="105" t="n">
        <v>7654.5498046875</v>
      </c>
      <c r="J964" s="70" t="n">
        <v>25.047472000122</v>
      </c>
      <c r="K964" s="106">
        <f>K963*(1+Tbill_YTM)^(1/52)</f>
        <v/>
      </c>
      <c r="L964" s="59" t="n"/>
      <c r="M964" s="104" t="n">
        <v>43339</v>
      </c>
      <c r="N964" s="107">
        <f>IF(YEAR(M964)&lt;&gt;YEAR(M963), Q963*$C$5, N963)*(I964/I963)</f>
        <v/>
      </c>
      <c r="O964" s="107">
        <f>IF(YEAR(M964)&lt;&gt;YEAR(M963), Q963*$C$6, O963)*(J964/J963)</f>
        <v/>
      </c>
      <c r="P964" s="107">
        <f>IF(YEAR(M964)&lt;&gt;YEAR(M963), Q963*$C$7, P963)*(1+Tbill_YTM)^(1/52)</f>
        <v/>
      </c>
      <c r="Q964" s="61">
        <f>SUM(N964:P964)</f>
        <v/>
      </c>
      <c r="R964" s="61">
        <f>R963*EXP($C$20/52) - IF(YEAR(M965)&lt;&gt;YEAR(M964), Initial_Assets * $C$19, 0)</f>
        <v/>
      </c>
      <c r="S964" s="62">
        <f>Q964/-R964</f>
        <v/>
      </c>
      <c r="T964" s="59" t="n"/>
      <c r="U964" s="59" t="n"/>
      <c r="V964" s="59" t="n"/>
    </row>
    <row r="965">
      <c r="G965" s="59" t="n"/>
      <c r="H965" s="104" t="n">
        <v>43346</v>
      </c>
      <c r="I965" s="105" t="n">
        <v>7430.259765625</v>
      </c>
      <c r="J965" s="70" t="n">
        <v>23.6164741516113</v>
      </c>
      <c r="K965" s="106">
        <f>K964*(1+Tbill_YTM)^(1/52)</f>
        <v/>
      </c>
      <c r="L965" s="59" t="n"/>
      <c r="M965" s="104" t="n">
        <v>43346</v>
      </c>
      <c r="N965" s="107">
        <f>IF(YEAR(M965)&lt;&gt;YEAR(M964), Q964*$C$5, N964)*(I965/I964)</f>
        <v/>
      </c>
      <c r="O965" s="107">
        <f>IF(YEAR(M965)&lt;&gt;YEAR(M964), Q964*$C$6, O964)*(J965/J964)</f>
        <v/>
      </c>
      <c r="P965" s="107">
        <f>IF(YEAR(M965)&lt;&gt;YEAR(M964), Q964*$C$7, P964)*(1+Tbill_YTM)^(1/52)</f>
        <v/>
      </c>
      <c r="Q965" s="61">
        <f>SUM(N965:P965)</f>
        <v/>
      </c>
      <c r="R965" s="61">
        <f>R964*EXP($C$20/52) - IF(YEAR(M966)&lt;&gt;YEAR(M965), Initial_Assets * $C$19, 0)</f>
        <v/>
      </c>
      <c r="S965" s="62">
        <f>Q965/-R965</f>
        <v/>
      </c>
      <c r="T965" s="59" t="n"/>
      <c r="U965" s="59" t="n"/>
      <c r="V965" s="59" t="n"/>
    </row>
    <row r="966">
      <c r="G966" s="59" t="n"/>
      <c r="H966" s="104" t="n">
        <v>43353</v>
      </c>
      <c r="I966" s="105" t="n">
        <v>7545.5</v>
      </c>
      <c r="J966" s="70" t="n">
        <v>24.2974319458007</v>
      </c>
      <c r="K966" s="106">
        <f>K965*(1+Tbill_YTM)^(1/52)</f>
        <v/>
      </c>
      <c r="L966" s="59" t="n"/>
      <c r="M966" s="104" t="n">
        <v>43353</v>
      </c>
      <c r="N966" s="107">
        <f>IF(YEAR(M966)&lt;&gt;YEAR(M965), Q965*$C$5, N965)*(I966/I965)</f>
        <v/>
      </c>
      <c r="O966" s="107">
        <f>IF(YEAR(M966)&lt;&gt;YEAR(M965), Q965*$C$6, O965)*(J966/J965)</f>
        <v/>
      </c>
      <c r="P966" s="107">
        <f>IF(YEAR(M966)&lt;&gt;YEAR(M965), Q965*$C$7, P965)*(1+Tbill_YTM)^(1/52)</f>
        <v/>
      </c>
      <c r="Q966" s="61">
        <f>SUM(N966:P966)</f>
        <v/>
      </c>
      <c r="R966" s="61">
        <f>R965*EXP($C$20/52) - IF(YEAR(M967)&lt;&gt;YEAR(M966), Initial_Assets * $C$19, 0)</f>
        <v/>
      </c>
      <c r="S966" s="62">
        <f>Q966/-R966</f>
        <v/>
      </c>
      <c r="T966" s="59" t="n"/>
      <c r="U966" s="59" t="n"/>
      <c r="V966" s="59" t="n"/>
    </row>
    <row r="967">
      <c r="G967" s="59" t="n"/>
      <c r="H967" s="104" t="n">
        <v>43360</v>
      </c>
      <c r="I967" s="105" t="n">
        <v>7531.06982421875</v>
      </c>
      <c r="J967" s="70" t="n">
        <v>24.2086105346679</v>
      </c>
      <c r="K967" s="106">
        <f>K966*(1+Tbill_YTM)^(1/52)</f>
        <v/>
      </c>
      <c r="L967" s="59" t="n"/>
      <c r="M967" s="104" t="n">
        <v>43360</v>
      </c>
      <c r="N967" s="107">
        <f>IF(YEAR(M967)&lt;&gt;YEAR(M966), Q966*$C$5, N966)*(I967/I966)</f>
        <v/>
      </c>
      <c r="O967" s="107">
        <f>IF(YEAR(M967)&lt;&gt;YEAR(M966), Q966*$C$6, O966)*(J967/J966)</f>
        <v/>
      </c>
      <c r="P967" s="107">
        <f>IF(YEAR(M967)&lt;&gt;YEAR(M966), Q966*$C$7, P966)*(1+Tbill_YTM)^(1/52)</f>
        <v/>
      </c>
      <c r="Q967" s="61">
        <f>SUM(N967:P967)</f>
        <v/>
      </c>
      <c r="R967" s="61">
        <f>R966*EXP($C$20/52) - IF(YEAR(M968)&lt;&gt;YEAR(M967), Initial_Assets * $C$19, 0)</f>
        <v/>
      </c>
      <c r="S967" s="62">
        <f>Q967/-R967</f>
        <v/>
      </c>
      <c r="T967" s="59" t="n"/>
      <c r="U967" s="59" t="n"/>
      <c r="V967" s="59" t="n"/>
    </row>
    <row r="968">
      <c r="G968" s="59" t="n"/>
      <c r="H968" s="104" t="n">
        <v>43367</v>
      </c>
      <c r="I968" s="105" t="n">
        <v>7627.64990234375</v>
      </c>
      <c r="J968" s="70" t="n">
        <v>24.8402214050292</v>
      </c>
      <c r="K968" s="106">
        <f>K967*(1+Tbill_YTM)^(1/52)</f>
        <v/>
      </c>
      <c r="L968" s="59" t="n"/>
      <c r="M968" s="104" t="n">
        <v>43367</v>
      </c>
      <c r="N968" s="107">
        <f>IF(YEAR(M968)&lt;&gt;YEAR(M967), Q967*$C$5, N967)*(I968/I967)</f>
        <v/>
      </c>
      <c r="O968" s="107">
        <f>IF(YEAR(M968)&lt;&gt;YEAR(M967), Q967*$C$6, O967)*(J968/J967)</f>
        <v/>
      </c>
      <c r="P968" s="107">
        <f>IF(YEAR(M968)&lt;&gt;YEAR(M967), Q967*$C$7, P967)*(1+Tbill_YTM)^(1/52)</f>
        <v/>
      </c>
      <c r="Q968" s="61">
        <f>SUM(N968:P968)</f>
        <v/>
      </c>
      <c r="R968" s="61">
        <f>R967*EXP($C$20/52) - IF(YEAR(M969)&lt;&gt;YEAR(M968), Initial_Assets * $C$19, 0)</f>
        <v/>
      </c>
      <c r="S968" s="62">
        <f>Q968/-R968</f>
        <v/>
      </c>
      <c r="T968" s="59" t="n"/>
      <c r="U968" s="59" t="n"/>
      <c r="V968" s="59" t="n"/>
    </row>
    <row r="969">
      <c r="G969" s="59" t="n"/>
      <c r="H969" s="104" t="n">
        <v>43374</v>
      </c>
      <c r="I969" s="105" t="n">
        <v>7399.009765625</v>
      </c>
      <c r="J969" s="70" t="n">
        <v>23.340139389038</v>
      </c>
      <c r="K969" s="106">
        <f>K968*(1+Tbill_YTM)^(1/52)</f>
        <v/>
      </c>
      <c r="L969" s="59" t="n"/>
      <c r="M969" s="104" t="n">
        <v>43374</v>
      </c>
      <c r="N969" s="107">
        <f>IF(YEAR(M969)&lt;&gt;YEAR(M968), Q968*$C$5, N968)*(I969/I968)</f>
        <v/>
      </c>
      <c r="O969" s="107">
        <f>IF(YEAR(M969)&lt;&gt;YEAR(M968), Q968*$C$6, O968)*(J969/J968)</f>
        <v/>
      </c>
      <c r="P969" s="107">
        <f>IF(YEAR(M969)&lt;&gt;YEAR(M968), Q968*$C$7, P968)*(1+Tbill_YTM)^(1/52)</f>
        <v/>
      </c>
      <c r="Q969" s="61">
        <f>SUM(N969:P969)</f>
        <v/>
      </c>
      <c r="R969" s="61">
        <f>R968*EXP($C$20/52) - IF(YEAR(M970)&lt;&gt;YEAR(M969), Initial_Assets * $C$19, 0)</f>
        <v/>
      </c>
      <c r="S969" s="62">
        <f>Q969/-R969</f>
        <v/>
      </c>
      <c r="T969" s="59" t="n"/>
      <c r="U969" s="59" t="n"/>
      <c r="V969" s="59" t="n"/>
    </row>
    <row r="970">
      <c r="G970" s="59" t="n"/>
      <c r="H970" s="104" t="n">
        <v>43381</v>
      </c>
      <c r="I970" s="105" t="n">
        <v>7157.2099609375</v>
      </c>
      <c r="J970" s="70" t="n">
        <v>21.7635707855224</v>
      </c>
      <c r="K970" s="106">
        <f>K969*(1+Tbill_YTM)^(1/52)</f>
        <v/>
      </c>
      <c r="L970" s="59" t="n"/>
      <c r="M970" s="104" t="n">
        <v>43381</v>
      </c>
      <c r="N970" s="107">
        <f>IF(YEAR(M970)&lt;&gt;YEAR(M969), Q969*$C$5, N969)*(I970/I969)</f>
        <v/>
      </c>
      <c r="O970" s="107">
        <f>IF(YEAR(M970)&lt;&gt;YEAR(M969), Q969*$C$6, O969)*(J970/J969)</f>
        <v/>
      </c>
      <c r="P970" s="107">
        <f>IF(YEAR(M970)&lt;&gt;YEAR(M969), Q969*$C$7, P969)*(1+Tbill_YTM)^(1/52)</f>
        <v/>
      </c>
      <c r="Q970" s="61">
        <f>SUM(N970:P970)</f>
        <v/>
      </c>
      <c r="R970" s="61">
        <f>R969*EXP($C$20/52) - IF(YEAR(M971)&lt;&gt;YEAR(M970), Initial_Assets * $C$19, 0)</f>
        <v/>
      </c>
      <c r="S970" s="62">
        <f>Q970/-R970</f>
        <v/>
      </c>
      <c r="T970" s="59" t="n"/>
      <c r="U970" s="59" t="n"/>
      <c r="V970" s="59" t="n"/>
    </row>
    <row r="971">
      <c r="G971" s="59" t="n"/>
      <c r="H971" s="104" t="n">
        <v>43388</v>
      </c>
      <c r="I971" s="105" t="n">
        <v>7107.22998046875</v>
      </c>
      <c r="J971" s="70" t="n">
        <v>21.386079788208</v>
      </c>
      <c r="K971" s="106">
        <f>K970*(1+Tbill_YTM)^(1/52)</f>
        <v/>
      </c>
      <c r="L971" s="59" t="n"/>
      <c r="M971" s="104" t="n">
        <v>43388</v>
      </c>
      <c r="N971" s="107">
        <f>IF(YEAR(M971)&lt;&gt;YEAR(M970), Q970*$C$5, N970)*(I971/I970)</f>
        <v/>
      </c>
      <c r="O971" s="107">
        <f>IF(YEAR(M971)&lt;&gt;YEAR(M970), Q970*$C$6, O970)*(J971/J970)</f>
        <v/>
      </c>
      <c r="P971" s="107">
        <f>IF(YEAR(M971)&lt;&gt;YEAR(M970), Q970*$C$7, P970)*(1+Tbill_YTM)^(1/52)</f>
        <v/>
      </c>
      <c r="Q971" s="61">
        <f>SUM(N971:P971)</f>
        <v/>
      </c>
      <c r="R971" s="61">
        <f>R970*EXP($C$20/52) - IF(YEAR(M972)&lt;&gt;YEAR(M971), Initial_Assets * $C$19, 0)</f>
        <v/>
      </c>
      <c r="S971" s="62">
        <f>Q971/-R971</f>
        <v/>
      </c>
      <c r="T971" s="59" t="n"/>
      <c r="U971" s="59" t="n"/>
      <c r="V971" s="59" t="n"/>
    </row>
    <row r="972">
      <c r="G972" s="59" t="n"/>
      <c r="H972" s="104" t="n">
        <v>43395</v>
      </c>
      <c r="I972" s="105" t="n">
        <v>6852.39990234375</v>
      </c>
      <c r="J972" s="70" t="n">
        <v>19.7947120666503</v>
      </c>
      <c r="K972" s="106">
        <f>K971*(1+Tbill_YTM)^(1/52)</f>
        <v/>
      </c>
      <c r="L972" s="59" t="n"/>
      <c r="M972" s="104" t="n">
        <v>43395</v>
      </c>
      <c r="N972" s="107">
        <f>IF(YEAR(M972)&lt;&gt;YEAR(M971), Q971*$C$5, N971)*(I972/I971)</f>
        <v/>
      </c>
      <c r="O972" s="107">
        <f>IF(YEAR(M972)&lt;&gt;YEAR(M971), Q971*$C$6, O971)*(J972/J971)</f>
        <v/>
      </c>
      <c r="P972" s="107">
        <f>IF(YEAR(M972)&lt;&gt;YEAR(M971), Q971*$C$7, P971)*(1+Tbill_YTM)^(1/52)</f>
        <v/>
      </c>
      <c r="Q972" s="61">
        <f>SUM(N972:P972)</f>
        <v/>
      </c>
      <c r="R972" s="61">
        <f>R971*EXP($C$20/52) - IF(YEAR(M973)&lt;&gt;YEAR(M972), Initial_Assets * $C$19, 0)</f>
        <v/>
      </c>
      <c r="S972" s="62">
        <f>Q972/-R972</f>
        <v/>
      </c>
      <c r="T972" s="59" t="n"/>
      <c r="U972" s="59" t="n"/>
      <c r="V972" s="59" t="n"/>
    </row>
    <row r="973">
      <c r="G973" s="64" t="n"/>
      <c r="H973" s="104" t="n">
        <v>43402</v>
      </c>
      <c r="I973" s="105" t="n">
        <v>6965.2900390625</v>
      </c>
      <c r="J973" s="70" t="n">
        <v>20.386848449707</v>
      </c>
      <c r="K973" s="106">
        <f>K972*(1+Tbill_YTM)^(1/52)</f>
        <v/>
      </c>
      <c r="L973" s="59" t="n"/>
      <c r="M973" s="104" t="n">
        <v>43402</v>
      </c>
      <c r="N973" s="107">
        <f>IF(YEAR(M973)&lt;&gt;YEAR(M972), Q972*$C$5, N972)*(I973/I972)</f>
        <v/>
      </c>
      <c r="O973" s="107">
        <f>IF(YEAR(M973)&lt;&gt;YEAR(M972), Q972*$C$6, O972)*(J973/J972)</f>
        <v/>
      </c>
      <c r="P973" s="107">
        <f>IF(YEAR(M973)&lt;&gt;YEAR(M972), Q972*$C$7, P972)*(1+Tbill_YTM)^(1/52)</f>
        <v/>
      </c>
      <c r="Q973" s="61">
        <f>SUM(N973:P973)</f>
        <v/>
      </c>
      <c r="R973" s="61">
        <f>R972*EXP($C$20/52) - IF(YEAR(M974)&lt;&gt;YEAR(M973), Initial_Assets * $C$19, 0)</f>
        <v/>
      </c>
      <c r="S973" s="62">
        <f>Q973/-R973</f>
        <v/>
      </c>
      <c r="T973" s="59" t="n"/>
      <c r="U973" s="59" t="n"/>
      <c r="V973" s="59" t="n"/>
    </row>
    <row r="974">
      <c r="G974" s="64" t="n"/>
      <c r="H974" s="104" t="n">
        <v>43409</v>
      </c>
      <c r="I974" s="105" t="n">
        <v>7039.14990234375</v>
      </c>
      <c r="J974" s="70" t="n">
        <v>20.8260154724121</v>
      </c>
      <c r="K974" s="106">
        <f>K973*(1+Tbill_YTM)^(1/52)</f>
        <v/>
      </c>
      <c r="L974" s="59" t="n"/>
      <c r="M974" s="104" t="n">
        <v>43409</v>
      </c>
      <c r="N974" s="107">
        <f>IF(YEAR(M974)&lt;&gt;YEAR(M973), Q973*$C$5, N973)*(I974/I973)</f>
        <v/>
      </c>
      <c r="O974" s="107">
        <f>IF(YEAR(M974)&lt;&gt;YEAR(M973), Q973*$C$6, O973)*(J974/J973)</f>
        <v/>
      </c>
      <c r="P974" s="107">
        <f>IF(YEAR(M974)&lt;&gt;YEAR(M973), Q973*$C$7, P973)*(1+Tbill_YTM)^(1/52)</f>
        <v/>
      </c>
      <c r="Q974" s="61">
        <f>SUM(N974:P974)</f>
        <v/>
      </c>
      <c r="R974" s="61">
        <f>R973*EXP($C$20/52) - IF(YEAR(M975)&lt;&gt;YEAR(M974), Initial_Assets * $C$19, 0)</f>
        <v/>
      </c>
      <c r="S974" s="62">
        <f>Q974/-R974</f>
        <v/>
      </c>
      <c r="T974" s="59" t="n"/>
      <c r="U974" s="59" t="n"/>
      <c r="V974" s="59" t="n"/>
    </row>
    <row r="975">
      <c r="G975" s="64" t="n"/>
      <c r="H975" s="104" t="n">
        <v>43416</v>
      </c>
      <c r="I975" s="105" t="n">
        <v>6867.02001953125</v>
      </c>
      <c r="J975" s="70" t="n">
        <v>19.8267841339111</v>
      </c>
      <c r="K975" s="106">
        <f>K974*(1+Tbill_YTM)^(1/52)</f>
        <v/>
      </c>
      <c r="L975" s="59" t="n"/>
      <c r="M975" s="104" t="n">
        <v>43416</v>
      </c>
      <c r="N975" s="107">
        <f>IF(YEAR(M975)&lt;&gt;YEAR(M974), Q974*$C$5, N974)*(I975/I974)</f>
        <v/>
      </c>
      <c r="O975" s="107">
        <f>IF(YEAR(M975)&lt;&gt;YEAR(M974), Q974*$C$6, O974)*(J975/J974)</f>
        <v/>
      </c>
      <c r="P975" s="107">
        <f>IF(YEAR(M975)&lt;&gt;YEAR(M974), Q974*$C$7, P974)*(1+Tbill_YTM)^(1/52)</f>
        <v/>
      </c>
      <c r="Q975" s="61">
        <f>SUM(N975:P975)</f>
        <v/>
      </c>
      <c r="R975" s="61">
        <f>R974*EXP($C$20/52) - IF(YEAR(M976)&lt;&gt;YEAR(M975), Initial_Assets * $C$19, 0)</f>
        <v/>
      </c>
      <c r="S975" s="62">
        <f>Q975/-R975</f>
        <v/>
      </c>
      <c r="T975" s="59" t="n"/>
      <c r="U975" s="59" t="n"/>
      <c r="V975" s="59" t="n"/>
    </row>
    <row r="976">
      <c r="G976" s="64" t="n"/>
      <c r="H976" s="104" t="n">
        <v>43423</v>
      </c>
      <c r="I976" s="105" t="n">
        <v>6527.35009765625</v>
      </c>
      <c r="J976" s="70" t="n">
        <v>17.8628540039062</v>
      </c>
      <c r="K976" s="106">
        <f>K975*(1+Tbill_YTM)^(1/52)</f>
        <v/>
      </c>
      <c r="L976" s="59" t="n"/>
      <c r="M976" s="104" t="n">
        <v>43423</v>
      </c>
      <c r="N976" s="107">
        <f>IF(YEAR(M976)&lt;&gt;YEAR(M975), Q975*$C$5, N975)*(I976/I975)</f>
        <v/>
      </c>
      <c r="O976" s="107">
        <f>IF(YEAR(M976)&lt;&gt;YEAR(M975), Q975*$C$6, O975)*(J976/J975)</f>
        <v/>
      </c>
      <c r="P976" s="107">
        <f>IF(YEAR(M976)&lt;&gt;YEAR(M975), Q975*$C$7, P975)*(1+Tbill_YTM)^(1/52)</f>
        <v/>
      </c>
      <c r="Q976" s="61">
        <f>SUM(N976:P976)</f>
        <v/>
      </c>
      <c r="R976" s="61">
        <f>R975*EXP($C$20/52) - IF(YEAR(M977)&lt;&gt;YEAR(M976), Initial_Assets * $C$19, 0)</f>
        <v/>
      </c>
      <c r="S976" s="62">
        <f>Q976/-R976</f>
        <v/>
      </c>
      <c r="T976" s="59" t="n"/>
      <c r="U976" s="59" t="n"/>
      <c r="V976" s="59" t="n"/>
    </row>
    <row r="977">
      <c r="G977" s="64" t="n"/>
      <c r="H977" s="104" t="n">
        <v>43430</v>
      </c>
      <c r="I977" s="105" t="n">
        <v>6949.009765625</v>
      </c>
      <c r="J977" s="70" t="n">
        <v>20.191930770874</v>
      </c>
      <c r="K977" s="106">
        <f>K976*(1+Tbill_YTM)^(1/52)</f>
        <v/>
      </c>
      <c r="L977" s="59" t="n"/>
      <c r="M977" s="104" t="n">
        <v>43430</v>
      </c>
      <c r="N977" s="107">
        <f>IF(YEAR(M977)&lt;&gt;YEAR(M976), Q976*$C$5, N976)*(I977/I976)</f>
        <v/>
      </c>
      <c r="O977" s="107">
        <f>IF(YEAR(M977)&lt;&gt;YEAR(M976), Q976*$C$6, O976)*(J977/J976)</f>
        <v/>
      </c>
      <c r="P977" s="107">
        <f>IF(YEAR(M977)&lt;&gt;YEAR(M976), Q976*$C$7, P976)*(1+Tbill_YTM)^(1/52)</f>
        <v/>
      </c>
      <c r="Q977" s="61">
        <f>SUM(N977:P977)</f>
        <v/>
      </c>
      <c r="R977" s="61">
        <f>R976*EXP($C$20/52) - IF(YEAR(M978)&lt;&gt;YEAR(M977), Initial_Assets * $C$19, 0)</f>
        <v/>
      </c>
      <c r="S977" s="62">
        <f>Q977/-R977</f>
        <v/>
      </c>
      <c r="T977" s="59" t="n"/>
      <c r="U977" s="59" t="n"/>
      <c r="V977" s="59" t="n"/>
    </row>
    <row r="978">
      <c r="G978" s="64" t="n"/>
      <c r="H978" s="104" t="n">
        <v>43437</v>
      </c>
      <c r="I978" s="105" t="n">
        <v>6613.27978515625</v>
      </c>
      <c r="J978" s="70" t="n">
        <v>18.2329483032226</v>
      </c>
      <c r="K978" s="106">
        <f>K977*(1+Tbill_YTM)^(1/52)</f>
        <v/>
      </c>
      <c r="L978" s="59" t="n"/>
      <c r="M978" s="104" t="n">
        <v>43437</v>
      </c>
      <c r="N978" s="107">
        <f>IF(YEAR(M978)&lt;&gt;YEAR(M977), Q977*$C$5, N977)*(I978/I977)</f>
        <v/>
      </c>
      <c r="O978" s="107">
        <f>IF(YEAR(M978)&lt;&gt;YEAR(M977), Q977*$C$6, O977)*(J978/J977)</f>
        <v/>
      </c>
      <c r="P978" s="107">
        <f>IF(YEAR(M978)&lt;&gt;YEAR(M977), Q977*$C$7, P977)*(1+Tbill_YTM)^(1/52)</f>
        <v/>
      </c>
      <c r="Q978" s="61">
        <f>SUM(N978:P978)</f>
        <v/>
      </c>
      <c r="R978" s="61">
        <f>R977*EXP($C$20/52) - IF(YEAR(M979)&lt;&gt;YEAR(M978), Initial_Assets * $C$19, 0)</f>
        <v/>
      </c>
      <c r="S978" s="62">
        <f>Q978/-R978</f>
        <v/>
      </c>
      <c r="T978" s="59" t="n"/>
      <c r="U978" s="59" t="n"/>
      <c r="V978" s="59" t="n"/>
    </row>
    <row r="979">
      <c r="G979" s="64" t="n"/>
      <c r="H979" s="104" t="n">
        <v>43444</v>
      </c>
      <c r="I979" s="105" t="n">
        <v>6594.9599609375</v>
      </c>
      <c r="J979" s="70" t="n">
        <v>18.1021823883056</v>
      </c>
      <c r="K979" s="106">
        <f>K978*(1+Tbill_YTM)^(1/52)</f>
        <v/>
      </c>
      <c r="L979" s="59" t="n"/>
      <c r="M979" s="104" t="n">
        <v>43444</v>
      </c>
      <c r="N979" s="107">
        <f>IF(YEAR(M979)&lt;&gt;YEAR(M978), Q978*$C$5, N978)*(I979/I978)</f>
        <v/>
      </c>
      <c r="O979" s="107">
        <f>IF(YEAR(M979)&lt;&gt;YEAR(M978), Q978*$C$6, O978)*(J979/J978)</f>
        <v/>
      </c>
      <c r="P979" s="107">
        <f>IF(YEAR(M979)&lt;&gt;YEAR(M978), Q978*$C$7, P978)*(1+Tbill_YTM)^(1/52)</f>
        <v/>
      </c>
      <c r="Q979" s="61">
        <f>SUM(N979:P979)</f>
        <v/>
      </c>
      <c r="R979" s="61">
        <f>R978*EXP($C$20/52) - IF(YEAR(M980)&lt;&gt;YEAR(M979), Initial_Assets * $C$19, 0)</f>
        <v/>
      </c>
      <c r="S979" s="62">
        <f>Q979/-R979</f>
        <v/>
      </c>
      <c r="T979" s="59" t="n"/>
      <c r="U979" s="59" t="n"/>
      <c r="V979" s="59" t="n"/>
    </row>
    <row r="980" ht="17.5" customHeight="1" s="15" thickBot="1">
      <c r="G980" s="65" t="inlineStr">
        <is>
          <t>below 100WMA</t>
        </is>
      </c>
      <c r="H980" s="109" t="n">
        <v>43451</v>
      </c>
      <c r="I980" s="110" t="n">
        <v>6046.56005859375</v>
      </c>
      <c r="J980" s="70" t="n">
        <v>15.1587553024292</v>
      </c>
      <c r="K980" s="106">
        <f>K979*(1+Tbill_YTM)^(1/52)</f>
        <v/>
      </c>
      <c r="L980" s="59" t="n"/>
      <c r="M980" s="109" t="n">
        <v>43451</v>
      </c>
      <c r="N980" s="107">
        <f>IF(YEAR(M980)&lt;&gt;YEAR(M979), Q979*$C$5, N979)*(I980/I979)</f>
        <v/>
      </c>
      <c r="O980" s="107">
        <f>IF(YEAR(M980)&lt;&gt;YEAR(M979), Q979*$C$6, O979)*(J980/J979)</f>
        <v/>
      </c>
      <c r="P980" s="107">
        <f>IF(YEAR(M980)&lt;&gt;YEAR(M979), Q979*$C$7, P979)*(1+Tbill_YTM)^(1/52)</f>
        <v/>
      </c>
      <c r="Q980" s="61">
        <f>SUM(N980:P980)</f>
        <v/>
      </c>
      <c r="R980" s="61">
        <f>R979*EXP($C$20/52) - IF(YEAR(M981)&lt;&gt;YEAR(M980), Initial_Assets * $C$19, 0)</f>
        <v/>
      </c>
      <c r="S980" s="62">
        <f>Q980/-R980</f>
        <v/>
      </c>
      <c r="T980" s="59" t="n"/>
      <c r="U980" s="59" t="n"/>
      <c r="V980" s="59" t="n"/>
    </row>
    <row r="981">
      <c r="G981" s="64" t="n"/>
      <c r="H981" s="104" t="n">
        <v>43458</v>
      </c>
      <c r="I981" s="105" t="n">
        <v>6285.27001953125</v>
      </c>
      <c r="J981" s="70" t="n">
        <v>16.3208293914794</v>
      </c>
      <c r="K981" s="106">
        <f>K980*(1+Tbill_YTM)^(1/52)</f>
        <v/>
      </c>
      <c r="L981" s="59" t="n"/>
      <c r="M981" s="104" t="n">
        <v>43458</v>
      </c>
      <c r="N981" s="107">
        <f>IF(YEAR(M981)&lt;&gt;YEAR(M980), Q980*$C$5, N980)*(I981/I980)</f>
        <v/>
      </c>
      <c r="O981" s="107">
        <f>IF(YEAR(M981)&lt;&gt;YEAR(M980), Q980*$C$6, O980)*(J981/J980)</f>
        <v/>
      </c>
      <c r="P981" s="107">
        <f>IF(YEAR(M981)&lt;&gt;YEAR(M980), Q980*$C$7, P980)*(1+Tbill_YTM)^(1/52)</f>
        <v/>
      </c>
      <c r="Q981" s="61">
        <f>SUM(N981:P981)</f>
        <v/>
      </c>
      <c r="R981" s="61">
        <f>R980*EXP($C$20/52) - IF(YEAR(M982)&lt;&gt;YEAR(M981), Initial_Assets * $C$19, 0)</f>
        <v/>
      </c>
      <c r="S981" s="62">
        <f>Q981/-R981</f>
        <v/>
      </c>
      <c r="T981" s="59" t="n"/>
      <c r="U981" s="59" t="n"/>
      <c r="V981" s="59" t="n"/>
    </row>
    <row r="982" ht="17.5" customHeight="1" s="15" thickBot="1">
      <c r="G982" s="81" t="inlineStr">
        <is>
          <t>year-end</t>
        </is>
      </c>
      <c r="H982" s="111" t="n">
        <v>43465</v>
      </c>
      <c r="I982" s="112" t="n">
        <v>6422.669921875</v>
      </c>
      <c r="J982" s="84" t="n">
        <v>16.98872756958</v>
      </c>
      <c r="K982" s="113">
        <f>K981*(1+Tbill_YTM)^(1/52)</f>
        <v/>
      </c>
      <c r="L982" s="86" t="n"/>
      <c r="M982" s="111" t="n">
        <v>43465</v>
      </c>
      <c r="N982" s="107">
        <f>IF(YEAR(M982)&lt;&gt;YEAR(M981), Q981*$C$5, N981)*(I982/I981)</f>
        <v/>
      </c>
      <c r="O982" s="107">
        <f>IF(YEAR(M982)&lt;&gt;YEAR(M981), Q981*$C$6, O981)*(J982/J981)</f>
        <v/>
      </c>
      <c r="P982" s="107">
        <f>IF(YEAR(M982)&lt;&gt;YEAR(M981), Q981*$C$7, P981)*(1+Tbill_YTM)^(1/52)</f>
        <v/>
      </c>
      <c r="Q982" s="87">
        <f>SUM(N982:P982)</f>
        <v/>
      </c>
      <c r="R982" s="61">
        <f>R981*EXP($C$20/52) - IF(YEAR(M983)&lt;&gt;YEAR(M982), Initial_Assets * $C$19, 0)</f>
        <v/>
      </c>
      <c r="S982" s="88">
        <f>Q982/-R982</f>
        <v/>
      </c>
      <c r="T982" s="86" t="n"/>
      <c r="U982" s="86" t="n"/>
      <c r="V982" s="86" t="n"/>
    </row>
    <row r="983" ht="17.5" customHeight="1" s="15" thickBot="1" thickTop="1">
      <c r="G983" s="66" t="inlineStr">
        <is>
          <t>reclaimed 100WMA</t>
        </is>
      </c>
      <c r="H983" s="114" t="n">
        <v>43472</v>
      </c>
      <c r="I983" s="115" t="n">
        <v>6601.39990234375</v>
      </c>
      <c r="J983" s="70" t="n">
        <v>17.9244518280029</v>
      </c>
      <c r="K983" s="106">
        <f>K982*(1+Tbill_YTM)^(1/52)</f>
        <v/>
      </c>
      <c r="L983" s="59" t="n"/>
      <c r="M983" s="114" t="n">
        <v>43472</v>
      </c>
      <c r="N983" s="107">
        <f>IF(YEAR(M983)&lt;&gt;YEAR(M982), Q982*$C$5, N982)*(I983/I982)</f>
        <v/>
      </c>
      <c r="O983" s="107">
        <f>IF(YEAR(M983)&lt;&gt;YEAR(M982), Q982*$C$6, O982)*(J983/J982)</f>
        <v/>
      </c>
      <c r="P983" s="107">
        <f>IF(YEAR(M983)&lt;&gt;YEAR(M982), Q982*$C$7, P982)*(1+Tbill_YTM)^(1/52)</f>
        <v/>
      </c>
      <c r="Q983" s="61">
        <f>SUM(N983:P983)</f>
        <v/>
      </c>
      <c r="R983" s="61">
        <f>R982*EXP($C$20/52) - IF(YEAR(M984)&lt;&gt;YEAR(M983), Initial_Assets * $C$19, 0)</f>
        <v/>
      </c>
      <c r="S983" s="62">
        <f>Q983/-R983</f>
        <v/>
      </c>
      <c r="T983" s="59" t="n"/>
      <c r="U983" s="59" t="n"/>
      <c r="V983" s="59" t="n"/>
    </row>
    <row r="984">
      <c r="G984" s="64" t="n"/>
      <c r="H984" s="104" t="n">
        <v>43479</v>
      </c>
      <c r="I984" s="105" t="n">
        <v>6784.60986328125</v>
      </c>
      <c r="J984" s="70" t="n">
        <v>18.9070873260498</v>
      </c>
      <c r="K984" s="106">
        <f>K983*(1+Tbill_YTM)^(1/52)</f>
        <v/>
      </c>
      <c r="L984" s="59" t="n"/>
      <c r="M984" s="104" t="n">
        <v>43479</v>
      </c>
      <c r="N984" s="107">
        <f>IF(YEAR(M984)&lt;&gt;YEAR(M983), Q983*$C$5, N983)*(I984/I983)</f>
        <v/>
      </c>
      <c r="O984" s="107">
        <f>IF(YEAR(M984)&lt;&gt;YEAR(M983), Q983*$C$6, O983)*(J984/J983)</f>
        <v/>
      </c>
      <c r="P984" s="107">
        <f>IF(YEAR(M984)&lt;&gt;YEAR(M983), Q983*$C$7, P983)*(1+Tbill_YTM)^(1/52)</f>
        <v/>
      </c>
      <c r="Q984" s="61">
        <f>SUM(N984:P984)</f>
        <v/>
      </c>
      <c r="R984" s="61">
        <f>R983*EXP($C$20/52) - IF(YEAR(M985)&lt;&gt;YEAR(M984), Initial_Assets * $C$19, 0)</f>
        <v/>
      </c>
      <c r="S984" s="62">
        <f>Q984/-R984</f>
        <v/>
      </c>
      <c r="T984" s="59" t="n"/>
      <c r="U984" s="59" t="n"/>
      <c r="V984" s="59" t="n"/>
    </row>
    <row r="985">
      <c r="G985" s="64" t="n"/>
      <c r="H985" s="104" t="n">
        <v>43486</v>
      </c>
      <c r="I985" s="105" t="n">
        <v>6787.3701171875</v>
      </c>
      <c r="J985" s="70" t="n">
        <v>18.8922729492187</v>
      </c>
      <c r="K985" s="106">
        <f>K984*(1+Tbill_YTM)^(1/52)</f>
        <v/>
      </c>
      <c r="L985" s="59" t="n"/>
      <c r="M985" s="104" t="n">
        <v>43486</v>
      </c>
      <c r="N985" s="107">
        <f>IF(YEAR(M985)&lt;&gt;YEAR(M984), Q984*$C$5, N984)*(I985/I984)</f>
        <v/>
      </c>
      <c r="O985" s="107">
        <f>IF(YEAR(M985)&lt;&gt;YEAR(M984), Q984*$C$6, O984)*(J985/J984)</f>
        <v/>
      </c>
      <c r="P985" s="107">
        <f>IF(YEAR(M985)&lt;&gt;YEAR(M984), Q984*$C$7, P984)*(1+Tbill_YTM)^(1/52)</f>
        <v/>
      </c>
      <c r="Q985" s="61">
        <f>SUM(N985:P985)</f>
        <v/>
      </c>
      <c r="R985" s="61">
        <f>R984*EXP($C$20/52) - IF(YEAR(M986)&lt;&gt;YEAR(M985), Initial_Assets * $C$19, 0)</f>
        <v/>
      </c>
      <c r="S985" s="62">
        <f>Q985/-R985</f>
        <v/>
      </c>
      <c r="T985" s="59" t="n"/>
      <c r="U985" s="59" t="n"/>
      <c r="V985" s="59" t="n"/>
    </row>
    <row r="986">
      <c r="G986" s="64" t="n"/>
      <c r="H986" s="104" t="n">
        <v>43493</v>
      </c>
      <c r="I986" s="105" t="n">
        <v>6875.52001953125</v>
      </c>
      <c r="J986" s="70" t="n">
        <v>19.3663101196289</v>
      </c>
      <c r="K986" s="106">
        <f>K985*(1+Tbill_YTM)^(1/52)</f>
        <v/>
      </c>
      <c r="L986" s="59" t="n"/>
      <c r="M986" s="104" t="n">
        <v>43493</v>
      </c>
      <c r="N986" s="107">
        <f>IF(YEAR(M986)&lt;&gt;YEAR(M985), Q985*$C$5, N985)*(I986/I985)</f>
        <v/>
      </c>
      <c r="O986" s="107">
        <f>IF(YEAR(M986)&lt;&gt;YEAR(M985), Q985*$C$6, O985)*(J986/J985)</f>
        <v/>
      </c>
      <c r="P986" s="107">
        <f>IF(YEAR(M986)&lt;&gt;YEAR(M985), Q985*$C$7, P985)*(1+Tbill_YTM)^(1/52)</f>
        <v/>
      </c>
      <c r="Q986" s="61">
        <f>SUM(N986:P986)</f>
        <v/>
      </c>
      <c r="R986" s="61">
        <f>R985*EXP($C$20/52) - IF(YEAR(M987)&lt;&gt;YEAR(M986), Initial_Assets * $C$19, 0)</f>
        <v/>
      </c>
      <c r="S986" s="62">
        <f>Q986/-R986</f>
        <v/>
      </c>
      <c r="T986" s="59" t="n"/>
      <c r="U986" s="59" t="n"/>
      <c r="V986" s="59" t="n"/>
    </row>
    <row r="987">
      <c r="G987" s="64" t="n"/>
      <c r="H987" s="104" t="n">
        <v>43500</v>
      </c>
      <c r="I987" s="105" t="n">
        <v>6913.1298828125</v>
      </c>
      <c r="J987" s="70" t="n">
        <v>19.5885105133056</v>
      </c>
      <c r="K987" s="106">
        <f>K986*(1+Tbill_YTM)^(1/52)</f>
        <v/>
      </c>
      <c r="L987" s="59" t="n"/>
      <c r="M987" s="104" t="n">
        <v>43500</v>
      </c>
      <c r="N987" s="107">
        <f>IF(YEAR(M987)&lt;&gt;YEAR(M986), Q986*$C$5, N986)*(I987/I986)</f>
        <v/>
      </c>
      <c r="O987" s="107">
        <f>IF(YEAR(M987)&lt;&gt;YEAR(M986), Q986*$C$6, O986)*(J987/J986)</f>
        <v/>
      </c>
      <c r="P987" s="107">
        <f>IF(YEAR(M987)&lt;&gt;YEAR(M986), Q986*$C$7, P986)*(1+Tbill_YTM)^(1/52)</f>
        <v/>
      </c>
      <c r="Q987" s="61">
        <f>SUM(N987:P987)</f>
        <v/>
      </c>
      <c r="R987" s="61">
        <f>R986*EXP($C$20/52) - IF(YEAR(M988)&lt;&gt;YEAR(M987), Initial_Assets * $C$19, 0)</f>
        <v/>
      </c>
      <c r="S987" s="62">
        <f>Q987/-R987</f>
        <v/>
      </c>
      <c r="T987" s="59" t="n"/>
      <c r="U987" s="59" t="n"/>
      <c r="V987" s="59" t="n"/>
    </row>
    <row r="988">
      <c r="G988" s="64" t="n"/>
      <c r="H988" s="104" t="n">
        <v>43507</v>
      </c>
      <c r="I988" s="105" t="n">
        <v>7055.18017578125</v>
      </c>
      <c r="J988" s="70" t="n">
        <v>20.3859767913818</v>
      </c>
      <c r="K988" s="106">
        <f>K987*(1+Tbill_YTM)^(1/52)</f>
        <v/>
      </c>
      <c r="L988" s="59" t="n"/>
      <c r="M988" s="104" t="n">
        <v>43507</v>
      </c>
      <c r="N988" s="107">
        <f>IF(YEAR(M988)&lt;&gt;YEAR(M987), Q987*$C$5, N987)*(I988/I987)</f>
        <v/>
      </c>
      <c r="O988" s="107">
        <f>IF(YEAR(M988)&lt;&gt;YEAR(M987), Q987*$C$6, O987)*(J988/J987)</f>
        <v/>
      </c>
      <c r="P988" s="107">
        <f>IF(YEAR(M988)&lt;&gt;YEAR(M987), Q987*$C$7, P987)*(1+Tbill_YTM)^(1/52)</f>
        <v/>
      </c>
      <c r="Q988" s="61">
        <f>SUM(N988:P988)</f>
        <v/>
      </c>
      <c r="R988" s="61">
        <f>R987*EXP($C$20/52) - IF(YEAR(M989)&lt;&gt;YEAR(M988), Initial_Assets * $C$19, 0)</f>
        <v/>
      </c>
      <c r="S988" s="62">
        <f>Q988/-R988</f>
        <v/>
      </c>
      <c r="T988" s="59" t="n"/>
      <c r="U988" s="59" t="n"/>
      <c r="V988" s="59" t="n"/>
    </row>
    <row r="989">
      <c r="G989" s="64" t="n"/>
      <c r="H989" s="104" t="n">
        <v>43514</v>
      </c>
      <c r="I989" s="105" t="n">
        <v>7090.6298828125</v>
      </c>
      <c r="J989" s="70" t="n">
        <v>20.5908966064453</v>
      </c>
      <c r="K989" s="106">
        <f>K988*(1+Tbill_YTM)^(1/52)</f>
        <v/>
      </c>
      <c r="L989" s="59" t="n"/>
      <c r="M989" s="104" t="n">
        <v>43514</v>
      </c>
      <c r="N989" s="107">
        <f>IF(YEAR(M989)&lt;&gt;YEAR(M988), Q988*$C$5, N988)*(I989/I988)</f>
        <v/>
      </c>
      <c r="O989" s="107">
        <f>IF(YEAR(M989)&lt;&gt;YEAR(M988), Q988*$C$6, O988)*(J989/J988)</f>
        <v/>
      </c>
      <c r="P989" s="107">
        <f>IF(YEAR(M989)&lt;&gt;YEAR(M988), Q988*$C$7, P988)*(1+Tbill_YTM)^(1/52)</f>
        <v/>
      </c>
      <c r="Q989" s="61">
        <f>SUM(N989:P989)</f>
        <v/>
      </c>
      <c r="R989" s="61">
        <f>R988*EXP($C$20/52) - IF(YEAR(M990)&lt;&gt;YEAR(M989), Initial_Assets * $C$19, 0)</f>
        <v/>
      </c>
      <c r="S989" s="62">
        <f>Q989/-R989</f>
        <v/>
      </c>
      <c r="T989" s="59" t="n"/>
      <c r="U989" s="59" t="n"/>
      <c r="V989" s="59" t="n"/>
    </row>
    <row r="990">
      <c r="G990" s="64" t="n"/>
      <c r="H990" s="104" t="n">
        <v>43521</v>
      </c>
      <c r="I990" s="105" t="n">
        <v>7151.56982421875</v>
      </c>
      <c r="J990" s="70" t="n">
        <v>20.9464244842529</v>
      </c>
      <c r="K990" s="106">
        <f>K989*(1+Tbill_YTM)^(1/52)</f>
        <v/>
      </c>
      <c r="L990" s="59" t="n"/>
      <c r="M990" s="104" t="n">
        <v>43521</v>
      </c>
      <c r="N990" s="107">
        <f>IF(YEAR(M990)&lt;&gt;YEAR(M989), Q989*$C$5, N989)*(I990/I989)</f>
        <v/>
      </c>
      <c r="O990" s="107">
        <f>IF(YEAR(M990)&lt;&gt;YEAR(M989), Q989*$C$6, O989)*(J990/J989)</f>
        <v/>
      </c>
      <c r="P990" s="107">
        <f>IF(YEAR(M990)&lt;&gt;YEAR(M989), Q989*$C$7, P989)*(1+Tbill_YTM)^(1/52)</f>
        <v/>
      </c>
      <c r="Q990" s="61">
        <f>SUM(N990:P990)</f>
        <v/>
      </c>
      <c r="R990" s="61">
        <f>R989*EXP($C$20/52) - IF(YEAR(M991)&lt;&gt;YEAR(M990), Initial_Assets * $C$19, 0)</f>
        <v/>
      </c>
      <c r="S990" s="62">
        <f>Q990/-R990</f>
        <v/>
      </c>
      <c r="T990" s="59" t="n"/>
      <c r="U990" s="59" t="n"/>
      <c r="V990" s="59" t="n"/>
    </row>
    <row r="991">
      <c r="G991" s="64" t="n"/>
      <c r="H991" s="104" t="n">
        <v>43528</v>
      </c>
      <c r="I991" s="105" t="n">
        <v>7015.68994140625</v>
      </c>
      <c r="J991" s="70" t="n">
        <v>20.1440238952636</v>
      </c>
      <c r="K991" s="106">
        <f>K990*(1+Tbill_YTM)^(1/52)</f>
        <v/>
      </c>
      <c r="L991" s="59" t="n"/>
      <c r="M991" s="104" t="n">
        <v>43528</v>
      </c>
      <c r="N991" s="107">
        <f>IF(YEAR(M991)&lt;&gt;YEAR(M990), Q990*$C$5, N990)*(I991/I990)</f>
        <v/>
      </c>
      <c r="O991" s="107">
        <f>IF(YEAR(M991)&lt;&gt;YEAR(M990), Q990*$C$6, O990)*(J991/J990)</f>
        <v/>
      </c>
      <c r="P991" s="107">
        <f>IF(YEAR(M991)&lt;&gt;YEAR(M990), Q990*$C$7, P990)*(1+Tbill_YTM)^(1/52)</f>
        <v/>
      </c>
      <c r="Q991" s="61">
        <f>SUM(N991:P991)</f>
        <v/>
      </c>
      <c r="R991" s="61">
        <f>R990*EXP($C$20/52) - IF(YEAR(M992)&lt;&gt;YEAR(M991), Initial_Assets * $C$19, 0)</f>
        <v/>
      </c>
      <c r="S991" s="62">
        <f>Q991/-R991</f>
        <v/>
      </c>
      <c r="T991" s="59" t="n"/>
      <c r="U991" s="59" t="n"/>
      <c r="V991" s="59" t="n"/>
    </row>
    <row r="992">
      <c r="G992" s="64" t="n"/>
      <c r="H992" s="104" t="n">
        <v>43535</v>
      </c>
      <c r="I992" s="105" t="n">
        <v>7306.990234375</v>
      </c>
      <c r="J992" s="70" t="n">
        <v>21.8179626464843</v>
      </c>
      <c r="K992" s="106">
        <f>K991*(1+Tbill_YTM)^(1/52)</f>
        <v/>
      </c>
      <c r="L992" s="59" t="n"/>
      <c r="M992" s="104" t="n">
        <v>43535</v>
      </c>
      <c r="N992" s="107">
        <f>IF(YEAR(M992)&lt;&gt;YEAR(M991), Q991*$C$5, N991)*(I992/I991)</f>
        <v/>
      </c>
      <c r="O992" s="107">
        <f>IF(YEAR(M992)&lt;&gt;YEAR(M991), Q991*$C$6, O991)*(J992/J991)</f>
        <v/>
      </c>
      <c r="P992" s="107">
        <f>IF(YEAR(M992)&lt;&gt;YEAR(M991), Q991*$C$7, P991)*(1+Tbill_YTM)^(1/52)</f>
        <v/>
      </c>
      <c r="Q992" s="61">
        <f>SUM(N992:P992)</f>
        <v/>
      </c>
      <c r="R992" s="61">
        <f>R991*EXP($C$20/52) - IF(YEAR(M993)&lt;&gt;YEAR(M992), Initial_Assets * $C$19, 0)</f>
        <v/>
      </c>
      <c r="S992" s="62">
        <f>Q992/-R992</f>
        <v/>
      </c>
      <c r="T992" s="59" t="n"/>
      <c r="U992" s="59" t="n"/>
      <c r="V992" s="59" t="n"/>
    </row>
    <row r="993">
      <c r="G993" s="64" t="n"/>
      <c r="H993" s="104" t="n">
        <v>43542</v>
      </c>
      <c r="I993" s="105" t="n">
        <v>7326.06005859375</v>
      </c>
      <c r="J993" s="70" t="n">
        <v>21.9117794036865</v>
      </c>
      <c r="K993" s="106">
        <f>K992*(1+Tbill_YTM)^(1/52)</f>
        <v/>
      </c>
      <c r="L993" s="59" t="n"/>
      <c r="M993" s="104" t="n">
        <v>43542</v>
      </c>
      <c r="N993" s="107">
        <f>IF(YEAR(M993)&lt;&gt;YEAR(M992), Q992*$C$5, N992)*(I993/I992)</f>
        <v/>
      </c>
      <c r="O993" s="107">
        <f>IF(YEAR(M993)&lt;&gt;YEAR(M992), Q992*$C$6, O992)*(J993/J992)</f>
        <v/>
      </c>
      <c r="P993" s="107">
        <f>IF(YEAR(M993)&lt;&gt;YEAR(M992), Q992*$C$7, P992)*(1+Tbill_YTM)^(1/52)</f>
        <v/>
      </c>
      <c r="Q993" s="61">
        <f>SUM(N993:P993)</f>
        <v/>
      </c>
      <c r="R993" s="61">
        <f>R992*EXP($C$20/52) - IF(YEAR(M994)&lt;&gt;YEAR(M993), Initial_Assets * $C$19, 0)</f>
        <v/>
      </c>
      <c r="S993" s="62">
        <f>Q993/-R993</f>
        <v/>
      </c>
      <c r="T993" s="59" t="n"/>
      <c r="U993" s="59" t="n"/>
      <c r="V993" s="59" t="n"/>
    </row>
    <row r="994">
      <c r="G994" s="64" t="n"/>
      <c r="H994" s="104" t="n">
        <v>43549</v>
      </c>
      <c r="I994" s="105" t="n">
        <v>7378.77001953125</v>
      </c>
      <c r="J994" s="70" t="n">
        <v>22.2187576293945</v>
      </c>
      <c r="K994" s="106">
        <f>K993*(1+Tbill_YTM)^(1/52)</f>
        <v/>
      </c>
      <c r="L994" s="59" t="n"/>
      <c r="M994" s="104" t="n">
        <v>43549</v>
      </c>
      <c r="N994" s="107">
        <f>IF(YEAR(M994)&lt;&gt;YEAR(M993), Q993*$C$5, N993)*(I994/I993)</f>
        <v/>
      </c>
      <c r="O994" s="107">
        <f>IF(YEAR(M994)&lt;&gt;YEAR(M993), Q993*$C$6, O993)*(J994/J993)</f>
        <v/>
      </c>
      <c r="P994" s="107">
        <f>IF(YEAR(M994)&lt;&gt;YEAR(M993), Q993*$C$7, P993)*(1+Tbill_YTM)^(1/52)</f>
        <v/>
      </c>
      <c r="Q994" s="61">
        <f>SUM(N994:P994)</f>
        <v/>
      </c>
      <c r="R994" s="61">
        <f>R993*EXP($C$20/52) - IF(YEAR(M995)&lt;&gt;YEAR(M994), Initial_Assets * $C$19, 0)</f>
        <v/>
      </c>
      <c r="S994" s="62">
        <f>Q994/-R994</f>
        <v/>
      </c>
      <c r="T994" s="59" t="n"/>
      <c r="U994" s="59" t="n"/>
      <c r="V994" s="59" t="n"/>
    </row>
    <row r="995">
      <c r="G995" s="64" t="n"/>
      <c r="H995" s="104" t="n">
        <v>43556</v>
      </c>
      <c r="I995" s="105" t="n">
        <v>7578.83984375</v>
      </c>
      <c r="J995" s="70" t="n">
        <v>23.4269199371337</v>
      </c>
      <c r="K995" s="106">
        <f>K994*(1+Tbill_YTM)^(1/52)</f>
        <v/>
      </c>
      <c r="L995" s="59" t="n"/>
      <c r="M995" s="104" t="n">
        <v>43556</v>
      </c>
      <c r="N995" s="107">
        <f>IF(YEAR(M995)&lt;&gt;YEAR(M994), Q994*$C$5, N994)*(I995/I994)</f>
        <v/>
      </c>
      <c r="O995" s="107">
        <f>IF(YEAR(M995)&lt;&gt;YEAR(M994), Q994*$C$6, O994)*(J995/J994)</f>
        <v/>
      </c>
      <c r="P995" s="107">
        <f>IF(YEAR(M995)&lt;&gt;YEAR(M994), Q994*$C$7, P994)*(1+Tbill_YTM)^(1/52)</f>
        <v/>
      </c>
      <c r="Q995" s="61">
        <f>SUM(N995:P995)</f>
        <v/>
      </c>
      <c r="R995" s="61">
        <f>R994*EXP($C$20/52) - IF(YEAR(M996)&lt;&gt;YEAR(M995), Initial_Assets * $C$19, 0)</f>
        <v/>
      </c>
      <c r="S995" s="62">
        <f>Q995/-R995</f>
        <v/>
      </c>
      <c r="T995" s="59" t="n"/>
      <c r="U995" s="59" t="n"/>
      <c r="V995" s="59" t="n"/>
    </row>
    <row r="996">
      <c r="G996" s="64" t="n"/>
      <c r="H996" s="104" t="n">
        <v>43563</v>
      </c>
      <c r="I996" s="105" t="n">
        <v>7628.14990234375</v>
      </c>
      <c r="J996" s="70" t="n">
        <v>23.7110481262207</v>
      </c>
      <c r="K996" s="106">
        <f>K995*(1+Tbill_YTM)^(1/52)</f>
        <v/>
      </c>
      <c r="L996" s="59" t="n"/>
      <c r="M996" s="104" t="n">
        <v>43563</v>
      </c>
      <c r="N996" s="107">
        <f>IF(YEAR(M996)&lt;&gt;YEAR(M995), Q995*$C$5, N995)*(I996/I995)</f>
        <v/>
      </c>
      <c r="O996" s="107">
        <f>IF(YEAR(M996)&lt;&gt;YEAR(M995), Q995*$C$6, O995)*(J996/J995)</f>
        <v/>
      </c>
      <c r="P996" s="107">
        <f>IF(YEAR(M996)&lt;&gt;YEAR(M995), Q995*$C$7, P995)*(1+Tbill_YTM)^(1/52)</f>
        <v/>
      </c>
      <c r="Q996" s="61">
        <f>SUM(N996:P996)</f>
        <v/>
      </c>
      <c r="R996" s="61">
        <f>R995*EXP($C$20/52) - IF(YEAR(M997)&lt;&gt;YEAR(M996), Initial_Assets * $C$19, 0)</f>
        <v/>
      </c>
      <c r="S996" s="62">
        <f>Q996/-R996</f>
        <v/>
      </c>
      <c r="T996" s="59" t="n"/>
      <c r="U996" s="59" t="n"/>
      <c r="V996" s="59" t="n"/>
    </row>
    <row r="997" ht="17.5" customHeight="1" s="15" thickBot="1">
      <c r="G997" s="67" t="inlineStr">
        <is>
          <t>Full recovery</t>
        </is>
      </c>
      <c r="H997" s="118" t="n">
        <v>43570</v>
      </c>
      <c r="I997" s="119" t="n">
        <v>7689.72021484375</v>
      </c>
      <c r="J997" s="70" t="n">
        <v>24.0865898132324</v>
      </c>
      <c r="K997" s="106">
        <f>K996*(1+Tbill_YTM)^(1/52)</f>
        <v/>
      </c>
      <c r="L997" s="59" t="n"/>
      <c r="M997" s="118" t="n">
        <v>43570</v>
      </c>
      <c r="N997" s="107">
        <f>IF(YEAR(M997)&lt;&gt;YEAR(M996), Q996*$C$5, N996)*(I997/I996)</f>
        <v/>
      </c>
      <c r="O997" s="107">
        <f>IF(YEAR(M997)&lt;&gt;YEAR(M996), Q996*$C$6, O996)*(J997/J996)</f>
        <v/>
      </c>
      <c r="P997" s="107">
        <f>IF(YEAR(M997)&lt;&gt;YEAR(M996), Q996*$C$7, P996)*(1+Tbill_YTM)^(1/52)</f>
        <v/>
      </c>
      <c r="Q997" s="61">
        <f>SUM(N997:P997)</f>
        <v/>
      </c>
      <c r="R997" s="61">
        <f>R996*EXP($C$20/52) - IF(YEAR(M998)&lt;&gt;YEAR(M997), Initial_Assets * $C$19, 0)</f>
        <v/>
      </c>
      <c r="S997" s="62">
        <f>Q997/-R997</f>
        <v/>
      </c>
      <c r="T997" s="59" t="n"/>
      <c r="U997" s="59" t="n"/>
      <c r="V997" s="59" t="n"/>
    </row>
    <row r="998">
      <c r="G998" s="64" t="n"/>
      <c r="H998" s="104" t="n">
        <v>43577</v>
      </c>
      <c r="I998" s="105" t="n">
        <v>7826.68017578125</v>
      </c>
      <c r="J998" s="70" t="n">
        <v>24.9241466522216</v>
      </c>
      <c r="K998" s="106">
        <f>K997*(1+Tbill_YTM)^(1/52)</f>
        <v/>
      </c>
      <c r="L998" s="59" t="n"/>
      <c r="M998" s="104" t="n">
        <v>43577</v>
      </c>
      <c r="N998" s="107">
        <f>IF(YEAR(M998)&lt;&gt;YEAR(M997), Q997*$C$5, N997)*(I998/I997)</f>
        <v/>
      </c>
      <c r="O998" s="107">
        <f>IF(YEAR(M998)&lt;&gt;YEAR(M997), Q997*$C$6, O997)*(J998/J997)</f>
        <v/>
      </c>
      <c r="P998" s="107">
        <f>IF(YEAR(M998)&lt;&gt;YEAR(M997), Q997*$C$7, P997)*(1+Tbill_YTM)^(1/52)</f>
        <v/>
      </c>
      <c r="Q998" s="61">
        <f>SUM(N998:P998)</f>
        <v/>
      </c>
      <c r="R998" s="61">
        <f>R997*EXP($C$20/52) - IF(YEAR(M999)&lt;&gt;YEAR(M998), Initial_Assets * $C$19, 0)</f>
        <v/>
      </c>
      <c r="S998" s="62">
        <f>Q998/-R998</f>
        <v/>
      </c>
      <c r="T998" s="59" t="n"/>
      <c r="U998" s="59" t="n"/>
      <c r="V998" s="59" t="n"/>
    </row>
    <row r="999">
      <c r="G999" s="64" t="n"/>
      <c r="H999" s="104" t="n">
        <v>43584</v>
      </c>
      <c r="I999" s="105" t="n">
        <v>7845.72998046875</v>
      </c>
      <c r="J999" s="70" t="n">
        <v>25.0130901336669</v>
      </c>
      <c r="K999" s="106">
        <f>K998*(1+Tbill_YTM)^(1/52)</f>
        <v/>
      </c>
      <c r="L999" s="59" t="n"/>
      <c r="M999" s="104" t="n">
        <v>43584</v>
      </c>
      <c r="N999" s="107">
        <f>IF(YEAR(M999)&lt;&gt;YEAR(M998), Q998*$C$5, N998)*(I999/I998)</f>
        <v/>
      </c>
      <c r="O999" s="107">
        <f>IF(YEAR(M999)&lt;&gt;YEAR(M998), Q998*$C$6, O998)*(J999/J998)</f>
        <v/>
      </c>
      <c r="P999" s="107">
        <f>IF(YEAR(M999)&lt;&gt;YEAR(M998), Q998*$C$7, P998)*(1+Tbill_YTM)^(1/52)</f>
        <v/>
      </c>
      <c r="Q999" s="61">
        <f>SUM(N999:P999)</f>
        <v/>
      </c>
      <c r="R999" s="61">
        <f>R998*EXP($C$20/52) - IF(YEAR(M1000)&lt;&gt;YEAR(M999), Initial_Assets * $C$19, 0)</f>
        <v/>
      </c>
      <c r="S999" s="62">
        <f>Q999/-R999</f>
        <v/>
      </c>
      <c r="T999" s="59" t="n"/>
      <c r="U999" s="59" t="n"/>
      <c r="V999" s="59" t="n"/>
    </row>
    <row r="1000">
      <c r="G1000" s="64" t="n"/>
      <c r="H1000" s="104" t="n">
        <v>43591</v>
      </c>
      <c r="I1000" s="105" t="n">
        <v>7586.52978515625</v>
      </c>
      <c r="J1000" s="70" t="n">
        <v>23.4145622253417</v>
      </c>
      <c r="K1000" s="106">
        <f>K999*(1+Tbill_YTM)^(1/52)</f>
        <v/>
      </c>
      <c r="L1000" s="59" t="n"/>
      <c r="M1000" s="104" t="n">
        <v>43591</v>
      </c>
      <c r="N1000" s="107">
        <f>IF(YEAR(M1000)&lt;&gt;YEAR(M999), Q999*$C$5, N999)*(I1000/I999)</f>
        <v/>
      </c>
      <c r="O1000" s="107">
        <f>IF(YEAR(M1000)&lt;&gt;YEAR(M999), Q999*$C$6, O999)*(J1000/J999)</f>
        <v/>
      </c>
      <c r="P1000" s="107">
        <f>IF(YEAR(M1000)&lt;&gt;YEAR(M999), Q999*$C$7, P999)*(1+Tbill_YTM)^(1/52)</f>
        <v/>
      </c>
      <c r="Q1000" s="61">
        <f>SUM(N1000:P1000)</f>
        <v/>
      </c>
      <c r="R1000" s="61">
        <f>R999*EXP($C$20/52) - IF(YEAR(M1001)&lt;&gt;YEAR(M1000), Initial_Assets * $C$19, 0)</f>
        <v/>
      </c>
      <c r="S1000" s="62">
        <f>Q1000/-R1000</f>
        <v/>
      </c>
      <c r="T1000" s="59" t="n"/>
      <c r="U1000" s="59" t="n"/>
      <c r="V1000" s="59" t="n"/>
    </row>
    <row r="1001">
      <c r="G1001" s="64" t="n"/>
      <c r="H1001" s="104" t="n">
        <v>43598</v>
      </c>
      <c r="I1001" s="105" t="n">
        <v>7503.68017578125</v>
      </c>
      <c r="J1001" s="70" t="n">
        <v>22.8463096618652</v>
      </c>
      <c r="K1001" s="106">
        <f>K1000*(1+Tbill_YTM)^(1/52)</f>
        <v/>
      </c>
      <c r="L1001" s="59" t="n"/>
      <c r="M1001" s="104" t="n">
        <v>43598</v>
      </c>
      <c r="N1001" s="107">
        <f>IF(YEAR(M1001)&lt;&gt;YEAR(M1000), Q1000*$C$5, N1000)*(I1001/I1000)</f>
        <v/>
      </c>
      <c r="O1001" s="107">
        <f>IF(YEAR(M1001)&lt;&gt;YEAR(M1000), Q1000*$C$6, O1000)*(J1001/J1000)</f>
        <v/>
      </c>
      <c r="P1001" s="107">
        <f>IF(YEAR(M1001)&lt;&gt;YEAR(M1000), Q1000*$C$7, P1000)*(1+Tbill_YTM)^(1/52)</f>
        <v/>
      </c>
      <c r="Q1001" s="61">
        <f>SUM(N1001:P1001)</f>
        <v/>
      </c>
      <c r="R1001" s="61">
        <f>R1000*EXP($C$20/52) - IF(YEAR(M1002)&lt;&gt;YEAR(M1001), Initial_Assets * $C$19, 0)</f>
        <v/>
      </c>
      <c r="S1001" s="62">
        <f>Q1001/-R1001</f>
        <v/>
      </c>
      <c r="T1001" s="59" t="n"/>
      <c r="U1001" s="59" t="n"/>
      <c r="V1001" s="59" t="n"/>
    </row>
    <row r="1002">
      <c r="G1002" s="64" t="n"/>
      <c r="H1002" s="104" t="n">
        <v>43605</v>
      </c>
      <c r="I1002" s="105" t="n">
        <v>7300.9599609375</v>
      </c>
      <c r="J1002" s="70" t="n">
        <v>21.6109714508056</v>
      </c>
      <c r="K1002" s="106">
        <f>K1001*(1+Tbill_YTM)^(1/52)</f>
        <v/>
      </c>
      <c r="L1002" s="59" t="n"/>
      <c r="M1002" s="104" t="n">
        <v>43605</v>
      </c>
      <c r="N1002" s="107">
        <f>IF(YEAR(M1002)&lt;&gt;YEAR(M1001), Q1001*$C$5, N1001)*(I1002/I1001)</f>
        <v/>
      </c>
      <c r="O1002" s="107">
        <f>IF(YEAR(M1002)&lt;&gt;YEAR(M1001), Q1001*$C$6, O1001)*(J1002/J1001)</f>
        <v/>
      </c>
      <c r="P1002" s="107">
        <f>IF(YEAR(M1002)&lt;&gt;YEAR(M1001), Q1001*$C$7, P1001)*(1+Tbill_YTM)^(1/52)</f>
        <v/>
      </c>
      <c r="Q1002" s="61">
        <f>SUM(N1002:P1002)</f>
        <v/>
      </c>
      <c r="R1002" s="61">
        <f>R1001*EXP($C$20/52) - IF(YEAR(M1003)&lt;&gt;YEAR(M1002), Initial_Assets * $C$19, 0)</f>
        <v/>
      </c>
      <c r="S1002" s="62">
        <f>Q1002/-R1002</f>
        <v/>
      </c>
      <c r="T1002" s="59" t="n"/>
      <c r="U1002" s="59" t="n"/>
      <c r="V1002" s="59" t="n"/>
    </row>
    <row r="1003">
      <c r="G1003" s="64" t="n"/>
      <c r="H1003" s="104" t="n">
        <v>43612</v>
      </c>
      <c r="I1003" s="105" t="n">
        <v>7127.9599609375</v>
      </c>
      <c r="J1003" s="70" t="n">
        <v>20.5732879638671</v>
      </c>
      <c r="K1003" s="106">
        <f>K1002*(1+Tbill_YTM)^(1/52)</f>
        <v/>
      </c>
      <c r="L1003" s="59" t="n"/>
      <c r="M1003" s="104" t="n">
        <v>43612</v>
      </c>
      <c r="N1003" s="107">
        <f>IF(YEAR(M1003)&lt;&gt;YEAR(M1002), Q1002*$C$5, N1002)*(I1003/I1002)</f>
        <v/>
      </c>
      <c r="O1003" s="107">
        <f>IF(YEAR(M1003)&lt;&gt;YEAR(M1002), Q1002*$C$6, O1002)*(J1003/J1002)</f>
        <v/>
      </c>
      <c r="P1003" s="107">
        <f>IF(YEAR(M1003)&lt;&gt;YEAR(M1002), Q1002*$C$7, P1002)*(1+Tbill_YTM)^(1/52)</f>
        <v/>
      </c>
      <c r="Q1003" s="61">
        <f>SUM(N1003:P1003)</f>
        <v/>
      </c>
      <c r="R1003" s="61">
        <f>R1002*EXP($C$20/52) - IF(YEAR(M1004)&lt;&gt;YEAR(M1003), Initial_Assets * $C$19, 0)</f>
        <v/>
      </c>
      <c r="S1003" s="62">
        <f>Q1003/-R1003</f>
        <v/>
      </c>
      <c r="T1003" s="59" t="n"/>
      <c r="U1003" s="59" t="n"/>
      <c r="V1003" s="59" t="n"/>
    </row>
    <row r="1004">
      <c r="G1004" s="64" t="n"/>
      <c r="H1004" s="104" t="n">
        <v>43619</v>
      </c>
      <c r="I1004" s="105" t="n">
        <v>7417.2900390625</v>
      </c>
      <c r="J1004" s="70" t="n">
        <v>22.2360515594482</v>
      </c>
      <c r="K1004" s="106">
        <f>K1003*(1+Tbill_YTM)^(1/52)</f>
        <v/>
      </c>
      <c r="L1004" s="59" t="n"/>
      <c r="M1004" s="104" t="n">
        <v>43619</v>
      </c>
      <c r="N1004" s="107">
        <f>IF(YEAR(M1004)&lt;&gt;YEAR(M1003), Q1003*$C$5, N1003)*(I1004/I1003)</f>
        <v/>
      </c>
      <c r="O1004" s="107">
        <f>IF(YEAR(M1004)&lt;&gt;YEAR(M1003), Q1003*$C$6, O1003)*(J1004/J1003)</f>
        <v/>
      </c>
      <c r="P1004" s="107">
        <f>IF(YEAR(M1004)&lt;&gt;YEAR(M1003), Q1003*$C$7, P1003)*(1+Tbill_YTM)^(1/52)</f>
        <v/>
      </c>
      <c r="Q1004" s="61">
        <f>SUM(N1004:P1004)</f>
        <v/>
      </c>
      <c r="R1004" s="61">
        <f>R1003*EXP($C$20/52) - IF(YEAR(M1005)&lt;&gt;YEAR(M1004), Initial_Assets * $C$19, 0)</f>
        <v/>
      </c>
      <c r="S1004" s="62">
        <f>Q1004/-R1004</f>
        <v/>
      </c>
      <c r="T1004" s="59" t="n"/>
      <c r="U1004" s="59" t="n"/>
      <c r="V1004" s="59" t="n"/>
    </row>
    <row r="1005">
      <c r="G1005" s="59" t="n"/>
      <c r="H1005" s="104" t="n">
        <v>43626</v>
      </c>
      <c r="I1005" s="105" t="n">
        <v>7479.10986328125</v>
      </c>
      <c r="J1005" s="70" t="n">
        <v>22.6066570281982</v>
      </c>
      <c r="K1005" s="106">
        <f>K1004*(1+Tbill_YTM)^(1/52)</f>
        <v/>
      </c>
      <c r="L1005" s="59" t="n"/>
      <c r="M1005" s="104" t="n">
        <v>43626</v>
      </c>
      <c r="N1005" s="107">
        <f>IF(YEAR(M1005)&lt;&gt;YEAR(M1004), Q1004*$C$5, N1004)*(I1005/I1004)</f>
        <v/>
      </c>
      <c r="O1005" s="107">
        <f>IF(YEAR(M1005)&lt;&gt;YEAR(M1004), Q1004*$C$6, O1004)*(J1005/J1004)</f>
        <v/>
      </c>
      <c r="P1005" s="107">
        <f>IF(YEAR(M1005)&lt;&gt;YEAR(M1004), Q1004*$C$7, P1004)*(1+Tbill_YTM)^(1/52)</f>
        <v/>
      </c>
      <c r="Q1005" s="61">
        <f>SUM(N1005:P1005)</f>
        <v/>
      </c>
      <c r="R1005" s="61">
        <f>R1004*EXP($C$20/52) - IF(YEAR(M1006)&lt;&gt;YEAR(M1005), Initial_Assets * $C$19, 0)</f>
        <v/>
      </c>
      <c r="S1005" s="62">
        <f>Q1005/-R1005</f>
        <v/>
      </c>
      <c r="T1005" s="59" t="n"/>
      <c r="U1005" s="59" t="n"/>
      <c r="V1005" s="59" t="n"/>
    </row>
    <row r="1006" ht="17.5" customHeight="1" s="15">
      <c r="A1006" s="4" t="n"/>
      <c r="G1006" s="59" t="n"/>
      <c r="H1006" s="104" t="n">
        <v>43633</v>
      </c>
      <c r="I1006" s="105" t="n">
        <v>7728.77978515625</v>
      </c>
      <c r="J1006" s="70" t="n">
        <v>24.1063518524169</v>
      </c>
      <c r="K1006" s="106">
        <f>K1005*(1+Tbill_YTM)^(1/52)</f>
        <v/>
      </c>
      <c r="L1006" s="106" t="n"/>
      <c r="M1006" s="104" t="n">
        <v>43633</v>
      </c>
      <c r="N1006" s="107">
        <f>IF(YEAR(M1006)&lt;&gt;YEAR(M1005), Q1005*$C$5, N1005)*(I1006/I1005)</f>
        <v/>
      </c>
      <c r="O1006" s="107">
        <f>IF(YEAR(M1006)&lt;&gt;YEAR(M1005), Q1005*$C$6, O1005)*(J1006/J1005)</f>
        <v/>
      </c>
      <c r="P1006" s="107">
        <f>IF(YEAR(M1006)&lt;&gt;YEAR(M1005), Q1005*$C$7, P1005)*(1+Tbill_YTM)^(1/52)</f>
        <v/>
      </c>
      <c r="Q1006" s="61">
        <f>SUM(N1006:P1006)</f>
        <v/>
      </c>
      <c r="R1006" s="61">
        <f>R1005*EXP($C$20/52) - IF(YEAR(M1007)&lt;&gt;YEAR(M1006), Initial_Assets * $C$19, 0)</f>
        <v/>
      </c>
      <c r="S1006" s="62">
        <f>Q1006/-R1006</f>
        <v/>
      </c>
      <c r="T1006" s="59" t="n"/>
      <c r="U1006" s="59" t="n"/>
      <c r="V1006" s="59" t="n"/>
    </row>
    <row r="1007" ht="17.5" customHeight="1" s="15">
      <c r="G1007" s="59" t="n"/>
      <c r="H1007" s="104" t="n">
        <v>43640</v>
      </c>
      <c r="I1007" s="105" t="n">
        <v>7671.080078125</v>
      </c>
      <c r="J1007" s="70" t="n">
        <v>23.7209281921386</v>
      </c>
      <c r="K1007" s="106">
        <f>K1006*(1+Tbill_YTM)^(1/52)</f>
        <v/>
      </c>
      <c r="L1007" s="59" t="n"/>
      <c r="M1007" s="104" t="n">
        <v>43640</v>
      </c>
      <c r="N1007" s="107">
        <f>IF(YEAR(M1007)&lt;&gt;YEAR(M1006), Q1006*$C$5, N1006)*(I1007/I1006)</f>
        <v/>
      </c>
      <c r="O1007" s="107">
        <f>IF(YEAR(M1007)&lt;&gt;YEAR(M1006), Q1006*$C$6, O1006)*(J1007/J1006)</f>
        <v/>
      </c>
      <c r="P1007" s="107">
        <f>IF(YEAR(M1007)&lt;&gt;YEAR(M1006), Q1006*$C$7, P1006)*(1+Tbill_YTM)^(1/52)</f>
        <v/>
      </c>
      <c r="Q1007" s="61">
        <f>SUM(N1007:P1007)</f>
        <v/>
      </c>
      <c r="R1007" s="61">
        <f>R1006*EXP($C$20/52) - IF(YEAR(M1008)&lt;&gt;YEAR(M1007), Initial_Assets * $C$19, 0)</f>
        <v/>
      </c>
      <c r="S1007" s="62">
        <f>Q1007/-R1007</f>
        <v/>
      </c>
      <c r="T1007" s="59" t="n"/>
      <c r="U1007" s="59" t="n"/>
      <c r="V1007" s="59" t="n"/>
    </row>
    <row r="1008">
      <c r="G1008" s="59" t="n"/>
      <c r="H1008" s="104" t="n">
        <v>43647</v>
      </c>
      <c r="I1008" s="105" t="n">
        <v>7841.2998046875</v>
      </c>
      <c r="J1008" s="70" t="n">
        <v>24.8110408782959</v>
      </c>
      <c r="K1008" s="106">
        <f>K1007*(1+Tbill_YTM)^(1/52)</f>
        <v/>
      </c>
      <c r="L1008" s="59" t="n"/>
      <c r="M1008" s="104" t="n">
        <v>43647</v>
      </c>
      <c r="N1008" s="107">
        <f>IF(YEAR(M1008)&lt;&gt;YEAR(M1007), Q1007*$C$5, N1007)*(I1008/I1007)</f>
        <v/>
      </c>
      <c r="O1008" s="107">
        <f>IF(YEAR(M1008)&lt;&gt;YEAR(M1007), Q1007*$C$6, O1007)*(J1008/J1007)</f>
        <v/>
      </c>
      <c r="P1008" s="107">
        <f>IF(YEAR(M1008)&lt;&gt;YEAR(M1007), Q1007*$C$7, P1007)*(1+Tbill_YTM)^(1/52)</f>
        <v/>
      </c>
      <c r="Q1008" s="61">
        <f>SUM(N1008:P1008)</f>
        <v/>
      </c>
      <c r="R1008" s="61">
        <f>R1007*EXP($C$20/52) - IF(YEAR(M1009)&lt;&gt;YEAR(M1008), Initial_Assets * $C$19, 0)</f>
        <v/>
      </c>
      <c r="S1008" s="62">
        <f>Q1008/-R1008</f>
        <v/>
      </c>
      <c r="T1008" s="59" t="n"/>
      <c r="U1008" s="59" t="n"/>
      <c r="V1008" s="59" t="n"/>
    </row>
    <row r="1009">
      <c r="G1009" s="59" t="n"/>
      <c r="H1009" s="104" t="n">
        <v>43654</v>
      </c>
      <c r="I1009" s="105" t="n">
        <v>7943.240234375</v>
      </c>
      <c r="J1009" s="70" t="n">
        <v>25.4240264892578</v>
      </c>
      <c r="K1009" s="106">
        <f>K1008*(1+Tbill_YTM)^(1/52)</f>
        <v/>
      </c>
      <c r="L1009" s="59" t="n"/>
      <c r="M1009" s="104" t="n">
        <v>43654</v>
      </c>
      <c r="N1009" s="107">
        <f>IF(YEAR(M1009)&lt;&gt;YEAR(M1008), Q1008*$C$5, N1008)*(I1009/I1008)</f>
        <v/>
      </c>
      <c r="O1009" s="107">
        <f>IF(YEAR(M1009)&lt;&gt;YEAR(M1008), Q1008*$C$6, O1008)*(J1009/J1008)</f>
        <v/>
      </c>
      <c r="P1009" s="107">
        <f>IF(YEAR(M1009)&lt;&gt;YEAR(M1008), Q1008*$C$7, P1008)*(1+Tbill_YTM)^(1/52)</f>
        <v/>
      </c>
      <c r="Q1009" s="61">
        <f>SUM(N1009:P1009)</f>
        <v/>
      </c>
      <c r="R1009" s="61">
        <f>R1008*EXP($C$20/52) - IF(YEAR(M1010)&lt;&gt;YEAR(M1009), Initial_Assets * $C$19, 0)</f>
        <v/>
      </c>
      <c r="S1009" s="62">
        <f>Q1009/-R1009</f>
        <v/>
      </c>
      <c r="T1009" s="59" t="n"/>
      <c r="U1009" s="59" t="n"/>
      <c r="V1009" s="59" t="n"/>
    </row>
    <row r="1010">
      <c r="G1010" s="59" t="n"/>
      <c r="H1010" s="104" t="n">
        <v>43661</v>
      </c>
      <c r="I1010" s="105" t="n">
        <v>7834.89990234375</v>
      </c>
      <c r="J1010" s="70" t="n">
        <v>24.719591140747</v>
      </c>
      <c r="K1010" s="106">
        <f>K1009*(1+Tbill_YTM)^(1/52)</f>
        <v/>
      </c>
      <c r="L1010" s="59" t="n"/>
      <c r="M1010" s="104" t="n">
        <v>43661</v>
      </c>
      <c r="N1010" s="107">
        <f>IF(YEAR(M1010)&lt;&gt;YEAR(M1009), Q1009*$C$5, N1009)*(I1010/I1009)</f>
        <v/>
      </c>
      <c r="O1010" s="107">
        <f>IF(YEAR(M1010)&lt;&gt;YEAR(M1009), Q1009*$C$6, O1009)*(J1010/J1009)</f>
        <v/>
      </c>
      <c r="P1010" s="107">
        <f>IF(YEAR(M1010)&lt;&gt;YEAR(M1009), Q1009*$C$7, P1009)*(1+Tbill_YTM)^(1/52)</f>
        <v/>
      </c>
      <c r="Q1010" s="61">
        <f>SUM(N1010:P1010)</f>
        <v/>
      </c>
      <c r="R1010" s="61">
        <f>R1009*EXP($C$20/52) - IF(YEAR(M1011)&lt;&gt;YEAR(M1010), Initial_Assets * $C$19, 0)</f>
        <v/>
      </c>
      <c r="S1010" s="62">
        <f>Q1010/-R1010</f>
        <v/>
      </c>
      <c r="T1010" s="59" t="n"/>
      <c r="U1010" s="59" t="n"/>
      <c r="V1010" s="59" t="n"/>
    </row>
    <row r="1011">
      <c r="G1011" s="59" t="n"/>
      <c r="H1011" s="104" t="n">
        <v>43668</v>
      </c>
      <c r="I1011" s="105" t="n">
        <v>8016.9501953125</v>
      </c>
      <c r="J1011" s="70" t="n">
        <v>25.82444190979</v>
      </c>
      <c r="K1011" s="106">
        <f>K1010*(1+Tbill_YTM)^(1/52)</f>
        <v/>
      </c>
      <c r="L1011" s="59" t="n"/>
      <c r="M1011" s="104" t="n">
        <v>43668</v>
      </c>
      <c r="N1011" s="107">
        <f>IF(YEAR(M1011)&lt;&gt;YEAR(M1010), Q1010*$C$5, N1010)*(I1011/I1010)</f>
        <v/>
      </c>
      <c r="O1011" s="107">
        <f>IF(YEAR(M1011)&lt;&gt;YEAR(M1010), Q1010*$C$6, O1010)*(J1011/J1010)</f>
        <v/>
      </c>
      <c r="P1011" s="107">
        <f>IF(YEAR(M1011)&lt;&gt;YEAR(M1010), Q1010*$C$7, P1010)*(1+Tbill_YTM)^(1/52)</f>
        <v/>
      </c>
      <c r="Q1011" s="61">
        <f>SUM(N1011:P1011)</f>
        <v/>
      </c>
      <c r="R1011" s="61">
        <f>R1010*EXP($C$20/52) - IF(YEAR(M1012)&lt;&gt;YEAR(M1011), Initial_Assets * $C$19, 0)</f>
        <v/>
      </c>
      <c r="S1011" s="62">
        <f>Q1011/-R1011</f>
        <v/>
      </c>
      <c r="T1011" s="59" t="n"/>
      <c r="U1011" s="59" t="n"/>
      <c r="V1011" s="59" t="n"/>
    </row>
    <row r="1012">
      <c r="G1012" s="59" t="n"/>
      <c r="H1012" s="104" t="n">
        <v>43675</v>
      </c>
      <c r="I1012" s="105" t="n">
        <v>7692.7998046875</v>
      </c>
      <c r="J1012" s="70" t="n">
        <v>23.7630367279052</v>
      </c>
      <c r="K1012" s="106">
        <f>K1011*(1+Tbill_YTM)^(1/52)</f>
        <v/>
      </c>
      <c r="L1012" s="59" t="n"/>
      <c r="M1012" s="104" t="n">
        <v>43675</v>
      </c>
      <c r="N1012" s="107">
        <f>IF(YEAR(M1012)&lt;&gt;YEAR(M1011), Q1011*$C$5, N1011)*(I1012/I1011)</f>
        <v/>
      </c>
      <c r="O1012" s="107">
        <f>IF(YEAR(M1012)&lt;&gt;YEAR(M1011), Q1011*$C$6, O1011)*(J1012/J1011)</f>
        <v/>
      </c>
      <c r="P1012" s="107">
        <f>IF(YEAR(M1012)&lt;&gt;YEAR(M1011), Q1011*$C$7, P1011)*(1+Tbill_YTM)^(1/52)</f>
        <v/>
      </c>
      <c r="Q1012" s="61">
        <f>SUM(N1012:P1012)</f>
        <v/>
      </c>
      <c r="R1012" s="61">
        <f>R1011*EXP($C$20/52) - IF(YEAR(M1013)&lt;&gt;YEAR(M1012), Initial_Assets * $C$19, 0)</f>
        <v/>
      </c>
      <c r="S1012" s="62">
        <f>Q1012/-R1012</f>
        <v/>
      </c>
      <c r="T1012" s="59" t="n"/>
      <c r="U1012" s="59" t="n"/>
      <c r="V1012" s="59" t="n"/>
    </row>
    <row r="1013">
      <c r="E1013" s="4" t="n"/>
      <c r="F1013" s="4" t="n"/>
      <c r="G1013" s="59" t="n"/>
      <c r="H1013" s="104" t="n">
        <v>43682</v>
      </c>
      <c r="I1013" s="105" t="n">
        <v>7646.27001953125</v>
      </c>
      <c r="J1013" s="70" t="n">
        <v>23.4614868164062</v>
      </c>
      <c r="K1013" s="106">
        <f>K1012*(1+Tbill_YTM)^(1/52)</f>
        <v/>
      </c>
      <c r="L1013" s="59" t="n"/>
      <c r="M1013" s="104" t="n">
        <v>43682</v>
      </c>
      <c r="N1013" s="107">
        <f>IF(YEAR(M1013)&lt;&gt;YEAR(M1012), Q1012*$C$5, N1012)*(I1013/I1012)</f>
        <v/>
      </c>
      <c r="O1013" s="107">
        <f>IF(YEAR(M1013)&lt;&gt;YEAR(M1012), Q1012*$C$6, O1012)*(J1013/J1012)</f>
        <v/>
      </c>
      <c r="P1013" s="107">
        <f>IF(YEAR(M1013)&lt;&gt;YEAR(M1012), Q1012*$C$7, P1012)*(1+Tbill_YTM)^(1/52)</f>
        <v/>
      </c>
      <c r="Q1013" s="61">
        <f>SUM(N1013:P1013)</f>
        <v/>
      </c>
      <c r="R1013" s="61">
        <f>R1012*EXP($C$20/52) - IF(YEAR(M1014)&lt;&gt;YEAR(M1013), Initial_Assets * $C$19, 0)</f>
        <v/>
      </c>
      <c r="S1013" s="62">
        <f>Q1013/-R1013</f>
        <v/>
      </c>
      <c r="T1013" s="59" t="n"/>
      <c r="U1013" s="59" t="n"/>
      <c r="V1013" s="59" t="n"/>
    </row>
    <row r="1014">
      <c r="B1014" s="27" t="n"/>
      <c r="C1014" s="4" t="n"/>
      <c r="D1014" s="4" t="n"/>
      <c r="G1014" s="59" t="n"/>
      <c r="H1014" s="104" t="n">
        <v>43689</v>
      </c>
      <c r="I1014" s="105" t="n">
        <v>7604.10986328125</v>
      </c>
      <c r="J1014" s="70" t="n">
        <v>23.1451110839843</v>
      </c>
      <c r="K1014" s="106">
        <f>K1013*(1+Tbill_YTM)^(1/52)</f>
        <v/>
      </c>
      <c r="L1014" s="59" t="n"/>
      <c r="M1014" s="104" t="n">
        <v>43689</v>
      </c>
      <c r="N1014" s="107">
        <f>IF(YEAR(M1014)&lt;&gt;YEAR(M1013), Q1013*$C$5, N1013)*(I1014/I1013)</f>
        <v/>
      </c>
      <c r="O1014" s="107">
        <f>IF(YEAR(M1014)&lt;&gt;YEAR(M1013), Q1013*$C$6, O1013)*(J1014/J1013)</f>
        <v/>
      </c>
      <c r="P1014" s="107">
        <f>IF(YEAR(M1014)&lt;&gt;YEAR(M1013), Q1013*$C$7, P1013)*(1+Tbill_YTM)^(1/52)</f>
        <v/>
      </c>
      <c r="Q1014" s="61">
        <f>SUM(N1014:P1014)</f>
        <v/>
      </c>
      <c r="R1014" s="61">
        <f>R1013*EXP($C$20/52) - IF(YEAR(M1015)&lt;&gt;YEAR(M1014), Initial_Assets * $C$19, 0)</f>
        <v/>
      </c>
      <c r="S1014" s="62">
        <f>Q1014/-R1014</f>
        <v/>
      </c>
      <c r="T1014" s="59" t="n"/>
      <c r="U1014" s="59" t="n"/>
      <c r="V1014" s="59" t="n"/>
    </row>
    <row r="1015">
      <c r="G1015" s="59" t="n"/>
      <c r="H1015" s="104" t="n">
        <v>43696</v>
      </c>
      <c r="I1015" s="105" t="n">
        <v>7464.990234375</v>
      </c>
      <c r="J1015" s="70" t="n">
        <v>22.2849540710449</v>
      </c>
      <c r="K1015" s="106">
        <f>K1014*(1+Tbill_YTM)^(1/52)</f>
        <v/>
      </c>
      <c r="L1015" s="59" t="n"/>
      <c r="M1015" s="104" t="n">
        <v>43696</v>
      </c>
      <c r="N1015" s="107">
        <f>IF(YEAR(M1015)&lt;&gt;YEAR(M1014), Q1014*$C$5, N1014)*(I1015/I1014)</f>
        <v/>
      </c>
      <c r="O1015" s="107">
        <f>IF(YEAR(M1015)&lt;&gt;YEAR(M1014), Q1014*$C$6, O1014)*(J1015/J1014)</f>
        <v/>
      </c>
      <c r="P1015" s="107">
        <f>IF(YEAR(M1015)&lt;&gt;YEAR(M1014), Q1014*$C$7, P1014)*(1+Tbill_YTM)^(1/52)</f>
        <v/>
      </c>
      <c r="Q1015" s="61">
        <f>SUM(N1015:P1015)</f>
        <v/>
      </c>
      <c r="R1015" s="61">
        <f>R1014*EXP($C$20/52) - IF(YEAR(M1016)&lt;&gt;YEAR(M1015), Initial_Assets * $C$19, 0)</f>
        <v/>
      </c>
      <c r="S1015" s="62">
        <f>Q1015/-R1015</f>
        <v/>
      </c>
      <c r="T1015" s="59" t="n"/>
      <c r="U1015" s="59" t="n"/>
      <c r="V1015" s="59" t="n"/>
    </row>
    <row r="1016">
      <c r="G1016" s="59" t="n"/>
      <c r="H1016" s="104" t="n">
        <v>43703</v>
      </c>
      <c r="I1016" s="105" t="n">
        <v>7691</v>
      </c>
      <c r="J1016" s="70" t="n">
        <v>23.5875415802001</v>
      </c>
      <c r="K1016" s="106">
        <f>K1015*(1+Tbill_YTM)^(1/52)</f>
        <v/>
      </c>
      <c r="L1016" s="59" t="n"/>
      <c r="M1016" s="104" t="n">
        <v>43703</v>
      </c>
      <c r="N1016" s="107">
        <f>IF(YEAR(M1016)&lt;&gt;YEAR(M1015), Q1015*$C$5, N1015)*(I1016/I1015)</f>
        <v/>
      </c>
      <c r="O1016" s="107">
        <f>IF(YEAR(M1016)&lt;&gt;YEAR(M1015), Q1015*$C$6, O1015)*(J1016/J1015)</f>
        <v/>
      </c>
      <c r="P1016" s="107">
        <f>IF(YEAR(M1016)&lt;&gt;YEAR(M1015), Q1015*$C$7, P1015)*(1+Tbill_YTM)^(1/52)</f>
        <v/>
      </c>
      <c r="Q1016" s="61">
        <f>SUM(N1016:P1016)</f>
        <v/>
      </c>
      <c r="R1016" s="61">
        <f>R1015*EXP($C$20/52) - IF(YEAR(M1017)&lt;&gt;YEAR(M1016), Initial_Assets * $C$19, 0)</f>
        <v/>
      </c>
      <c r="S1016" s="62">
        <f>Q1016/-R1016</f>
        <v/>
      </c>
      <c r="T1016" s="59" t="n"/>
      <c r="U1016" s="59" t="n"/>
      <c r="V1016" s="59" t="n"/>
    </row>
    <row r="1017">
      <c r="G1017" s="59" t="n"/>
      <c r="H1017" s="104" t="n">
        <v>43710</v>
      </c>
      <c r="I1017" s="105" t="n">
        <v>7852.5400390625</v>
      </c>
      <c r="J1017" s="70" t="n">
        <v>24.6058883666992</v>
      </c>
      <c r="K1017" s="106">
        <f>K1016*(1+Tbill_YTM)^(1/52)</f>
        <v/>
      </c>
      <c r="L1017" s="59" t="n"/>
      <c r="M1017" s="104" t="n">
        <v>43710</v>
      </c>
      <c r="N1017" s="107">
        <f>IF(YEAR(M1017)&lt;&gt;YEAR(M1016), Q1016*$C$5, N1016)*(I1017/I1016)</f>
        <v/>
      </c>
      <c r="O1017" s="107">
        <f>IF(YEAR(M1017)&lt;&gt;YEAR(M1016), Q1016*$C$6, O1016)*(J1017/J1016)</f>
        <v/>
      </c>
      <c r="P1017" s="107">
        <f>IF(YEAR(M1017)&lt;&gt;YEAR(M1016), Q1016*$C$7, P1016)*(1+Tbill_YTM)^(1/52)</f>
        <v/>
      </c>
      <c r="Q1017" s="61">
        <f>SUM(N1017:P1017)</f>
        <v/>
      </c>
      <c r="R1017" s="61">
        <f>R1016*EXP($C$20/52) - IF(YEAR(M1018)&lt;&gt;YEAR(M1017), Initial_Assets * $C$19, 0)</f>
        <v/>
      </c>
      <c r="S1017" s="62">
        <f>Q1017/-R1017</f>
        <v/>
      </c>
      <c r="T1017" s="59" t="n"/>
      <c r="U1017" s="59" t="n"/>
      <c r="V1017" s="59" t="n"/>
    </row>
    <row r="1018">
      <c r="G1018" s="59" t="n"/>
      <c r="H1018" s="104" t="n">
        <v>43717</v>
      </c>
      <c r="I1018" s="105" t="n">
        <v>7892.9501953125</v>
      </c>
      <c r="J1018" s="70" t="n">
        <v>24.833288192749</v>
      </c>
      <c r="K1018" s="106">
        <f>K1017*(1+Tbill_YTM)^(1/52)</f>
        <v/>
      </c>
      <c r="L1018" s="59" t="n"/>
      <c r="M1018" s="104" t="n">
        <v>43717</v>
      </c>
      <c r="N1018" s="107">
        <f>IF(YEAR(M1018)&lt;&gt;YEAR(M1017), Q1017*$C$5, N1017)*(I1018/I1017)</f>
        <v/>
      </c>
      <c r="O1018" s="107">
        <f>IF(YEAR(M1018)&lt;&gt;YEAR(M1017), Q1017*$C$6, O1017)*(J1018/J1017)</f>
        <v/>
      </c>
      <c r="P1018" s="107">
        <f>IF(YEAR(M1018)&lt;&gt;YEAR(M1017), Q1017*$C$7, P1017)*(1+Tbill_YTM)^(1/52)</f>
        <v/>
      </c>
      <c r="Q1018" s="61">
        <f>SUM(N1018:P1018)</f>
        <v/>
      </c>
      <c r="R1018" s="61">
        <f>R1017*EXP($C$20/52) - IF(YEAR(M1019)&lt;&gt;YEAR(M1018), Initial_Assets * $C$19, 0)</f>
        <v/>
      </c>
      <c r="S1018" s="62">
        <f>Q1018/-R1018</f>
        <v/>
      </c>
      <c r="T1018" s="59" t="n"/>
      <c r="U1018" s="59" t="n"/>
      <c r="V1018" s="59" t="n"/>
    </row>
    <row r="1019">
      <c r="G1019" s="59" t="n"/>
      <c r="H1019" s="104" t="n">
        <v>43724</v>
      </c>
      <c r="I1019" s="105" t="n">
        <v>7823.5498046875</v>
      </c>
      <c r="J1019" s="70" t="n">
        <v>24.3611907958984</v>
      </c>
      <c r="K1019" s="106">
        <f>K1018*(1+Tbill_YTM)^(1/52)</f>
        <v/>
      </c>
      <c r="L1019" s="59" t="n"/>
      <c r="M1019" s="104" t="n">
        <v>43724</v>
      </c>
      <c r="N1019" s="107">
        <f>IF(YEAR(M1019)&lt;&gt;YEAR(M1018), Q1018*$C$5, N1018)*(I1019/I1018)</f>
        <v/>
      </c>
      <c r="O1019" s="107">
        <f>IF(YEAR(M1019)&lt;&gt;YEAR(M1018), Q1018*$C$6, O1018)*(J1019/J1018)</f>
        <v/>
      </c>
      <c r="P1019" s="107">
        <f>IF(YEAR(M1019)&lt;&gt;YEAR(M1018), Q1018*$C$7, P1018)*(1+Tbill_YTM)^(1/52)</f>
        <v/>
      </c>
      <c r="Q1019" s="61">
        <f>SUM(N1019:P1019)</f>
        <v/>
      </c>
      <c r="R1019" s="61">
        <f>R1018*EXP($C$20/52) - IF(YEAR(M1020)&lt;&gt;YEAR(M1019), Initial_Assets * $C$19, 0)</f>
        <v/>
      </c>
      <c r="S1019" s="62">
        <f>Q1019/-R1019</f>
        <v/>
      </c>
      <c r="T1019" s="59" t="n"/>
      <c r="U1019" s="59" t="n"/>
      <c r="V1019" s="59" t="n"/>
    </row>
    <row r="1020">
      <c r="G1020" s="59" t="n"/>
      <c r="H1020" s="104" t="n">
        <v>43731</v>
      </c>
      <c r="I1020" s="105" t="n">
        <v>7681.580078125</v>
      </c>
      <c r="J1020" s="70" t="n">
        <v>23.4960899353027</v>
      </c>
      <c r="K1020" s="106">
        <f>K1019*(1+Tbill_YTM)^(1/52)</f>
        <v/>
      </c>
      <c r="L1020" s="59" t="n"/>
      <c r="M1020" s="104" t="n">
        <v>43731</v>
      </c>
      <c r="N1020" s="107">
        <f>IF(YEAR(M1020)&lt;&gt;YEAR(M1019), Q1019*$C$5, N1019)*(I1020/I1019)</f>
        <v/>
      </c>
      <c r="O1020" s="107">
        <f>IF(YEAR(M1020)&lt;&gt;YEAR(M1019), Q1019*$C$6, O1019)*(J1020/J1019)</f>
        <v/>
      </c>
      <c r="P1020" s="107">
        <f>IF(YEAR(M1020)&lt;&gt;YEAR(M1019), Q1019*$C$7, P1019)*(1+Tbill_YTM)^(1/52)</f>
        <v/>
      </c>
      <c r="Q1020" s="61">
        <f>SUM(N1020:P1020)</f>
        <v/>
      </c>
      <c r="R1020" s="61">
        <f>R1019*EXP($C$20/52) - IF(YEAR(M1021)&lt;&gt;YEAR(M1020), Initial_Assets * $C$19, 0)</f>
        <v/>
      </c>
      <c r="S1020" s="62">
        <f>Q1020/-R1020</f>
        <v/>
      </c>
      <c r="T1020" s="59" t="n"/>
      <c r="U1020" s="59" t="n"/>
      <c r="V1020" s="59" t="n"/>
    </row>
    <row r="1021" ht="17.5" customHeight="1" s="15">
      <c r="G1021" s="59" t="n"/>
      <c r="H1021" s="104" t="n">
        <v>43738</v>
      </c>
      <c r="I1021" s="105" t="n">
        <v>7754.10009765625</v>
      </c>
      <c r="J1021" s="70" t="n">
        <v>23.8989791870117</v>
      </c>
      <c r="K1021" s="106">
        <f>K1020*(1+Tbill_YTM)^(1/52)</f>
        <v/>
      </c>
      <c r="L1021" s="59" t="n"/>
      <c r="M1021" s="104" t="n">
        <v>43738</v>
      </c>
      <c r="N1021" s="107">
        <f>IF(YEAR(M1021)&lt;&gt;YEAR(M1020), Q1020*$C$5, N1020)*(I1021/I1020)</f>
        <v/>
      </c>
      <c r="O1021" s="107">
        <f>IF(YEAR(M1021)&lt;&gt;YEAR(M1020), Q1020*$C$6, O1020)*(J1021/J1020)</f>
        <v/>
      </c>
      <c r="P1021" s="107">
        <f>IF(YEAR(M1021)&lt;&gt;YEAR(M1020), Q1020*$C$7, P1020)*(1+Tbill_YTM)^(1/52)</f>
        <v/>
      </c>
      <c r="Q1021" s="61">
        <f>SUM(N1021:P1021)</f>
        <v/>
      </c>
      <c r="R1021" s="61">
        <f>R1020*EXP($C$20/52) - IF(YEAR(M1022)&lt;&gt;YEAR(M1021), Initial_Assets * $C$19, 0)</f>
        <v/>
      </c>
      <c r="S1021" s="62">
        <f>Q1021/-R1021</f>
        <v/>
      </c>
      <c r="T1021" s="59" t="n"/>
      <c r="U1021" s="59" t="n"/>
      <c r="V1021" s="59" t="n"/>
    </row>
    <row r="1022">
      <c r="G1022" s="59" t="n"/>
      <c r="H1022" s="104" t="n">
        <v>43745</v>
      </c>
      <c r="I1022" s="105" t="n">
        <v>7843.8798828125</v>
      </c>
      <c r="J1022" s="70" t="n">
        <v>24.4229831695556</v>
      </c>
      <c r="K1022" s="106">
        <f>K1021*(1+Tbill_YTM)^(1/52)</f>
        <v/>
      </c>
      <c r="L1022" s="59" t="n"/>
      <c r="M1022" s="104" t="n">
        <v>43745</v>
      </c>
      <c r="N1022" s="107">
        <f>IF(YEAR(M1022)&lt;&gt;YEAR(M1021), Q1021*$C$5, N1021)*(I1022/I1021)</f>
        <v/>
      </c>
      <c r="O1022" s="107">
        <f>IF(YEAR(M1022)&lt;&gt;YEAR(M1021), Q1021*$C$6, O1021)*(J1022/J1021)</f>
        <v/>
      </c>
      <c r="P1022" s="107">
        <f>IF(YEAR(M1022)&lt;&gt;YEAR(M1021), Q1021*$C$7, P1021)*(1+Tbill_YTM)^(1/52)</f>
        <v/>
      </c>
      <c r="Q1022" s="61">
        <f>SUM(N1022:P1022)</f>
        <v/>
      </c>
      <c r="R1022" s="61">
        <f>R1021*EXP($C$20/52) - IF(YEAR(M1023)&lt;&gt;YEAR(M1022), Initial_Assets * $C$19, 0)</f>
        <v/>
      </c>
      <c r="S1022" s="62">
        <f>Q1022/-R1022</f>
        <v/>
      </c>
      <c r="T1022" s="59" t="n"/>
      <c r="U1022" s="59" t="n"/>
      <c r="V1022" s="59" t="n"/>
    </row>
    <row r="1023">
      <c r="G1023" s="59" t="n"/>
      <c r="H1023" s="104" t="n">
        <v>43752</v>
      </c>
      <c r="I1023" s="105" t="n">
        <v>7868.490234375</v>
      </c>
      <c r="J1023" s="70" t="n">
        <v>24.5762252807617</v>
      </c>
      <c r="K1023" s="106">
        <f>K1022*(1+Tbill_YTM)^(1/52)</f>
        <v/>
      </c>
      <c r="L1023" s="59" t="n"/>
      <c r="M1023" s="104" t="n">
        <v>43752</v>
      </c>
      <c r="N1023" s="107">
        <f>IF(YEAR(M1023)&lt;&gt;YEAR(M1022), Q1022*$C$5, N1022)*(I1023/I1022)</f>
        <v/>
      </c>
      <c r="O1023" s="107">
        <f>IF(YEAR(M1023)&lt;&gt;YEAR(M1022), Q1022*$C$6, O1022)*(J1023/J1022)</f>
        <v/>
      </c>
      <c r="P1023" s="107">
        <f>IF(YEAR(M1023)&lt;&gt;YEAR(M1022), Q1022*$C$7, P1022)*(1+Tbill_YTM)^(1/52)</f>
        <v/>
      </c>
      <c r="Q1023" s="61">
        <f>SUM(N1023:P1023)</f>
        <v/>
      </c>
      <c r="R1023" s="61">
        <f>R1022*EXP($C$20/52) - IF(YEAR(M1024)&lt;&gt;YEAR(M1023), Initial_Assets * $C$19, 0)</f>
        <v/>
      </c>
      <c r="S1023" s="62">
        <f>Q1023/-R1023</f>
        <v/>
      </c>
      <c r="T1023" s="59" t="n"/>
      <c r="U1023" s="59" t="n"/>
      <c r="V1023" s="59" t="n"/>
    </row>
    <row r="1024" ht="17.5" customHeight="1" s="15">
      <c r="G1024" s="59" t="n"/>
      <c r="H1024" s="104" t="n">
        <v>43759</v>
      </c>
      <c r="I1024" s="105" t="n">
        <v>8029.22021484375</v>
      </c>
      <c r="J1024" s="70" t="n">
        <v>25.5550270080566</v>
      </c>
      <c r="K1024" s="106">
        <f>K1023*(1+Tbill_YTM)^(1/52)</f>
        <v/>
      </c>
      <c r="L1024" s="59" t="n"/>
      <c r="M1024" s="104" t="n">
        <v>43759</v>
      </c>
      <c r="N1024" s="107">
        <f>IF(YEAR(M1024)&lt;&gt;YEAR(M1023), Q1023*$C$5, N1023)*(I1024/I1023)</f>
        <v/>
      </c>
      <c r="O1024" s="107">
        <f>IF(YEAR(M1024)&lt;&gt;YEAR(M1023), Q1023*$C$6, O1023)*(J1024/J1023)</f>
        <v/>
      </c>
      <c r="P1024" s="107">
        <f>IF(YEAR(M1024)&lt;&gt;YEAR(M1023), Q1023*$C$7, P1023)*(1+Tbill_YTM)^(1/52)</f>
        <v/>
      </c>
      <c r="Q1024" s="61">
        <f>SUM(N1024:P1024)</f>
        <v/>
      </c>
      <c r="R1024" s="61">
        <f>R1023*EXP($C$20/52) - IF(YEAR(M1025)&lt;&gt;YEAR(M1024), Initial_Assets * $C$19, 0)</f>
        <v/>
      </c>
      <c r="S1024" s="62">
        <f>Q1024/-R1024</f>
        <v/>
      </c>
      <c r="T1024" s="59" t="n"/>
      <c r="U1024" s="59" t="n"/>
      <c r="V1024" s="59" t="n"/>
    </row>
    <row r="1025">
      <c r="G1025" s="59" t="n"/>
      <c r="H1025" s="104" t="n">
        <v>43766</v>
      </c>
      <c r="I1025" s="105" t="n">
        <v>8161.169921875</v>
      </c>
      <c r="J1025" s="70" t="n">
        <v>26.4102382659912</v>
      </c>
      <c r="K1025" s="106">
        <f>K1024*(1+Tbill_YTM)^(1/52)</f>
        <v/>
      </c>
      <c r="L1025" s="59" t="n"/>
      <c r="M1025" s="104" t="n">
        <v>43766</v>
      </c>
      <c r="N1025" s="107">
        <f>IF(YEAR(M1025)&lt;&gt;YEAR(M1024), Q1024*$C$5, N1024)*(I1025/I1024)</f>
        <v/>
      </c>
      <c r="O1025" s="107">
        <f>IF(YEAR(M1025)&lt;&gt;YEAR(M1024), Q1024*$C$6, O1024)*(J1025/J1024)</f>
        <v/>
      </c>
      <c r="P1025" s="107">
        <f>IF(YEAR(M1025)&lt;&gt;YEAR(M1024), Q1024*$C$7, P1024)*(1+Tbill_YTM)^(1/52)</f>
        <v/>
      </c>
      <c r="Q1025" s="61">
        <f>SUM(N1025:P1025)</f>
        <v/>
      </c>
      <c r="R1025" s="61">
        <f>R1024*EXP($C$20/52) - IF(YEAR(M1026)&lt;&gt;YEAR(M1025), Initial_Assets * $C$19, 0)</f>
        <v/>
      </c>
      <c r="S1025" s="62">
        <f>Q1025/-R1025</f>
        <v/>
      </c>
      <c r="T1025" s="59" t="n"/>
      <c r="U1025" s="59" t="n"/>
      <c r="V1025" s="59" t="n"/>
    </row>
    <row r="1026">
      <c r="G1026" s="59" t="n"/>
      <c r="H1026" s="104" t="n">
        <v>43773</v>
      </c>
      <c r="I1026" s="105" t="n">
        <v>8255.8896484375</v>
      </c>
      <c r="J1026" s="70" t="n">
        <v>27.0182800292968</v>
      </c>
      <c r="K1026" s="106">
        <f>K1025*(1+Tbill_YTM)^(1/52)</f>
        <v/>
      </c>
      <c r="L1026" s="59" t="n"/>
      <c r="M1026" s="104" t="n">
        <v>43773</v>
      </c>
      <c r="N1026" s="107">
        <f>IF(YEAR(M1026)&lt;&gt;YEAR(M1025), Q1025*$C$5, N1025)*(I1026/I1025)</f>
        <v/>
      </c>
      <c r="O1026" s="107">
        <f>IF(YEAR(M1026)&lt;&gt;YEAR(M1025), Q1025*$C$6, O1025)*(J1026/J1025)</f>
        <v/>
      </c>
      <c r="P1026" s="107">
        <f>IF(YEAR(M1026)&lt;&gt;YEAR(M1025), Q1025*$C$7, P1025)*(1+Tbill_YTM)^(1/52)</f>
        <v/>
      </c>
      <c r="Q1026" s="61">
        <f>SUM(N1026:P1026)</f>
        <v/>
      </c>
      <c r="R1026" s="61">
        <f>R1025*EXP($C$20/52) - IF(YEAR(M1027)&lt;&gt;YEAR(M1026), Initial_Assets * $C$19, 0)</f>
        <v/>
      </c>
      <c r="S1026" s="62">
        <f>Q1026/-R1026</f>
        <v/>
      </c>
      <c r="T1026" s="59" t="n"/>
      <c r="U1026" s="59" t="n"/>
      <c r="V1026" s="59" t="n"/>
    </row>
    <row r="1027">
      <c r="G1027" s="59" t="n"/>
      <c r="H1027" s="104" t="n">
        <v>43780</v>
      </c>
      <c r="I1027" s="105" t="n">
        <v>8315.51953125</v>
      </c>
      <c r="J1027" s="70" t="n">
        <v>27.3964500427246</v>
      </c>
      <c r="K1027" s="106">
        <f>K1026*(1+Tbill_YTM)^(1/52)</f>
        <v/>
      </c>
      <c r="L1027" s="59" t="n"/>
      <c r="M1027" s="104" t="n">
        <v>43780</v>
      </c>
      <c r="N1027" s="107">
        <f>IF(YEAR(M1027)&lt;&gt;YEAR(M1026), Q1026*$C$5, N1026)*(I1027/I1026)</f>
        <v/>
      </c>
      <c r="O1027" s="107">
        <f>IF(YEAR(M1027)&lt;&gt;YEAR(M1026), Q1026*$C$6, O1026)*(J1027/J1026)</f>
        <v/>
      </c>
      <c r="P1027" s="107">
        <f>IF(YEAR(M1027)&lt;&gt;YEAR(M1026), Q1026*$C$7, P1026)*(1+Tbill_YTM)^(1/52)</f>
        <v/>
      </c>
      <c r="Q1027" s="61">
        <f>SUM(N1027:P1027)</f>
        <v/>
      </c>
      <c r="R1027" s="61">
        <f>R1026*EXP($C$20/52) - IF(YEAR(M1028)&lt;&gt;YEAR(M1027), Initial_Assets * $C$19, 0)</f>
        <v/>
      </c>
      <c r="S1027" s="62">
        <f>Q1027/-R1027</f>
        <v/>
      </c>
      <c r="T1027" s="59" t="n"/>
      <c r="U1027" s="59" t="n"/>
      <c r="V1027" s="59" t="n"/>
    </row>
    <row r="1028">
      <c r="G1028" s="59" t="n"/>
      <c r="H1028" s="104" t="n">
        <v>43787</v>
      </c>
      <c r="I1028" s="105" t="n">
        <v>8272.0498046875</v>
      </c>
      <c r="J1028" s="70" t="n">
        <v>27.149278640747</v>
      </c>
      <c r="K1028" s="106">
        <f>K1027*(1+Tbill_YTM)^(1/52)</f>
        <v/>
      </c>
      <c r="L1028" s="59" t="n"/>
      <c r="M1028" s="104" t="n">
        <v>43787</v>
      </c>
      <c r="N1028" s="107">
        <f>IF(YEAR(M1028)&lt;&gt;YEAR(M1027), Q1027*$C$5, N1027)*(I1028/I1027)</f>
        <v/>
      </c>
      <c r="O1028" s="107">
        <f>IF(YEAR(M1028)&lt;&gt;YEAR(M1027), Q1027*$C$6, O1027)*(J1028/J1027)</f>
        <v/>
      </c>
      <c r="P1028" s="107">
        <f>IF(YEAR(M1028)&lt;&gt;YEAR(M1027), Q1027*$C$7, P1027)*(1+Tbill_YTM)^(1/52)</f>
        <v/>
      </c>
      <c r="Q1028" s="61">
        <f>SUM(N1028:P1028)</f>
        <v/>
      </c>
      <c r="R1028" s="61">
        <f>R1027*EXP($C$20/52) - IF(YEAR(M1029)&lt;&gt;YEAR(M1028), Initial_Assets * $C$19, 0)</f>
        <v/>
      </c>
      <c r="S1028" s="62">
        <f>Q1028/-R1028</f>
        <v/>
      </c>
      <c r="T1028" s="59" t="n"/>
      <c r="U1028" s="59" t="n"/>
      <c r="V1028" s="59" t="n"/>
    </row>
    <row r="1029">
      <c r="G1029" s="59" t="n"/>
      <c r="H1029" s="104" t="n">
        <v>43794</v>
      </c>
      <c r="I1029" s="105" t="n">
        <v>8403.6796875</v>
      </c>
      <c r="J1029" s="70" t="n">
        <v>28.0094356536865</v>
      </c>
      <c r="K1029" s="106">
        <f>K1028*(1+Tbill_YTM)^(1/52)</f>
        <v/>
      </c>
      <c r="L1029" s="59" t="n"/>
      <c r="M1029" s="104" t="n">
        <v>43794</v>
      </c>
      <c r="N1029" s="107">
        <f>IF(YEAR(M1029)&lt;&gt;YEAR(M1028), Q1028*$C$5, N1028)*(I1029/I1028)</f>
        <v/>
      </c>
      <c r="O1029" s="107">
        <f>IF(YEAR(M1029)&lt;&gt;YEAR(M1028), Q1028*$C$6, O1028)*(J1029/J1028)</f>
        <v/>
      </c>
      <c r="P1029" s="107">
        <f>IF(YEAR(M1029)&lt;&gt;YEAR(M1028), Q1028*$C$7, P1028)*(1+Tbill_YTM)^(1/52)</f>
        <v/>
      </c>
      <c r="Q1029" s="61">
        <f>SUM(N1029:P1029)</f>
        <v/>
      </c>
      <c r="R1029" s="61">
        <f>R1028*EXP($C$20/52) - IF(YEAR(M1030)&lt;&gt;YEAR(M1029), Initial_Assets * $C$19, 0)</f>
        <v/>
      </c>
      <c r="S1029" s="62">
        <f>Q1029/-R1029</f>
        <v/>
      </c>
      <c r="T1029" s="59" t="n"/>
      <c r="U1029" s="59" t="n"/>
      <c r="V1029" s="59" t="n"/>
    </row>
    <row r="1030">
      <c r="G1030" s="59" t="n"/>
      <c r="H1030" s="104" t="n">
        <v>43801</v>
      </c>
      <c r="I1030" s="105" t="n">
        <v>8397.3701171875</v>
      </c>
      <c r="J1030" s="70" t="n">
        <v>27.942699432373</v>
      </c>
      <c r="K1030" s="106">
        <f>K1029*(1+Tbill_YTM)^(1/52)</f>
        <v/>
      </c>
      <c r="L1030" s="59" t="n"/>
      <c r="M1030" s="104" t="n">
        <v>43801</v>
      </c>
      <c r="N1030" s="107">
        <f>IF(YEAR(M1030)&lt;&gt;YEAR(M1029), Q1029*$C$5, N1029)*(I1030/I1029)</f>
        <v/>
      </c>
      <c r="O1030" s="107">
        <f>IF(YEAR(M1030)&lt;&gt;YEAR(M1029), Q1029*$C$6, O1029)*(J1030/J1029)</f>
        <v/>
      </c>
      <c r="P1030" s="107">
        <f>IF(YEAR(M1030)&lt;&gt;YEAR(M1029), Q1029*$C$7, P1029)*(1+Tbill_YTM)^(1/52)</f>
        <v/>
      </c>
      <c r="Q1030" s="61">
        <f>SUM(N1030:P1030)</f>
        <v/>
      </c>
      <c r="R1030" s="61">
        <f>R1029*EXP($C$20/52) - IF(YEAR(M1031)&lt;&gt;YEAR(M1030), Initial_Assets * $C$19, 0)</f>
        <v/>
      </c>
      <c r="S1030" s="62">
        <f>Q1030/-R1030</f>
        <v/>
      </c>
      <c r="T1030" s="59" t="n"/>
      <c r="U1030" s="59" t="n"/>
      <c r="V1030" s="59" t="n"/>
    </row>
    <row r="1031">
      <c r="G1031" s="59" t="n"/>
      <c r="H1031" s="104" t="n">
        <v>43808</v>
      </c>
      <c r="I1031" s="105" t="n">
        <v>8487.7099609375</v>
      </c>
      <c r="J1031" s="70" t="n">
        <v>28.5457973480224</v>
      </c>
      <c r="K1031" s="106">
        <f>K1030*(1+Tbill_YTM)^(1/52)</f>
        <v/>
      </c>
      <c r="L1031" s="59" t="n"/>
      <c r="M1031" s="104" t="n">
        <v>43808</v>
      </c>
      <c r="N1031" s="107">
        <f>IF(YEAR(M1031)&lt;&gt;YEAR(M1030), Q1030*$C$5, N1030)*(I1031/I1030)</f>
        <v/>
      </c>
      <c r="O1031" s="107">
        <f>IF(YEAR(M1031)&lt;&gt;YEAR(M1030), Q1030*$C$6, O1030)*(J1031/J1030)</f>
        <v/>
      </c>
      <c r="P1031" s="107">
        <f>IF(YEAR(M1031)&lt;&gt;YEAR(M1030), Q1030*$C$7, P1030)*(1+Tbill_YTM)^(1/52)</f>
        <v/>
      </c>
      <c r="Q1031" s="61">
        <f>SUM(N1031:P1031)</f>
        <v/>
      </c>
      <c r="R1031" s="61">
        <f>R1030*EXP($C$20/52) - IF(YEAR(M1032)&lt;&gt;YEAR(M1031), Initial_Assets * $C$19, 0)</f>
        <v/>
      </c>
      <c r="S1031" s="62">
        <f>Q1031/-R1031</f>
        <v/>
      </c>
      <c r="T1031" s="59" t="n"/>
      <c r="U1031" s="59" t="n"/>
      <c r="V1031" s="59" t="n"/>
    </row>
    <row r="1032">
      <c r="G1032" s="59" t="n"/>
      <c r="H1032" s="104" t="n">
        <v>43815</v>
      </c>
      <c r="I1032" s="105" t="n">
        <v>8678.490234375</v>
      </c>
      <c r="J1032" s="70" t="n">
        <v>29.7964820861816</v>
      </c>
      <c r="K1032" s="106">
        <f>K1031*(1+Tbill_YTM)^(1/52)</f>
        <v/>
      </c>
      <c r="L1032" s="59" t="n"/>
      <c r="M1032" s="104" t="n">
        <v>43815</v>
      </c>
      <c r="N1032" s="107">
        <f>IF(YEAR(M1032)&lt;&gt;YEAR(M1031), Q1031*$C$5, N1031)*(I1032/I1031)</f>
        <v/>
      </c>
      <c r="O1032" s="107">
        <f>IF(YEAR(M1032)&lt;&gt;YEAR(M1031), Q1031*$C$6, O1031)*(J1032/J1031)</f>
        <v/>
      </c>
      <c r="P1032" s="107">
        <f>IF(YEAR(M1032)&lt;&gt;YEAR(M1031), Q1031*$C$7, P1031)*(1+Tbill_YTM)^(1/52)</f>
        <v/>
      </c>
      <c r="Q1032" s="61">
        <f>SUM(N1032:P1032)</f>
        <v/>
      </c>
      <c r="R1032" s="61">
        <f>R1031*EXP($C$20/52) - IF(YEAR(M1033)&lt;&gt;YEAR(M1032), Initial_Assets * $C$19, 0)</f>
        <v/>
      </c>
      <c r="S1032" s="62">
        <f>Q1032/-R1032</f>
        <v/>
      </c>
      <c r="T1032" s="59" t="n"/>
      <c r="U1032" s="59" t="n"/>
      <c r="V1032" s="59" t="n"/>
    </row>
    <row r="1033">
      <c r="G1033" s="59" t="n"/>
      <c r="H1033" s="104" t="n">
        <v>43822</v>
      </c>
      <c r="I1033" s="105" t="n">
        <v>8770.98046875</v>
      </c>
      <c r="J1033" s="70" t="n">
        <v>30.4069938659667</v>
      </c>
      <c r="K1033" s="106">
        <f>K1032*(1+Tbill_YTM)^(1/52)</f>
        <v/>
      </c>
      <c r="L1033" s="59" t="n"/>
      <c r="M1033" s="104" t="n">
        <v>43822</v>
      </c>
      <c r="N1033" s="107">
        <f>IF(YEAR(M1033)&lt;&gt;YEAR(M1032), Q1032*$C$5, N1032)*(I1033/I1032)</f>
        <v/>
      </c>
      <c r="O1033" s="107">
        <f>IF(YEAR(M1033)&lt;&gt;YEAR(M1032), Q1032*$C$6, O1032)*(J1033/J1032)</f>
        <v/>
      </c>
      <c r="P1033" s="107">
        <f>IF(YEAR(M1033)&lt;&gt;YEAR(M1032), Q1032*$C$7, P1032)*(1+Tbill_YTM)^(1/52)</f>
        <v/>
      </c>
      <c r="Q1033" s="61">
        <f>SUM(N1033:P1033)</f>
        <v/>
      </c>
      <c r="R1033" s="61">
        <f>R1032*EXP($C$20/52) - IF(YEAR(M1034)&lt;&gt;YEAR(M1033), Initial_Assets * $C$19, 0)</f>
        <v/>
      </c>
      <c r="S1033" s="62">
        <f>Q1033/-R1033</f>
        <v/>
      </c>
      <c r="T1033" s="59" t="n"/>
      <c r="U1033" s="59" t="n"/>
      <c r="V1033" s="59" t="n"/>
    </row>
    <row r="1034" ht="17.5" customHeight="1" s="15" thickBot="1">
      <c r="G1034" s="86" t="inlineStr">
        <is>
          <t>year-end</t>
        </is>
      </c>
      <c r="H1034" s="111" t="n">
        <v>43829</v>
      </c>
      <c r="I1034" s="112" t="n">
        <v>8793.900390625</v>
      </c>
      <c r="J1034" s="84" t="n">
        <v>30.5778102874755</v>
      </c>
      <c r="K1034" s="113">
        <f>K1033*(1+Tbill_YTM)^(1/52)</f>
        <v/>
      </c>
      <c r="L1034" s="86" t="n"/>
      <c r="M1034" s="111" t="n">
        <v>43829</v>
      </c>
      <c r="N1034" s="107">
        <f>IF(YEAR(M1034)&lt;&gt;YEAR(M1033), Q1033*$C$5, N1033)*(I1034/I1033)</f>
        <v/>
      </c>
      <c r="O1034" s="107">
        <f>IF(YEAR(M1034)&lt;&gt;YEAR(M1033), Q1033*$C$6, O1033)*(J1034/J1033)</f>
        <v/>
      </c>
      <c r="P1034" s="107">
        <f>IF(YEAR(M1034)&lt;&gt;YEAR(M1033), Q1033*$C$7, P1033)*(1+Tbill_YTM)^(1/52)</f>
        <v/>
      </c>
      <c r="Q1034" s="87">
        <f>SUM(N1034:P1034)</f>
        <v/>
      </c>
      <c r="R1034" s="61">
        <f>R1033*EXP($C$20/52) - IF(YEAR(M1035)&lt;&gt;YEAR(M1034), Initial_Assets * $C$19, 0)</f>
        <v/>
      </c>
      <c r="S1034" s="88">
        <f>Q1034/-R1034</f>
        <v/>
      </c>
      <c r="T1034" s="86" t="n"/>
      <c r="U1034" s="86" t="n"/>
      <c r="V1034" s="86" t="n"/>
    </row>
    <row r="1035" ht="17.5" customHeight="1" s="15" thickTop="1">
      <c r="G1035" s="59" t="n"/>
      <c r="H1035" s="104" t="n">
        <v>43836</v>
      </c>
      <c r="I1035" s="105" t="n">
        <v>8966.6396484375</v>
      </c>
      <c r="J1035" s="70" t="n">
        <v>31.7820320129394</v>
      </c>
      <c r="K1035" s="106">
        <f>K1034*(1+Tbill_YTM)^(1/52)</f>
        <v/>
      </c>
      <c r="L1035" s="59" t="n"/>
      <c r="M1035" s="104" t="n">
        <v>43836</v>
      </c>
      <c r="N1035" s="107">
        <f>IF(YEAR(M1035)&lt;&gt;YEAR(M1034), Q1034*$C$5, N1034)*(I1035/I1034)</f>
        <v/>
      </c>
      <c r="O1035" s="107">
        <f>IF(YEAR(M1035)&lt;&gt;YEAR(M1034), Q1034*$C$6, O1034)*(J1035/J1034)</f>
        <v/>
      </c>
      <c r="P1035" s="107">
        <f>IF(YEAR(M1035)&lt;&gt;YEAR(M1034), Q1034*$C$7, P1034)*(1+Tbill_YTM)^(1/52)</f>
        <v/>
      </c>
      <c r="Q1035" s="61">
        <f>SUM(N1035:P1035)</f>
        <v/>
      </c>
      <c r="R1035" s="61">
        <f>R1034*EXP($C$20/52) - IF(YEAR(M1036)&lt;&gt;YEAR(M1035), Initial_Assets * $C$19, 0)</f>
        <v/>
      </c>
      <c r="S1035" s="62">
        <f>Q1035/-R1035</f>
        <v/>
      </c>
      <c r="T1035" s="59" t="n"/>
      <c r="U1035" s="59" t="n"/>
      <c r="V1035" s="59" t="n"/>
    </row>
    <row r="1036">
      <c r="G1036" s="59" t="n"/>
      <c r="H1036" s="104" t="n">
        <v>43843</v>
      </c>
      <c r="I1036" s="105" t="n">
        <v>9173.73046875</v>
      </c>
      <c r="J1036" s="70" t="n">
        <v>33.2013778686523</v>
      </c>
      <c r="K1036" s="106">
        <f>K1035*(1+Tbill_YTM)^(1/52)</f>
        <v/>
      </c>
      <c r="L1036" s="59" t="n"/>
      <c r="M1036" s="104" t="n">
        <v>43843</v>
      </c>
      <c r="N1036" s="107">
        <f>IF(YEAR(M1036)&lt;&gt;YEAR(M1035), Q1035*$C$5, N1035)*(I1036/I1035)</f>
        <v/>
      </c>
      <c r="O1036" s="107">
        <f>IF(YEAR(M1036)&lt;&gt;YEAR(M1035), Q1035*$C$6, O1035)*(J1036/J1035)</f>
        <v/>
      </c>
      <c r="P1036" s="107">
        <f>IF(YEAR(M1036)&lt;&gt;YEAR(M1035), Q1035*$C$7, P1035)*(1+Tbill_YTM)^(1/52)</f>
        <v/>
      </c>
      <c r="Q1036" s="61">
        <f>SUM(N1036:P1036)</f>
        <v/>
      </c>
      <c r="R1036" s="61">
        <f>R1035*EXP($C$20/52) - IF(YEAR(M1037)&lt;&gt;YEAR(M1036), Initial_Assets * $C$19, 0)</f>
        <v/>
      </c>
      <c r="S1036" s="62">
        <f>Q1036/-R1036</f>
        <v/>
      </c>
      <c r="T1036" s="59" t="n"/>
      <c r="U1036" s="59" t="n"/>
      <c r="V1036" s="59" t="n"/>
    </row>
    <row r="1037">
      <c r="G1037" s="64" t="n"/>
      <c r="H1037" s="104" t="n">
        <v>43850</v>
      </c>
      <c r="I1037" s="105" t="n">
        <v>9141.4697265625</v>
      </c>
      <c r="J1037" s="70" t="n">
        <v>32.963996887207</v>
      </c>
      <c r="K1037" s="106">
        <f>K1036*(1+Tbill_YTM)^(1/52)</f>
        <v/>
      </c>
      <c r="L1037" s="59" t="n"/>
      <c r="M1037" s="104" t="n">
        <v>43850</v>
      </c>
      <c r="N1037" s="107">
        <f>IF(YEAR(M1037)&lt;&gt;YEAR(M1036), Q1036*$C$5, N1036)*(I1037/I1036)</f>
        <v/>
      </c>
      <c r="O1037" s="107">
        <f>IF(YEAR(M1037)&lt;&gt;YEAR(M1036), Q1036*$C$6, O1036)*(J1037/J1036)</f>
        <v/>
      </c>
      <c r="P1037" s="107">
        <f>IF(YEAR(M1037)&lt;&gt;YEAR(M1036), Q1036*$C$7, P1036)*(1+Tbill_YTM)^(1/52)</f>
        <v/>
      </c>
      <c r="Q1037" s="61">
        <f>SUM(N1037:P1037)</f>
        <v/>
      </c>
      <c r="R1037" s="61">
        <f>R1036*EXP($C$20/52) - IF(YEAR(M1038)&lt;&gt;YEAR(M1037), Initial_Assets * $C$19, 0)</f>
        <v/>
      </c>
      <c r="S1037" s="62">
        <f>Q1037/-R1037</f>
        <v/>
      </c>
      <c r="T1037" s="59" t="n"/>
      <c r="U1037" s="59" t="n"/>
      <c r="V1037" s="59" t="n"/>
    </row>
    <row r="1038">
      <c r="G1038" s="64" t="n"/>
      <c r="H1038" s="104" t="n">
        <v>43857</v>
      </c>
      <c r="I1038" s="105" t="n">
        <v>8991.509765625</v>
      </c>
      <c r="J1038" s="70" t="n">
        <v>31.8339614868164</v>
      </c>
      <c r="K1038" s="106">
        <f>K1037*(1+Tbill_YTM)^(1/52)</f>
        <v/>
      </c>
      <c r="L1038" s="59" t="n"/>
      <c r="M1038" s="104" t="n">
        <v>43857</v>
      </c>
      <c r="N1038" s="107">
        <f>IF(YEAR(M1038)&lt;&gt;YEAR(M1037), Q1037*$C$5, N1037)*(I1038/I1037)</f>
        <v/>
      </c>
      <c r="O1038" s="107">
        <f>IF(YEAR(M1038)&lt;&gt;YEAR(M1037), Q1037*$C$6, O1037)*(J1038/J1037)</f>
        <v/>
      </c>
      <c r="P1038" s="107">
        <f>IF(YEAR(M1038)&lt;&gt;YEAR(M1037), Q1037*$C$7, P1037)*(1+Tbill_YTM)^(1/52)</f>
        <v/>
      </c>
      <c r="Q1038" s="61">
        <f>SUM(N1038:P1038)</f>
        <v/>
      </c>
      <c r="R1038" s="61">
        <f>R1037*EXP($C$20/52) - IF(YEAR(M1039)&lt;&gt;YEAR(M1038), Initial_Assets * $C$19, 0)</f>
        <v/>
      </c>
      <c r="S1038" s="62">
        <f>Q1038/-R1038</f>
        <v/>
      </c>
      <c r="T1038" s="59" t="n"/>
      <c r="U1038" s="59" t="n"/>
      <c r="V1038" s="59" t="n"/>
    </row>
    <row r="1039">
      <c r="G1039" s="64" t="n"/>
      <c r="H1039" s="104" t="n">
        <v>43864</v>
      </c>
      <c r="I1039" s="105" t="n">
        <v>9401.099609375</v>
      </c>
      <c r="J1039" s="70" t="n">
        <v>34.8086585998535</v>
      </c>
      <c r="K1039" s="106">
        <f>K1038*(1+Tbill_YTM)^(1/52)</f>
        <v/>
      </c>
      <c r="L1039" s="59" t="n"/>
      <c r="M1039" s="104" t="n">
        <v>43864</v>
      </c>
      <c r="N1039" s="107">
        <f>IF(YEAR(M1039)&lt;&gt;YEAR(M1038), Q1038*$C$5, N1038)*(I1039/I1038)</f>
        <v/>
      </c>
      <c r="O1039" s="107">
        <f>IF(YEAR(M1039)&lt;&gt;YEAR(M1038), Q1038*$C$6, O1038)*(J1039/J1038)</f>
        <v/>
      </c>
      <c r="P1039" s="107">
        <f>IF(YEAR(M1039)&lt;&gt;YEAR(M1038), Q1038*$C$7, P1038)*(1+Tbill_YTM)^(1/52)</f>
        <v/>
      </c>
      <c r="Q1039" s="61">
        <f>SUM(N1039:P1039)</f>
        <v/>
      </c>
      <c r="R1039" s="61">
        <f>R1038*EXP($C$20/52) - IF(YEAR(M1040)&lt;&gt;YEAR(M1039), Initial_Assets * $C$19, 0)</f>
        <v/>
      </c>
      <c r="S1039" s="62">
        <f>Q1039/-R1039</f>
        <v/>
      </c>
      <c r="T1039" s="59" t="n"/>
      <c r="U1039" s="59" t="n"/>
      <c r="V1039" s="59" t="n"/>
    </row>
    <row r="1040">
      <c r="G1040" s="64" t="n"/>
      <c r="H1040" s="104" t="n">
        <v>43871</v>
      </c>
      <c r="I1040" s="105" t="n">
        <v>9623.580078125</v>
      </c>
      <c r="J1040" s="70" t="n">
        <v>36.4431343078613</v>
      </c>
      <c r="K1040" s="106">
        <f>K1039*(1+Tbill_YTM)^(1/52)</f>
        <v/>
      </c>
      <c r="L1040" s="59" t="n"/>
      <c r="M1040" s="104" t="n">
        <v>43871</v>
      </c>
      <c r="N1040" s="107">
        <f>IF(YEAR(M1040)&lt;&gt;YEAR(M1039), Q1039*$C$5, N1039)*(I1040/I1039)</f>
        <v/>
      </c>
      <c r="O1040" s="107">
        <f>IF(YEAR(M1040)&lt;&gt;YEAR(M1039), Q1039*$C$6, O1039)*(J1040/J1039)</f>
        <v/>
      </c>
      <c r="P1040" s="107">
        <f>IF(YEAR(M1040)&lt;&gt;YEAR(M1039), Q1039*$C$7, P1039)*(1+Tbill_YTM)^(1/52)</f>
        <v/>
      </c>
      <c r="Q1040" s="61">
        <f>SUM(N1040:P1040)</f>
        <v/>
      </c>
      <c r="R1040" s="61">
        <f>R1039*EXP($C$20/52) - IF(YEAR(M1041)&lt;&gt;YEAR(M1040), Initial_Assets * $C$19, 0)</f>
        <v/>
      </c>
      <c r="S1040" s="62">
        <f>Q1040/-R1040</f>
        <v/>
      </c>
      <c r="T1040" s="59" t="n"/>
      <c r="U1040" s="59" t="n"/>
      <c r="V1040" s="59" t="n"/>
    </row>
    <row r="1041">
      <c r="G1041" s="64" t="n"/>
      <c r="H1041" s="104" t="n">
        <v>43878</v>
      </c>
      <c r="I1041" s="105" t="n">
        <v>9446.6904296875</v>
      </c>
      <c r="J1041" s="70" t="n">
        <v>35.1103286743164</v>
      </c>
      <c r="K1041" s="106">
        <f>K1040*(1+Tbill_YTM)^(1/52)</f>
        <v/>
      </c>
      <c r="L1041" s="59" t="n"/>
      <c r="M1041" s="104" t="n">
        <v>43878</v>
      </c>
      <c r="N1041" s="107">
        <f>IF(YEAR(M1041)&lt;&gt;YEAR(M1040), Q1040*$C$5, N1040)*(I1041/I1040)</f>
        <v/>
      </c>
      <c r="O1041" s="107">
        <f>IF(YEAR(M1041)&lt;&gt;YEAR(M1040), Q1040*$C$6, O1040)*(J1041/J1040)</f>
        <v/>
      </c>
      <c r="P1041" s="107">
        <f>IF(YEAR(M1041)&lt;&gt;YEAR(M1040), Q1040*$C$7, P1040)*(1+Tbill_YTM)^(1/52)</f>
        <v/>
      </c>
      <c r="Q1041" s="61">
        <f>SUM(N1041:P1041)</f>
        <v/>
      </c>
      <c r="R1041" s="61">
        <f>R1040*EXP($C$20/52) - IF(YEAR(M1042)&lt;&gt;YEAR(M1041), Initial_Assets * $C$19, 0)</f>
        <v/>
      </c>
      <c r="S1041" s="62">
        <f>Q1041/-R1041</f>
        <v/>
      </c>
      <c r="T1041" s="59" t="n"/>
      <c r="U1041" s="59" t="n"/>
      <c r="V1041" s="59" t="n"/>
    </row>
    <row r="1042">
      <c r="G1042" s="64" t="n"/>
      <c r="H1042" s="104" t="n">
        <v>43885</v>
      </c>
      <c r="I1042" s="105" t="n">
        <v>8461.830078125</v>
      </c>
      <c r="J1042" s="70" t="n">
        <v>28.0852947235107</v>
      </c>
      <c r="K1042" s="106">
        <f>K1041*(1+Tbill_YTM)^(1/52)</f>
        <v/>
      </c>
      <c r="L1042" s="59" t="n"/>
      <c r="M1042" s="104" t="n">
        <v>43885</v>
      </c>
      <c r="N1042" s="107">
        <f>IF(YEAR(M1042)&lt;&gt;YEAR(M1041), Q1041*$C$5, N1041)*(I1042/I1041)</f>
        <v/>
      </c>
      <c r="O1042" s="107">
        <f>IF(YEAR(M1042)&lt;&gt;YEAR(M1041), Q1041*$C$6, O1041)*(J1042/J1041)</f>
        <v/>
      </c>
      <c r="P1042" s="107">
        <f>IF(YEAR(M1042)&lt;&gt;YEAR(M1041), Q1041*$C$7, P1041)*(1+Tbill_YTM)^(1/52)</f>
        <v/>
      </c>
      <c r="Q1042" s="61">
        <f>SUM(N1042:P1042)</f>
        <v/>
      </c>
      <c r="R1042" s="61">
        <f>R1041*EXP($C$20/52) - IF(YEAR(M1043)&lt;&gt;YEAR(M1042), Initial_Assets * $C$19, 0)</f>
        <v/>
      </c>
      <c r="S1042" s="62">
        <f>Q1042/-R1042</f>
        <v/>
      </c>
      <c r="T1042" s="59" t="n"/>
      <c r="U1042" s="59" t="n"/>
      <c r="V1042" s="59" t="n"/>
    </row>
    <row r="1043">
      <c r="G1043" s="64" t="n"/>
      <c r="H1043" s="104" t="n">
        <v>43892</v>
      </c>
      <c r="I1043" s="105" t="n">
        <v>8530.33984375</v>
      </c>
      <c r="J1043" s="70" t="n">
        <v>28.2682762145996</v>
      </c>
      <c r="K1043" s="106">
        <f>K1042*(1+Tbill_YTM)^(1/52)</f>
        <v/>
      </c>
      <c r="L1043" s="59" t="n"/>
      <c r="M1043" s="104" t="n">
        <v>43892</v>
      </c>
      <c r="N1043" s="107">
        <f>IF(YEAR(M1043)&lt;&gt;YEAR(M1042), Q1042*$C$5, N1042)*(I1043/I1042)</f>
        <v/>
      </c>
      <c r="O1043" s="107">
        <f>IF(YEAR(M1043)&lt;&gt;YEAR(M1042), Q1042*$C$6, O1042)*(J1043/J1042)</f>
        <v/>
      </c>
      <c r="P1043" s="107">
        <f>IF(YEAR(M1043)&lt;&gt;YEAR(M1042), Q1042*$C$7, P1042)*(1+Tbill_YTM)^(1/52)</f>
        <v/>
      </c>
      <c r="Q1043" s="61">
        <f>SUM(N1043:P1043)</f>
        <v/>
      </c>
      <c r="R1043" s="61">
        <f>R1042*EXP($C$20/52) - IF(YEAR(M1044)&lt;&gt;YEAR(M1043), Initial_Assets * $C$19, 0)</f>
        <v/>
      </c>
      <c r="S1043" s="62">
        <f>Q1043/-R1043</f>
        <v/>
      </c>
      <c r="T1043" s="59" t="n"/>
      <c r="U1043" s="59" t="n"/>
      <c r="V1043" s="59" t="n"/>
    </row>
    <row r="1044">
      <c r="G1044" s="64" t="n"/>
      <c r="H1044" s="104" t="n">
        <v>43899</v>
      </c>
      <c r="I1044" s="105" t="n">
        <v>7995.259765625</v>
      </c>
      <c r="J1044" s="70" t="n">
        <v>23.9014358520507</v>
      </c>
      <c r="K1044" s="106">
        <f>K1043*(1+Tbill_YTM)^(1/52)</f>
        <v/>
      </c>
      <c r="L1044" s="59" t="n"/>
      <c r="M1044" s="104" t="n">
        <v>43899</v>
      </c>
      <c r="N1044" s="107">
        <f>IF(YEAR(M1044)&lt;&gt;YEAR(M1043), Q1043*$C$5, N1043)*(I1044/I1043)</f>
        <v/>
      </c>
      <c r="O1044" s="107">
        <f>IF(YEAR(M1044)&lt;&gt;YEAR(M1043), Q1043*$C$6, O1043)*(J1044/J1043)</f>
        <v/>
      </c>
      <c r="P1044" s="107">
        <f>IF(YEAR(M1044)&lt;&gt;YEAR(M1043), Q1043*$C$7, P1043)*(1+Tbill_YTM)^(1/52)</f>
        <v/>
      </c>
      <c r="Q1044" s="61">
        <f>SUM(N1044:P1044)</f>
        <v/>
      </c>
      <c r="R1044" s="61">
        <f>R1043*EXP($C$20/52) - IF(YEAR(M1045)&lt;&gt;YEAR(M1044), Initial_Assets * $C$19, 0)</f>
        <v/>
      </c>
      <c r="S1044" s="62">
        <f>Q1044/-R1044</f>
        <v/>
      </c>
      <c r="T1044" s="59" t="n"/>
      <c r="U1044" s="59" t="n"/>
      <c r="V1044" s="59" t="n"/>
    </row>
    <row r="1045" ht="17.5" customHeight="1" s="15" thickBot="1">
      <c r="G1045" s="65" t="inlineStr">
        <is>
          <t>below 100WMA</t>
        </is>
      </c>
      <c r="H1045" s="109" t="n">
        <v>43906</v>
      </c>
      <c r="I1045" s="110" t="n">
        <v>6994.2900390625</v>
      </c>
      <c r="J1045" s="70" t="n">
        <v>17.9569835662841</v>
      </c>
      <c r="K1045" s="106">
        <f>K1044*(1+Tbill_YTM)^(1/52)</f>
        <v/>
      </c>
      <c r="L1045" s="59" t="n"/>
      <c r="M1045" s="109" t="n">
        <v>43906</v>
      </c>
      <c r="N1045" s="107">
        <f>IF(YEAR(M1045)&lt;&gt;YEAR(M1044), Q1044*$C$5, N1044)*(I1045/I1044)</f>
        <v/>
      </c>
      <c r="O1045" s="107">
        <f>IF(YEAR(M1045)&lt;&gt;YEAR(M1044), Q1044*$C$6, O1044)*(J1045/J1044)</f>
        <v/>
      </c>
      <c r="P1045" s="107">
        <f>IF(YEAR(M1045)&lt;&gt;YEAR(M1044), Q1044*$C$7, P1044)*(1+Tbill_YTM)^(1/52)</f>
        <v/>
      </c>
      <c r="Q1045" s="61">
        <f>SUM(N1045:P1045)</f>
        <v/>
      </c>
      <c r="R1045" s="61">
        <f>R1044*EXP($C$20/52) - IF(YEAR(M1046)&lt;&gt;YEAR(M1045), Initial_Assets * $C$19, 0)</f>
        <v/>
      </c>
      <c r="S1045" s="62">
        <f>Q1045/-R1045</f>
        <v/>
      </c>
      <c r="T1045" s="59" t="n"/>
      <c r="U1045" s="59" t="n"/>
      <c r="V1045" s="59" t="n"/>
    </row>
    <row r="1046" ht="17.5" customHeight="1" s="15" thickBot="1">
      <c r="G1046" s="66" t="inlineStr">
        <is>
          <t>reclaimed 100WMA</t>
        </is>
      </c>
      <c r="H1046" s="114" t="n">
        <v>43913</v>
      </c>
      <c r="I1046" s="115" t="n">
        <v>7588.3701171875</v>
      </c>
      <c r="J1046" s="70" t="n">
        <v>20.9613571166992</v>
      </c>
      <c r="K1046" s="106">
        <f>K1045*(1+Tbill_YTM)^(1/52)</f>
        <v/>
      </c>
      <c r="L1046" s="59" t="n"/>
      <c r="M1046" s="114" t="n">
        <v>43913</v>
      </c>
      <c r="N1046" s="107">
        <f>IF(YEAR(M1046)&lt;&gt;YEAR(M1045), Q1045*$C$5, N1045)*(I1046/I1045)</f>
        <v/>
      </c>
      <c r="O1046" s="107">
        <f>IF(YEAR(M1046)&lt;&gt;YEAR(M1045), Q1045*$C$6, O1045)*(J1046/J1045)</f>
        <v/>
      </c>
      <c r="P1046" s="107">
        <f>IF(YEAR(M1046)&lt;&gt;YEAR(M1045), Q1045*$C$7, P1045)*(1+Tbill_YTM)^(1/52)</f>
        <v/>
      </c>
      <c r="Q1046" s="61">
        <f>SUM(N1046:P1046)</f>
        <v/>
      </c>
      <c r="R1046" s="61">
        <f>R1045*EXP($C$20/52) - IF(YEAR(M1047)&lt;&gt;YEAR(M1046), Initial_Assets * $C$19, 0)</f>
        <v/>
      </c>
      <c r="S1046" s="62">
        <f>Q1046/-R1046</f>
        <v/>
      </c>
      <c r="T1046" s="59" t="n"/>
      <c r="U1046" s="59" t="n"/>
      <c r="V1046" s="59" t="n"/>
    </row>
    <row r="1047" ht="17.5" customHeight="1" s="15" thickBot="1">
      <c r="G1047" s="65" t="inlineStr">
        <is>
          <t>below 100WMA</t>
        </is>
      </c>
      <c r="H1047" s="109" t="n">
        <v>43920</v>
      </c>
      <c r="I1047" s="110" t="n">
        <v>7528.10986328125</v>
      </c>
      <c r="J1047" s="70" t="n">
        <v>20.5357666015625</v>
      </c>
      <c r="K1047" s="106">
        <f>K1046*(1+Tbill_YTM)^(1/52)</f>
        <v/>
      </c>
      <c r="L1047" s="59" t="n"/>
      <c r="M1047" s="109" t="n">
        <v>43920</v>
      </c>
      <c r="N1047" s="107">
        <f>IF(YEAR(M1047)&lt;&gt;YEAR(M1046), Q1046*$C$5, N1046)*(I1047/I1046)</f>
        <v/>
      </c>
      <c r="O1047" s="107">
        <f>IF(YEAR(M1047)&lt;&gt;YEAR(M1046), Q1046*$C$6, O1046)*(J1047/J1046)</f>
        <v/>
      </c>
      <c r="P1047" s="107">
        <f>IF(YEAR(M1047)&lt;&gt;YEAR(M1046), Q1046*$C$7, P1046)*(1+Tbill_YTM)^(1/52)</f>
        <v/>
      </c>
      <c r="Q1047" s="61">
        <f>SUM(N1047:P1047)</f>
        <v/>
      </c>
      <c r="R1047" s="61">
        <f>R1046*EXP($C$20/52) - IF(YEAR(M1048)&lt;&gt;YEAR(M1047), Initial_Assets * $C$19, 0)</f>
        <v/>
      </c>
      <c r="S1047" s="62">
        <f>Q1047/-R1047</f>
        <v/>
      </c>
      <c r="T1047" s="59" t="n"/>
      <c r="U1047" s="59" t="n"/>
      <c r="V1047" s="59" t="n"/>
    </row>
    <row r="1048" ht="17.5" customHeight="1" s="15" thickBot="1">
      <c r="G1048" s="66" t="inlineStr">
        <is>
          <t>reclaimed 100WMA</t>
        </is>
      </c>
      <c r="H1048" s="114" t="n">
        <v>43927</v>
      </c>
      <c r="I1048" s="115" t="n">
        <v>8238.5302734375</v>
      </c>
      <c r="J1048" s="70" t="n">
        <v>24.4431037902832</v>
      </c>
      <c r="K1048" s="106">
        <f>K1047*(1+Tbill_YTM)^(1/52)</f>
        <v/>
      </c>
      <c r="L1048" s="59" t="n"/>
      <c r="M1048" s="114" t="n">
        <v>43927</v>
      </c>
      <c r="N1048" s="107">
        <f>IF(YEAR(M1048)&lt;&gt;YEAR(M1047), Q1047*$C$5, N1047)*(I1048/I1047)</f>
        <v/>
      </c>
      <c r="O1048" s="107">
        <f>IF(YEAR(M1048)&lt;&gt;YEAR(M1047), Q1047*$C$6, O1047)*(J1048/J1047)</f>
        <v/>
      </c>
      <c r="P1048" s="107">
        <f>IF(YEAR(M1048)&lt;&gt;YEAR(M1047), Q1047*$C$7, P1047)*(1+Tbill_YTM)^(1/52)</f>
        <v/>
      </c>
      <c r="Q1048" s="61">
        <f>SUM(N1048:P1048)</f>
        <v/>
      </c>
      <c r="R1048" s="61">
        <f>R1047*EXP($C$20/52) - IF(YEAR(M1049)&lt;&gt;YEAR(M1048), Initial_Assets * $C$19, 0)</f>
        <v/>
      </c>
      <c r="S1048" s="62">
        <f>Q1048/-R1048</f>
        <v/>
      </c>
      <c r="T1048" s="59" t="n"/>
      <c r="U1048" s="59" t="n"/>
      <c r="V1048" s="59" t="n"/>
    </row>
    <row r="1049">
      <c r="G1049" s="64" t="n"/>
      <c r="H1049" s="104" t="n">
        <v>43934</v>
      </c>
      <c r="I1049" s="105" t="n">
        <v>8832.41015625</v>
      </c>
      <c r="J1049" s="70" t="n">
        <v>28.0066909790039</v>
      </c>
      <c r="K1049" s="106">
        <f>K1048*(1+Tbill_YTM)^(1/52)</f>
        <v/>
      </c>
      <c r="L1049" s="59" t="n"/>
      <c r="M1049" s="104" t="n">
        <v>43934</v>
      </c>
      <c r="N1049" s="107">
        <f>IF(YEAR(M1049)&lt;&gt;YEAR(M1048), Q1048*$C$5, N1048)*(I1049/I1048)</f>
        <v/>
      </c>
      <c r="O1049" s="107">
        <f>IF(YEAR(M1049)&lt;&gt;YEAR(M1048), Q1048*$C$6, O1048)*(J1049/J1048)</f>
        <v/>
      </c>
      <c r="P1049" s="107">
        <f>IF(YEAR(M1049)&lt;&gt;YEAR(M1048), Q1048*$C$7, P1048)*(1+Tbill_YTM)^(1/52)</f>
        <v/>
      </c>
      <c r="Q1049" s="61">
        <f>SUM(N1049:P1049)</f>
        <v/>
      </c>
      <c r="R1049" s="61">
        <f>R1048*EXP($C$20/52) - IF(YEAR(M1050)&lt;&gt;YEAR(M1049), Initial_Assets * $C$19, 0)</f>
        <v/>
      </c>
      <c r="S1049" s="62">
        <f>Q1049/-R1049</f>
        <v/>
      </c>
      <c r="T1049" s="59" t="n"/>
      <c r="U1049" s="59" t="n"/>
      <c r="V1049" s="59" t="n"/>
    </row>
    <row r="1050">
      <c r="G1050" s="64" t="n"/>
      <c r="H1050" s="104" t="n">
        <v>43941</v>
      </c>
      <c r="I1050" s="105" t="n">
        <v>8786.599609375</v>
      </c>
      <c r="J1050" s="70" t="n">
        <v>27.6406841278076</v>
      </c>
      <c r="K1050" s="106">
        <f>K1049*(1+Tbill_YTM)^(1/52)</f>
        <v/>
      </c>
      <c r="L1050" s="59" t="n"/>
      <c r="M1050" s="104" t="n">
        <v>43941</v>
      </c>
      <c r="N1050" s="107">
        <f>IF(YEAR(M1050)&lt;&gt;YEAR(M1049), Q1049*$C$5, N1049)*(I1050/I1049)</f>
        <v/>
      </c>
      <c r="O1050" s="107">
        <f>IF(YEAR(M1050)&lt;&gt;YEAR(M1049), Q1049*$C$6, O1049)*(J1050/J1049)</f>
        <v/>
      </c>
      <c r="P1050" s="107">
        <f>IF(YEAR(M1050)&lt;&gt;YEAR(M1049), Q1049*$C$7, P1049)*(1+Tbill_YTM)^(1/52)</f>
        <v/>
      </c>
      <c r="Q1050" s="61">
        <f>SUM(N1050:P1050)</f>
        <v/>
      </c>
      <c r="R1050" s="61">
        <f>R1049*EXP($C$20/52) - IF(YEAR(M1051)&lt;&gt;YEAR(M1050), Initial_Assets * $C$19, 0)</f>
        <v/>
      </c>
      <c r="S1050" s="62">
        <f>Q1050/-R1050</f>
        <v/>
      </c>
      <c r="T1050" s="59" t="n"/>
      <c r="U1050" s="59" t="n"/>
      <c r="V1050" s="59" t="n"/>
    </row>
    <row r="1051">
      <c r="G1051" s="64" t="n"/>
      <c r="H1051" s="104" t="n">
        <v>43948</v>
      </c>
      <c r="I1051" s="105" t="n">
        <v>8718.1796875</v>
      </c>
      <c r="J1051" s="70" t="n">
        <v>27.1807117462158</v>
      </c>
      <c r="K1051" s="106">
        <f>K1050*(1+Tbill_YTM)^(1/52)</f>
        <v/>
      </c>
      <c r="L1051" s="59" t="n"/>
      <c r="M1051" s="104" t="n">
        <v>43948</v>
      </c>
      <c r="N1051" s="107">
        <f>IF(YEAR(M1051)&lt;&gt;YEAR(M1050), Q1050*$C$5, N1050)*(I1051/I1050)</f>
        <v/>
      </c>
      <c r="O1051" s="107">
        <f>IF(YEAR(M1051)&lt;&gt;YEAR(M1050), Q1050*$C$6, O1050)*(J1051/J1050)</f>
        <v/>
      </c>
      <c r="P1051" s="107">
        <f>IF(YEAR(M1051)&lt;&gt;YEAR(M1050), Q1050*$C$7, P1050)*(1+Tbill_YTM)^(1/52)</f>
        <v/>
      </c>
      <c r="Q1051" s="61">
        <f>SUM(N1051:P1051)</f>
        <v/>
      </c>
      <c r="R1051" s="61">
        <f>R1050*EXP($C$20/52) - IF(YEAR(M1052)&lt;&gt;YEAR(M1051), Initial_Assets * $C$19, 0)</f>
        <v/>
      </c>
      <c r="S1051" s="62">
        <f>Q1051/-R1051</f>
        <v/>
      </c>
      <c r="T1051" s="59" t="n"/>
      <c r="U1051" s="59" t="n"/>
      <c r="V1051" s="59" t="n"/>
    </row>
    <row r="1052">
      <c r="G1052" s="64" t="n"/>
      <c r="H1052" s="104" t="n">
        <v>43955</v>
      </c>
      <c r="I1052" s="105" t="n">
        <v>9220.349609375</v>
      </c>
      <c r="J1052" s="70" t="n">
        <v>30.368408203125</v>
      </c>
      <c r="K1052" s="106">
        <f>K1051*(1+Tbill_YTM)^(1/52)</f>
        <v/>
      </c>
      <c r="L1052" s="59" t="n"/>
      <c r="M1052" s="104" t="n">
        <v>43955</v>
      </c>
      <c r="N1052" s="107">
        <f>IF(YEAR(M1052)&lt;&gt;YEAR(M1051), Q1051*$C$5, N1051)*(I1052/I1051)</f>
        <v/>
      </c>
      <c r="O1052" s="107">
        <f>IF(YEAR(M1052)&lt;&gt;YEAR(M1051), Q1051*$C$6, O1051)*(J1052/J1051)</f>
        <v/>
      </c>
      <c r="P1052" s="107">
        <f>IF(YEAR(M1052)&lt;&gt;YEAR(M1051), Q1051*$C$7, P1051)*(1+Tbill_YTM)^(1/52)</f>
        <v/>
      </c>
      <c r="Q1052" s="61">
        <f>SUM(N1052:P1052)</f>
        <v/>
      </c>
      <c r="R1052" s="61">
        <f>R1051*EXP($C$20/52) - IF(YEAR(M1053)&lt;&gt;YEAR(M1052), Initial_Assets * $C$19, 0)</f>
        <v/>
      </c>
      <c r="S1052" s="62">
        <f>Q1052/-R1052</f>
        <v/>
      </c>
      <c r="T1052" s="59" t="n"/>
      <c r="U1052" s="59" t="n"/>
      <c r="V1052" s="59" t="n"/>
    </row>
    <row r="1053">
      <c r="G1053" s="64" t="n"/>
      <c r="H1053" s="104" t="n">
        <v>43962</v>
      </c>
      <c r="I1053" s="105" t="n">
        <v>9152.6396484375</v>
      </c>
      <c r="J1053" s="70" t="n">
        <v>29.9133758544921</v>
      </c>
      <c r="K1053" s="106">
        <f>K1052*(1+Tbill_YTM)^(1/52)</f>
        <v/>
      </c>
      <c r="L1053" s="59" t="n"/>
      <c r="M1053" s="104" t="n">
        <v>43962</v>
      </c>
      <c r="N1053" s="107">
        <f>IF(YEAR(M1053)&lt;&gt;YEAR(M1052), Q1052*$C$5, N1052)*(I1053/I1052)</f>
        <v/>
      </c>
      <c r="O1053" s="107">
        <f>IF(YEAR(M1053)&lt;&gt;YEAR(M1052), Q1052*$C$6, O1052)*(J1053/J1052)</f>
        <v/>
      </c>
      <c r="P1053" s="107">
        <f>IF(YEAR(M1053)&lt;&gt;YEAR(M1052), Q1052*$C$7, P1052)*(1+Tbill_YTM)^(1/52)</f>
        <v/>
      </c>
      <c r="Q1053" s="61">
        <f>SUM(N1053:P1053)</f>
        <v/>
      </c>
      <c r="R1053" s="61">
        <f>R1052*EXP($C$20/52) - IF(YEAR(M1054)&lt;&gt;YEAR(M1053), Initial_Assets * $C$19, 0)</f>
        <v/>
      </c>
      <c r="S1053" s="62">
        <f>Q1053/-R1053</f>
        <v/>
      </c>
      <c r="T1053" s="59" t="n"/>
      <c r="U1053" s="59" t="n"/>
      <c r="V1053" s="59" t="n"/>
    </row>
    <row r="1054">
      <c r="G1054" s="64" t="n"/>
      <c r="H1054" s="104" t="n">
        <v>43969</v>
      </c>
      <c r="I1054" s="105" t="n">
        <v>9413.990234375</v>
      </c>
      <c r="J1054" s="70" t="n">
        <v>31.6024303436279</v>
      </c>
      <c r="K1054" s="106">
        <f>K1053*(1+Tbill_YTM)^(1/52)</f>
        <v/>
      </c>
      <c r="L1054" s="59" t="n"/>
      <c r="M1054" s="104" t="n">
        <v>43969</v>
      </c>
      <c r="N1054" s="107">
        <f>IF(YEAR(M1054)&lt;&gt;YEAR(M1053), Q1053*$C$5, N1053)*(I1054/I1053)</f>
        <v/>
      </c>
      <c r="O1054" s="107">
        <f>IF(YEAR(M1054)&lt;&gt;YEAR(M1053), Q1053*$C$6, O1053)*(J1054/J1053)</f>
        <v/>
      </c>
      <c r="P1054" s="107">
        <f>IF(YEAR(M1054)&lt;&gt;YEAR(M1053), Q1053*$C$7, P1053)*(1+Tbill_YTM)^(1/52)</f>
        <v/>
      </c>
      <c r="Q1054" s="61">
        <f>SUM(N1054:P1054)</f>
        <v/>
      </c>
      <c r="R1054" s="61">
        <f>R1053*EXP($C$20/52) - IF(YEAR(M1055)&lt;&gt;YEAR(M1054), Initial_Assets * $C$19, 0)</f>
        <v/>
      </c>
      <c r="S1054" s="62">
        <f>Q1054/-R1054</f>
        <v/>
      </c>
      <c r="T1054" s="59" t="n"/>
      <c r="U1054" s="59" t="n"/>
      <c r="V1054" s="59" t="n"/>
    </row>
    <row r="1055">
      <c r="G1055" s="64" t="n"/>
      <c r="H1055" s="104" t="n">
        <v>43976</v>
      </c>
      <c r="I1055" s="105" t="n">
        <v>9555.5302734375</v>
      </c>
      <c r="J1055" s="70" t="n">
        <v>32.5124969482421</v>
      </c>
      <c r="K1055" s="106">
        <f>K1054*(1+Tbill_YTM)^(1/52)</f>
        <v/>
      </c>
      <c r="L1055" s="59" t="n"/>
      <c r="M1055" s="104" t="n">
        <v>43976</v>
      </c>
      <c r="N1055" s="107">
        <f>IF(YEAR(M1055)&lt;&gt;YEAR(M1054), Q1054*$C$5, N1054)*(I1055/I1054)</f>
        <v/>
      </c>
      <c r="O1055" s="107">
        <f>IF(YEAR(M1055)&lt;&gt;YEAR(M1054), Q1054*$C$6, O1054)*(J1055/J1054)</f>
        <v/>
      </c>
      <c r="P1055" s="107">
        <f>IF(YEAR(M1055)&lt;&gt;YEAR(M1054), Q1054*$C$7, P1054)*(1+Tbill_YTM)^(1/52)</f>
        <v/>
      </c>
      <c r="Q1055" s="61">
        <f>SUM(N1055:P1055)</f>
        <v/>
      </c>
      <c r="R1055" s="61">
        <f>R1054*EXP($C$20/52) - IF(YEAR(M1056)&lt;&gt;YEAR(M1055), Initial_Assets * $C$19, 0)</f>
        <v/>
      </c>
      <c r="S1055" s="62">
        <f>Q1055/-R1055</f>
        <v/>
      </c>
      <c r="T1055" s="59" t="n"/>
      <c r="U1055" s="59" t="n"/>
      <c r="V1055" s="59" t="n"/>
    </row>
    <row r="1056" ht="17.5" customHeight="1" s="15" thickBot="1">
      <c r="G1056" s="67" t="inlineStr">
        <is>
          <t>Full recovery</t>
        </is>
      </c>
      <c r="H1056" s="118" t="n">
        <v>43983</v>
      </c>
      <c r="I1056" s="119" t="n">
        <v>9824.3896484375</v>
      </c>
      <c r="J1056" s="70" t="n">
        <v>34.3746604919433</v>
      </c>
      <c r="K1056" s="106">
        <f>K1055*(1+Tbill_YTM)^(1/52)</f>
        <v/>
      </c>
      <c r="L1056" s="59" t="n"/>
      <c r="M1056" s="118" t="n">
        <v>43983</v>
      </c>
      <c r="N1056" s="107">
        <f>IF(YEAR(M1056)&lt;&gt;YEAR(M1055), Q1055*$C$5, N1055)*(I1056/I1055)</f>
        <v/>
      </c>
      <c r="O1056" s="107">
        <f>IF(YEAR(M1056)&lt;&gt;YEAR(M1055), Q1055*$C$6, O1055)*(J1056/J1055)</f>
        <v/>
      </c>
      <c r="P1056" s="107">
        <f>IF(YEAR(M1056)&lt;&gt;YEAR(M1055), Q1055*$C$7, P1055)*(1+Tbill_YTM)^(1/52)</f>
        <v/>
      </c>
      <c r="Q1056" s="61">
        <f>SUM(N1056:P1056)</f>
        <v/>
      </c>
      <c r="R1056" s="61">
        <f>R1055*EXP($C$20/52) - IF(YEAR(M1057)&lt;&gt;YEAR(M1056), Initial_Assets * $C$19, 0)</f>
        <v/>
      </c>
      <c r="S1056" s="62">
        <f>Q1056/-R1056</f>
        <v/>
      </c>
      <c r="T1056" s="59" t="n"/>
      <c r="U1056" s="59" t="n"/>
      <c r="V1056" s="59" t="n"/>
    </row>
    <row r="1057">
      <c r="G1057" s="64" t="n"/>
      <c r="H1057" s="104" t="n">
        <v>43990</v>
      </c>
      <c r="I1057" s="105" t="n">
        <v>9663.7802734375</v>
      </c>
      <c r="J1057" s="70" t="n">
        <v>33.1678390502929</v>
      </c>
      <c r="K1057" s="106">
        <f>K1056*(1+Tbill_YTM)^(1/52)</f>
        <v/>
      </c>
      <c r="L1057" s="59" t="n"/>
      <c r="M1057" s="104" t="n">
        <v>43990</v>
      </c>
      <c r="N1057" s="107">
        <f>IF(YEAR(M1057)&lt;&gt;YEAR(M1056), Q1056*$C$5, N1056)*(I1057/I1056)</f>
        <v/>
      </c>
      <c r="O1057" s="107">
        <f>IF(YEAR(M1057)&lt;&gt;YEAR(M1056), Q1056*$C$6, O1056)*(J1057/J1056)</f>
        <v/>
      </c>
      <c r="P1057" s="107">
        <f>IF(YEAR(M1057)&lt;&gt;YEAR(M1056), Q1056*$C$7, P1056)*(1+Tbill_YTM)^(1/52)</f>
        <v/>
      </c>
      <c r="Q1057" s="61">
        <f>SUM(N1057:P1057)</f>
        <v/>
      </c>
      <c r="R1057" s="61">
        <f>R1056*EXP($C$20/52) - IF(YEAR(M1058)&lt;&gt;YEAR(M1057), Initial_Assets * $C$19, 0)</f>
        <v/>
      </c>
      <c r="S1057" s="62">
        <f>Q1057/-R1057</f>
        <v/>
      </c>
      <c r="T1057" s="59" t="n"/>
      <c r="U1057" s="59" t="n"/>
      <c r="V1057" s="59" t="n"/>
    </row>
    <row r="1058" ht="17.5" customHeight="1" s="15">
      <c r="A1058" s="4" t="n"/>
      <c r="G1058" s="64" t="n"/>
      <c r="H1058" s="104" t="n">
        <v>43997</v>
      </c>
      <c r="I1058" s="105" t="n">
        <v>10008.6396484375</v>
      </c>
      <c r="J1058" s="70" t="n">
        <v>35.5641708374023</v>
      </c>
      <c r="K1058" s="106">
        <f>K1057*(1+Tbill_YTM)^(1/52)</f>
        <v/>
      </c>
      <c r="L1058" s="106" t="n"/>
      <c r="M1058" s="104" t="n">
        <v>43997</v>
      </c>
      <c r="N1058" s="107">
        <f>IF(YEAR(M1058)&lt;&gt;YEAR(M1057), Q1057*$C$5, N1057)*(I1058/I1057)</f>
        <v/>
      </c>
      <c r="O1058" s="107">
        <f>IF(YEAR(M1058)&lt;&gt;YEAR(M1057), Q1057*$C$6, O1057)*(J1058/J1057)</f>
        <v/>
      </c>
      <c r="P1058" s="107">
        <f>IF(YEAR(M1058)&lt;&gt;YEAR(M1057), Q1057*$C$7, P1057)*(1+Tbill_YTM)^(1/52)</f>
        <v/>
      </c>
      <c r="Q1058" s="61">
        <f>SUM(N1058:P1058)</f>
        <v/>
      </c>
      <c r="R1058" s="61">
        <f>R1057*EXP($C$20/52) - IF(YEAR(M1059)&lt;&gt;YEAR(M1058), Initial_Assets * $C$19, 0)</f>
        <v/>
      </c>
      <c r="S1058" s="62">
        <f>Q1058/-R1058</f>
        <v/>
      </c>
      <c r="T1058" s="59" t="n"/>
      <c r="U1058" s="59" t="n"/>
      <c r="V1058" s="59" t="n"/>
    </row>
    <row r="1059" ht="17.5" customHeight="1" s="15">
      <c r="G1059" s="64" t="n"/>
      <c r="H1059" s="104" t="n">
        <v>44004</v>
      </c>
      <c r="I1059" s="105" t="n">
        <v>9849.3603515625</v>
      </c>
      <c r="J1059" s="70" t="n">
        <v>34.4562721252441</v>
      </c>
      <c r="K1059" s="106">
        <f>K1058*(1+Tbill_YTM)^(1/52)</f>
        <v/>
      </c>
      <c r="L1059" s="59" t="n"/>
      <c r="M1059" s="104" t="n">
        <v>44004</v>
      </c>
      <c r="N1059" s="107">
        <f>IF(YEAR(M1059)&lt;&gt;YEAR(M1058), Q1058*$C$5, N1058)*(I1059/I1058)</f>
        <v/>
      </c>
      <c r="O1059" s="107">
        <f>IF(YEAR(M1059)&lt;&gt;YEAR(M1058), Q1058*$C$6, O1058)*(J1059/J1058)</f>
        <v/>
      </c>
      <c r="P1059" s="107">
        <f>IF(YEAR(M1059)&lt;&gt;YEAR(M1058), Q1058*$C$7, P1058)*(1+Tbill_YTM)^(1/52)</f>
        <v/>
      </c>
      <c r="Q1059" s="61">
        <f>SUM(N1059:P1059)</f>
        <v/>
      </c>
      <c r="R1059" s="61">
        <f>R1058*EXP($C$20/52) - IF(YEAR(M1060)&lt;&gt;YEAR(M1059), Initial_Assets * $C$19, 0)</f>
        <v/>
      </c>
      <c r="S1059" s="62">
        <f>Q1059/-R1059</f>
        <v/>
      </c>
      <c r="T1059" s="59" t="n"/>
      <c r="U1059" s="59" t="n"/>
      <c r="V1059" s="59" t="n"/>
    </row>
    <row r="1060">
      <c r="G1060" s="64" t="n"/>
      <c r="H1060" s="104" t="n">
        <v>44011</v>
      </c>
      <c r="I1060" s="105" t="n">
        <v>10341.8896484375</v>
      </c>
      <c r="J1060" s="70" t="n">
        <v>37.9604988098144</v>
      </c>
      <c r="K1060" s="106">
        <f>K1059*(1+Tbill_YTM)^(1/52)</f>
        <v/>
      </c>
      <c r="L1060" s="59" t="n"/>
      <c r="M1060" s="104" t="n">
        <v>44011</v>
      </c>
      <c r="N1060" s="107">
        <f>IF(YEAR(M1060)&lt;&gt;YEAR(M1059), Q1059*$C$5, N1059)*(I1060/I1059)</f>
        <v/>
      </c>
      <c r="O1060" s="107">
        <f>IF(YEAR(M1060)&lt;&gt;YEAR(M1059), Q1059*$C$6, O1059)*(J1060/J1059)</f>
        <v/>
      </c>
      <c r="P1060" s="107">
        <f>IF(YEAR(M1060)&lt;&gt;YEAR(M1059), Q1059*$C$7, P1059)*(1+Tbill_YTM)^(1/52)</f>
        <v/>
      </c>
      <c r="Q1060" s="61">
        <f>SUM(N1060:P1060)</f>
        <v/>
      </c>
      <c r="R1060" s="61">
        <f>R1059*EXP($C$20/52) - IF(YEAR(M1061)&lt;&gt;YEAR(M1060), Initial_Assets * $C$19, 0)</f>
        <v/>
      </c>
      <c r="S1060" s="62">
        <f>Q1060/-R1060</f>
        <v/>
      </c>
      <c r="T1060" s="59" t="n"/>
      <c r="U1060" s="59" t="n"/>
      <c r="V1060" s="59" t="n"/>
    </row>
    <row r="1061">
      <c r="G1061" s="64" t="n"/>
      <c r="H1061" s="104" t="n">
        <v>44018</v>
      </c>
      <c r="I1061" s="105" t="n">
        <v>10836.330078125</v>
      </c>
      <c r="J1061" s="70" t="n">
        <v>41.5735549926757</v>
      </c>
      <c r="K1061" s="106">
        <f>K1060*(1+Tbill_YTM)^(1/52)</f>
        <v/>
      </c>
      <c r="L1061" s="59" t="n"/>
      <c r="M1061" s="104" t="n">
        <v>44018</v>
      </c>
      <c r="N1061" s="107">
        <f>IF(YEAR(M1061)&lt;&gt;YEAR(M1060), Q1060*$C$5, N1060)*(I1061/I1060)</f>
        <v/>
      </c>
      <c r="O1061" s="107">
        <f>IF(YEAR(M1061)&lt;&gt;YEAR(M1060), Q1060*$C$6, O1060)*(J1061/J1060)</f>
        <v/>
      </c>
      <c r="P1061" s="107">
        <f>IF(YEAR(M1061)&lt;&gt;YEAR(M1060), Q1060*$C$7, P1060)*(1+Tbill_YTM)^(1/52)</f>
        <v/>
      </c>
      <c r="Q1061" s="61">
        <f>SUM(N1061:P1061)</f>
        <v/>
      </c>
      <c r="R1061" s="61">
        <f>R1060*EXP($C$20/52) - IF(YEAR(M1062)&lt;&gt;YEAR(M1061), Initial_Assets * $C$19, 0)</f>
        <v/>
      </c>
      <c r="S1061" s="62">
        <f>Q1061/-R1061</f>
        <v/>
      </c>
      <c r="T1061" s="59" t="n"/>
      <c r="U1061" s="59" t="n"/>
      <c r="V1061" s="59" t="n"/>
    </row>
    <row r="1062">
      <c r="G1062" s="64" t="n"/>
      <c r="H1062" s="104" t="n">
        <v>44025</v>
      </c>
      <c r="I1062" s="105" t="n">
        <v>10645.2197265625</v>
      </c>
      <c r="J1062" s="70" t="n">
        <v>40.0749168395996</v>
      </c>
      <c r="K1062" s="106">
        <f>K1061*(1+Tbill_YTM)^(1/52)</f>
        <v/>
      </c>
      <c r="L1062" s="59" t="n"/>
      <c r="M1062" s="104" t="n">
        <v>44025</v>
      </c>
      <c r="N1062" s="107">
        <f>IF(YEAR(M1062)&lt;&gt;YEAR(M1061), Q1061*$C$5, N1061)*(I1062/I1061)</f>
        <v/>
      </c>
      <c r="O1062" s="107">
        <f>IF(YEAR(M1062)&lt;&gt;YEAR(M1061), Q1061*$C$6, O1061)*(J1062/J1061)</f>
        <v/>
      </c>
      <c r="P1062" s="107">
        <f>IF(YEAR(M1062)&lt;&gt;YEAR(M1061), Q1061*$C$7, P1061)*(1+Tbill_YTM)^(1/52)</f>
        <v/>
      </c>
      <c r="Q1062" s="61">
        <f>SUM(N1062:P1062)</f>
        <v/>
      </c>
      <c r="R1062" s="61">
        <f>R1061*EXP($C$20/52) - IF(YEAR(M1063)&lt;&gt;YEAR(M1062), Initial_Assets * $C$19, 0)</f>
        <v/>
      </c>
      <c r="S1062" s="62">
        <f>Q1062/-R1062</f>
        <v/>
      </c>
      <c r="T1062" s="59" t="n"/>
      <c r="U1062" s="59" t="n"/>
      <c r="V1062" s="59" t="n"/>
    </row>
    <row r="1063">
      <c r="G1063" s="64" t="n"/>
      <c r="H1063" s="104" t="n">
        <v>44032</v>
      </c>
      <c r="I1063" s="105" t="n">
        <v>10483.1298828125</v>
      </c>
      <c r="J1063" s="70" t="n">
        <v>38.8112144470214</v>
      </c>
      <c r="K1063" s="106">
        <f>K1062*(1+Tbill_YTM)^(1/52)</f>
        <v/>
      </c>
      <c r="L1063" s="59" t="n"/>
      <c r="M1063" s="104" t="n">
        <v>44032</v>
      </c>
      <c r="N1063" s="107">
        <f>IF(YEAR(M1063)&lt;&gt;YEAR(M1062), Q1062*$C$5, N1062)*(I1063/I1062)</f>
        <v/>
      </c>
      <c r="O1063" s="107">
        <f>IF(YEAR(M1063)&lt;&gt;YEAR(M1062), Q1062*$C$6, O1062)*(J1063/J1062)</f>
        <v/>
      </c>
      <c r="P1063" s="107">
        <f>IF(YEAR(M1063)&lt;&gt;YEAR(M1062), Q1062*$C$7, P1062)*(1+Tbill_YTM)^(1/52)</f>
        <v/>
      </c>
      <c r="Q1063" s="61">
        <f>SUM(N1063:P1063)</f>
        <v/>
      </c>
      <c r="R1063" s="61">
        <f>R1062*EXP($C$20/52) - IF(YEAR(M1064)&lt;&gt;YEAR(M1063), Initial_Assets * $C$19, 0)</f>
        <v/>
      </c>
      <c r="S1063" s="62">
        <f>Q1063/-R1063</f>
        <v/>
      </c>
      <c r="T1063" s="59" t="n"/>
      <c r="U1063" s="59" t="n"/>
      <c r="V1063" s="59" t="n"/>
    </row>
    <row r="1064">
      <c r="G1064" s="64" t="n"/>
      <c r="H1064" s="104" t="n">
        <v>44039</v>
      </c>
      <c r="I1064" s="105" t="n">
        <v>10905.8798828125</v>
      </c>
      <c r="J1064" s="70" t="n">
        <v>41.961814880371</v>
      </c>
      <c r="K1064" s="106">
        <f>K1063*(1+Tbill_YTM)^(1/52)</f>
        <v/>
      </c>
      <c r="L1064" s="59" t="n"/>
      <c r="M1064" s="104" t="n">
        <v>44039</v>
      </c>
      <c r="N1064" s="107">
        <f>IF(YEAR(M1064)&lt;&gt;YEAR(M1063), Q1063*$C$5, N1063)*(I1064/I1063)</f>
        <v/>
      </c>
      <c r="O1064" s="107">
        <f>IF(YEAR(M1064)&lt;&gt;YEAR(M1063), Q1063*$C$6, O1063)*(J1064/J1063)</f>
        <v/>
      </c>
      <c r="P1064" s="107">
        <f>IF(YEAR(M1064)&lt;&gt;YEAR(M1063), Q1063*$C$7, P1063)*(1+Tbill_YTM)^(1/52)</f>
        <v/>
      </c>
      <c r="Q1064" s="61">
        <f>SUM(N1064:P1064)</f>
        <v/>
      </c>
      <c r="R1064" s="61">
        <f>R1063*EXP($C$20/52) - IF(YEAR(M1065)&lt;&gt;YEAR(M1064), Initial_Assets * $C$19, 0)</f>
        <v/>
      </c>
      <c r="S1064" s="62">
        <f>Q1064/-R1064</f>
        <v/>
      </c>
      <c r="T1064" s="59" t="n"/>
      <c r="U1064" s="59" t="n"/>
      <c r="V1064" s="59" t="n"/>
    </row>
    <row r="1065">
      <c r="E1065" s="4" t="n"/>
      <c r="F1065" s="4" t="n"/>
      <c r="G1065" s="64" t="n"/>
      <c r="H1065" s="104" t="n">
        <v>44046</v>
      </c>
      <c r="I1065" s="105" t="n">
        <v>11139.3896484375</v>
      </c>
      <c r="J1065" s="70" t="n">
        <v>43.7374267578125</v>
      </c>
      <c r="K1065" s="106">
        <f>K1064*(1+Tbill_YTM)^(1/52)</f>
        <v/>
      </c>
      <c r="L1065" s="59" t="n"/>
      <c r="M1065" s="104" t="n">
        <v>44046</v>
      </c>
      <c r="N1065" s="107">
        <f>IF(YEAR(M1065)&lt;&gt;YEAR(M1064), Q1064*$C$5, N1064)*(I1065/I1064)</f>
        <v/>
      </c>
      <c r="O1065" s="107">
        <f>IF(YEAR(M1065)&lt;&gt;YEAR(M1064), Q1064*$C$6, O1064)*(J1065/J1064)</f>
        <v/>
      </c>
      <c r="P1065" s="107">
        <f>IF(YEAR(M1065)&lt;&gt;YEAR(M1064), Q1064*$C$7, P1064)*(1+Tbill_YTM)^(1/52)</f>
        <v/>
      </c>
      <c r="Q1065" s="61">
        <f>SUM(N1065:P1065)</f>
        <v/>
      </c>
      <c r="R1065" s="61">
        <f>R1064*EXP($C$20/52) - IF(YEAR(M1066)&lt;&gt;YEAR(M1065), Initial_Assets * $C$19, 0)</f>
        <v/>
      </c>
      <c r="S1065" s="62">
        <f>Q1065/-R1065</f>
        <v/>
      </c>
      <c r="T1065" s="59" t="n"/>
      <c r="U1065" s="59" t="n"/>
      <c r="V1065" s="59" t="n"/>
    </row>
    <row r="1066">
      <c r="B1066" s="27" t="n"/>
      <c r="C1066" s="4" t="n"/>
      <c r="D1066" s="4" t="n"/>
      <c r="G1066" s="64" t="n"/>
      <c r="H1066" s="104" t="n">
        <v>44053</v>
      </c>
      <c r="I1066" s="105" t="n">
        <v>11164.4501953125</v>
      </c>
      <c r="J1066" s="70" t="n">
        <v>43.9204292297363</v>
      </c>
      <c r="K1066" s="106">
        <f>K1065*(1+Tbill_YTM)^(1/52)</f>
        <v/>
      </c>
      <c r="L1066" s="59" t="n"/>
      <c r="M1066" s="104" t="n">
        <v>44053</v>
      </c>
      <c r="N1066" s="107">
        <f>IF(YEAR(M1066)&lt;&gt;YEAR(M1065), Q1065*$C$5, N1065)*(I1066/I1065)</f>
        <v/>
      </c>
      <c r="O1066" s="107">
        <f>IF(YEAR(M1066)&lt;&gt;YEAR(M1065), Q1065*$C$6, O1065)*(J1066/J1065)</f>
        <v/>
      </c>
      <c r="P1066" s="107">
        <f>IF(YEAR(M1066)&lt;&gt;YEAR(M1065), Q1065*$C$7, P1065)*(1+Tbill_YTM)^(1/52)</f>
        <v/>
      </c>
      <c r="Q1066" s="61">
        <f>SUM(N1066:P1066)</f>
        <v/>
      </c>
      <c r="R1066" s="61">
        <f>R1065*EXP($C$20/52) - IF(YEAR(M1067)&lt;&gt;YEAR(M1066), Initial_Assets * $C$19, 0)</f>
        <v/>
      </c>
      <c r="S1066" s="62">
        <f>Q1066/-R1066</f>
        <v/>
      </c>
      <c r="T1066" s="59" t="n"/>
      <c r="U1066" s="59" t="n"/>
      <c r="V1066" s="59" t="n"/>
    </row>
    <row r="1067">
      <c r="G1067" s="64" t="n"/>
      <c r="H1067" s="104" t="n">
        <v>44060</v>
      </c>
      <c r="I1067" s="105" t="n">
        <v>11555.16015625</v>
      </c>
      <c r="J1067" s="70" t="n">
        <v>47.0413475036621</v>
      </c>
      <c r="K1067" s="106">
        <f>K1066*(1+Tbill_YTM)^(1/52)</f>
        <v/>
      </c>
      <c r="L1067" s="59" t="n"/>
      <c r="M1067" s="104" t="n">
        <v>44060</v>
      </c>
      <c r="N1067" s="107">
        <f>IF(YEAR(M1067)&lt;&gt;YEAR(M1066), Q1066*$C$5, N1066)*(I1067/I1066)</f>
        <v/>
      </c>
      <c r="O1067" s="107">
        <f>IF(YEAR(M1067)&lt;&gt;YEAR(M1066), Q1066*$C$6, O1066)*(J1067/J1066)</f>
        <v/>
      </c>
      <c r="P1067" s="107">
        <f>IF(YEAR(M1067)&lt;&gt;YEAR(M1066), Q1066*$C$7, P1066)*(1+Tbill_YTM)^(1/52)</f>
        <v/>
      </c>
      <c r="Q1067" s="61">
        <f>SUM(N1067:P1067)</f>
        <v/>
      </c>
      <c r="R1067" s="61">
        <f>R1066*EXP($C$20/52) - IF(YEAR(M1068)&lt;&gt;YEAR(M1067), Initial_Assets * $C$19, 0)</f>
        <v/>
      </c>
      <c r="S1067" s="62">
        <f>Q1067/-R1067</f>
        <v/>
      </c>
      <c r="T1067" s="59" t="n"/>
      <c r="U1067" s="59" t="n"/>
      <c r="V1067" s="59" t="n"/>
    </row>
    <row r="1068">
      <c r="G1068" s="64" t="n"/>
      <c r="H1068" s="104" t="n">
        <v>44067</v>
      </c>
      <c r="I1068" s="105" t="n">
        <v>11995.849609375</v>
      </c>
      <c r="J1068" s="70" t="n">
        <v>50.6321487426757</v>
      </c>
      <c r="K1068" s="106">
        <f>K1067*(1+Tbill_YTM)^(1/52)</f>
        <v/>
      </c>
      <c r="L1068" s="59" t="n"/>
      <c r="M1068" s="104" t="n">
        <v>44067</v>
      </c>
      <c r="N1068" s="107">
        <f>IF(YEAR(M1068)&lt;&gt;YEAR(M1067), Q1067*$C$5, N1067)*(I1068/I1067)</f>
        <v/>
      </c>
      <c r="O1068" s="107">
        <f>IF(YEAR(M1068)&lt;&gt;YEAR(M1067), Q1067*$C$6, O1067)*(J1068/J1067)</f>
        <v/>
      </c>
      <c r="P1068" s="107">
        <f>IF(YEAR(M1068)&lt;&gt;YEAR(M1067), Q1067*$C$7, P1067)*(1+Tbill_YTM)^(1/52)</f>
        <v/>
      </c>
      <c r="Q1068" s="61">
        <f>SUM(N1068:P1068)</f>
        <v/>
      </c>
      <c r="R1068" s="61">
        <f>R1067*EXP($C$20/52) - IF(YEAR(M1069)&lt;&gt;YEAR(M1068), Initial_Assets * $C$19, 0)</f>
        <v/>
      </c>
      <c r="S1068" s="62">
        <f>Q1068/-R1068</f>
        <v/>
      </c>
      <c r="T1068" s="59" t="n"/>
      <c r="U1068" s="59" t="n"/>
      <c r="V1068" s="59" t="n"/>
    </row>
    <row r="1069">
      <c r="G1069" s="59" t="n"/>
      <c r="H1069" s="104" t="n">
        <v>44074</v>
      </c>
      <c r="I1069" s="105" t="n">
        <v>11622.1298828125</v>
      </c>
      <c r="J1069" s="70" t="n">
        <v>47.3628425598144</v>
      </c>
      <c r="K1069" s="106">
        <f>K1068*(1+Tbill_YTM)^(1/52)</f>
        <v/>
      </c>
      <c r="L1069" s="59" t="n"/>
      <c r="M1069" s="104" t="n">
        <v>44074</v>
      </c>
      <c r="N1069" s="107">
        <f>IF(YEAR(M1069)&lt;&gt;YEAR(M1068), Q1068*$C$5, N1068)*(I1069/I1068)</f>
        <v/>
      </c>
      <c r="O1069" s="107">
        <f>IF(YEAR(M1069)&lt;&gt;YEAR(M1068), Q1068*$C$6, O1068)*(J1069/J1068)</f>
        <v/>
      </c>
      <c r="P1069" s="107">
        <f>IF(YEAR(M1069)&lt;&gt;YEAR(M1068), Q1068*$C$7, P1068)*(1+Tbill_YTM)^(1/52)</f>
        <v/>
      </c>
      <c r="Q1069" s="61">
        <f>SUM(N1069:P1069)</f>
        <v/>
      </c>
      <c r="R1069" s="61">
        <f>R1068*EXP($C$20/52) - IF(YEAR(M1070)&lt;&gt;YEAR(M1069), Initial_Assets * $C$19, 0)</f>
        <v/>
      </c>
      <c r="S1069" s="62">
        <f>Q1069/-R1069</f>
        <v/>
      </c>
      <c r="T1069" s="59" t="n"/>
      <c r="U1069" s="59" t="n"/>
      <c r="V1069" s="59" t="n"/>
    </row>
    <row r="1070">
      <c r="G1070" s="59" t="n"/>
      <c r="H1070" s="104" t="n">
        <v>44081</v>
      </c>
      <c r="I1070" s="105" t="n">
        <v>11087.400390625</v>
      </c>
      <c r="J1070" s="70" t="n">
        <v>42.9361763000488</v>
      </c>
      <c r="K1070" s="106">
        <f>K1069*(1+Tbill_YTM)^(1/52)</f>
        <v/>
      </c>
      <c r="L1070" s="59" t="n"/>
      <c r="M1070" s="104" t="n">
        <v>44081</v>
      </c>
      <c r="N1070" s="107">
        <f>IF(YEAR(M1070)&lt;&gt;YEAR(M1069), Q1069*$C$5, N1069)*(I1070/I1069)</f>
        <v/>
      </c>
      <c r="O1070" s="107">
        <f>IF(YEAR(M1070)&lt;&gt;YEAR(M1069), Q1069*$C$6, O1069)*(J1070/J1069)</f>
        <v/>
      </c>
      <c r="P1070" s="107">
        <f>IF(YEAR(M1070)&lt;&gt;YEAR(M1069), Q1069*$C$7, P1069)*(1+Tbill_YTM)^(1/52)</f>
        <v/>
      </c>
      <c r="Q1070" s="61">
        <f>SUM(N1070:P1070)</f>
        <v/>
      </c>
      <c r="R1070" s="61">
        <f>R1069*EXP($C$20/52) - IF(YEAR(M1071)&lt;&gt;YEAR(M1070), Initial_Assets * $C$19, 0)</f>
        <v/>
      </c>
      <c r="S1070" s="62">
        <f>Q1070/-R1070</f>
        <v/>
      </c>
      <c r="T1070" s="59" t="n"/>
      <c r="U1070" s="59" t="n"/>
      <c r="V1070" s="59" t="n"/>
    </row>
    <row r="1071">
      <c r="G1071" s="59" t="n"/>
      <c r="H1071" s="104" t="n">
        <v>44088</v>
      </c>
      <c r="I1071" s="105" t="n">
        <v>10936.98046875</v>
      </c>
      <c r="J1071" s="70" t="n">
        <v>41.7392463684082</v>
      </c>
      <c r="K1071" s="106">
        <f>K1070*(1+Tbill_YTM)^(1/52)</f>
        <v/>
      </c>
      <c r="L1071" s="59" t="n"/>
      <c r="M1071" s="104" t="n">
        <v>44088</v>
      </c>
      <c r="N1071" s="107">
        <f>IF(YEAR(M1071)&lt;&gt;YEAR(M1070), Q1070*$C$5, N1070)*(I1071/I1070)</f>
        <v/>
      </c>
      <c r="O1071" s="107">
        <f>IF(YEAR(M1071)&lt;&gt;YEAR(M1070), Q1070*$C$6, O1070)*(J1071/J1070)</f>
        <v/>
      </c>
      <c r="P1071" s="107">
        <f>IF(YEAR(M1071)&lt;&gt;YEAR(M1070), Q1070*$C$7, P1070)*(1+Tbill_YTM)^(1/52)</f>
        <v/>
      </c>
      <c r="Q1071" s="61">
        <f>SUM(N1071:P1071)</f>
        <v/>
      </c>
      <c r="R1071" s="61">
        <f>R1070*EXP($C$20/52) - IF(YEAR(M1072)&lt;&gt;YEAR(M1071), Initial_Assets * $C$19, 0)</f>
        <v/>
      </c>
      <c r="S1071" s="62">
        <f>Q1071/-R1071</f>
        <v/>
      </c>
      <c r="T1071" s="59" t="n"/>
      <c r="U1071" s="59" t="n"/>
      <c r="V1071" s="59" t="n"/>
    </row>
    <row r="1072">
      <c r="G1072" s="59" t="n"/>
      <c r="H1072" s="104" t="n">
        <v>44095</v>
      </c>
      <c r="I1072" s="105" t="n">
        <v>11151.1298828125</v>
      </c>
      <c r="J1072" s="70" t="n">
        <v>43.2972373962402</v>
      </c>
      <c r="K1072" s="106">
        <f>K1071*(1+Tbill_YTM)^(1/52)</f>
        <v/>
      </c>
      <c r="L1072" s="59" t="n"/>
      <c r="M1072" s="104" t="n">
        <v>44095</v>
      </c>
      <c r="N1072" s="107">
        <f>IF(YEAR(M1072)&lt;&gt;YEAR(M1071), Q1071*$C$5, N1071)*(I1072/I1071)</f>
        <v/>
      </c>
      <c r="O1072" s="107">
        <f>IF(YEAR(M1072)&lt;&gt;YEAR(M1071), Q1071*$C$6, O1071)*(J1072/J1071)</f>
        <v/>
      </c>
      <c r="P1072" s="107">
        <f>IF(YEAR(M1072)&lt;&gt;YEAR(M1071), Q1071*$C$7, P1071)*(1+Tbill_YTM)^(1/52)</f>
        <v/>
      </c>
      <c r="Q1072" s="61">
        <f>SUM(N1072:P1072)</f>
        <v/>
      </c>
      <c r="R1072" s="61">
        <f>R1071*EXP($C$20/52) - IF(YEAR(M1073)&lt;&gt;YEAR(M1072), Initial_Assets * $C$19, 0)</f>
        <v/>
      </c>
      <c r="S1072" s="62">
        <f>Q1072/-R1072</f>
        <v/>
      </c>
      <c r="T1072" s="59" t="n"/>
      <c r="U1072" s="59" t="n"/>
      <c r="V1072" s="59" t="n"/>
    </row>
    <row r="1073">
      <c r="G1073" s="59" t="n"/>
      <c r="H1073" s="104" t="n">
        <v>44102</v>
      </c>
      <c r="I1073" s="105" t="n">
        <v>11255.6904296875</v>
      </c>
      <c r="J1073" s="70" t="n">
        <v>44.0737571716308</v>
      </c>
      <c r="K1073" s="106">
        <f>K1072*(1+Tbill_YTM)^(1/52)</f>
        <v/>
      </c>
      <c r="L1073" s="59" t="n"/>
      <c r="M1073" s="104" t="n">
        <v>44102</v>
      </c>
      <c r="N1073" s="107">
        <f>IF(YEAR(M1073)&lt;&gt;YEAR(M1072), Q1072*$C$5, N1072)*(I1073/I1072)</f>
        <v/>
      </c>
      <c r="O1073" s="107">
        <f>IF(YEAR(M1073)&lt;&gt;YEAR(M1072), Q1072*$C$6, O1072)*(J1073/J1072)</f>
        <v/>
      </c>
      <c r="P1073" s="107">
        <f>IF(YEAR(M1073)&lt;&gt;YEAR(M1072), Q1072*$C$7, P1072)*(1+Tbill_YTM)^(1/52)</f>
        <v/>
      </c>
      <c r="Q1073" s="61">
        <f>SUM(N1073:P1073)</f>
        <v/>
      </c>
      <c r="R1073" s="61">
        <f>R1072*EXP($C$20/52) - IF(YEAR(M1074)&lt;&gt;YEAR(M1073), Initial_Assets * $C$19, 0)</f>
        <v/>
      </c>
      <c r="S1073" s="62">
        <f>Q1073/-R1073</f>
        <v/>
      </c>
      <c r="T1073" s="59" t="n"/>
      <c r="U1073" s="59" t="n"/>
      <c r="V1073" s="59" t="n"/>
    </row>
    <row r="1074">
      <c r="G1074" s="59" t="n"/>
      <c r="H1074" s="104" t="n">
        <v>44109</v>
      </c>
      <c r="I1074" s="105" t="n">
        <v>11725.849609375</v>
      </c>
      <c r="J1074" s="70" t="n">
        <v>47.718952178955</v>
      </c>
      <c r="K1074" s="106">
        <f>K1073*(1+Tbill_YTM)^(1/52)</f>
        <v/>
      </c>
      <c r="L1074" s="59" t="n"/>
      <c r="M1074" s="104" t="n">
        <v>44109</v>
      </c>
      <c r="N1074" s="107">
        <f>IF(YEAR(M1074)&lt;&gt;YEAR(M1073), Q1073*$C$5, N1073)*(I1074/I1073)</f>
        <v/>
      </c>
      <c r="O1074" s="107">
        <f>IF(YEAR(M1074)&lt;&gt;YEAR(M1073), Q1073*$C$6, O1073)*(J1074/J1073)</f>
        <v/>
      </c>
      <c r="P1074" s="107">
        <f>IF(YEAR(M1074)&lt;&gt;YEAR(M1073), Q1073*$C$7, P1073)*(1+Tbill_YTM)^(1/52)</f>
        <v/>
      </c>
      <c r="Q1074" s="61">
        <f>SUM(N1074:P1074)</f>
        <v/>
      </c>
      <c r="R1074" s="61">
        <f>R1073*EXP($C$20/52) - IF(YEAR(M1075)&lt;&gt;YEAR(M1074), Initial_Assets * $C$19, 0)</f>
        <v/>
      </c>
      <c r="S1074" s="62">
        <f>Q1074/-R1074</f>
        <v/>
      </c>
      <c r="T1074" s="59" t="n"/>
      <c r="U1074" s="59" t="n"/>
      <c r="V1074" s="59" t="n"/>
    </row>
    <row r="1075">
      <c r="G1075" s="59" t="n"/>
      <c r="H1075" s="104" t="n">
        <v>44116</v>
      </c>
      <c r="I1075" s="105" t="n">
        <v>11852.169921875</v>
      </c>
      <c r="J1075" s="70" t="n">
        <v>48.5943984985351</v>
      </c>
      <c r="K1075" s="106">
        <f>K1074*(1+Tbill_YTM)^(1/52)</f>
        <v/>
      </c>
      <c r="L1075" s="59" t="n"/>
      <c r="M1075" s="104" t="n">
        <v>44116</v>
      </c>
      <c r="N1075" s="107">
        <f>IF(YEAR(M1075)&lt;&gt;YEAR(M1074), Q1074*$C$5, N1074)*(I1075/I1074)</f>
        <v/>
      </c>
      <c r="O1075" s="107">
        <f>IF(YEAR(M1075)&lt;&gt;YEAR(M1074), Q1074*$C$6, O1074)*(J1075/J1074)</f>
        <v/>
      </c>
      <c r="P1075" s="107">
        <f>IF(YEAR(M1075)&lt;&gt;YEAR(M1074), Q1074*$C$7, P1074)*(1+Tbill_YTM)^(1/52)</f>
        <v/>
      </c>
      <c r="Q1075" s="61">
        <f>SUM(N1075:P1075)</f>
        <v/>
      </c>
      <c r="R1075" s="61">
        <f>R1074*EXP($C$20/52) - IF(YEAR(M1076)&lt;&gt;YEAR(M1075), Initial_Assets * $C$19, 0)</f>
        <v/>
      </c>
      <c r="S1075" s="62">
        <f>Q1075/-R1075</f>
        <v/>
      </c>
      <c r="T1075" s="59" t="n"/>
      <c r="U1075" s="59" t="n"/>
      <c r="V1075" s="59" t="n"/>
    </row>
    <row r="1076">
      <c r="G1076" s="59" t="n"/>
      <c r="H1076" s="104" t="n">
        <v>44123</v>
      </c>
      <c r="I1076" s="105" t="n">
        <v>11692.5703125</v>
      </c>
      <c r="J1076" s="70" t="n">
        <v>47.3578948974609</v>
      </c>
      <c r="K1076" s="106">
        <f>K1075*(1+Tbill_YTM)^(1/52)</f>
        <v/>
      </c>
      <c r="L1076" s="59" t="n"/>
      <c r="M1076" s="104" t="n">
        <v>44123</v>
      </c>
      <c r="N1076" s="107">
        <f>IF(YEAR(M1076)&lt;&gt;YEAR(M1075), Q1075*$C$5, N1075)*(I1076/I1075)</f>
        <v/>
      </c>
      <c r="O1076" s="107">
        <f>IF(YEAR(M1076)&lt;&gt;YEAR(M1075), Q1075*$C$6, O1075)*(J1076/J1075)</f>
        <v/>
      </c>
      <c r="P1076" s="107">
        <f>IF(YEAR(M1076)&lt;&gt;YEAR(M1075), Q1075*$C$7, P1075)*(1+Tbill_YTM)^(1/52)</f>
        <v/>
      </c>
      <c r="Q1076" s="61">
        <f>SUM(N1076:P1076)</f>
        <v/>
      </c>
      <c r="R1076" s="61">
        <f>R1075*EXP($C$20/52) - IF(YEAR(M1077)&lt;&gt;YEAR(M1076), Initial_Assets * $C$19, 0)</f>
        <v/>
      </c>
      <c r="S1076" s="62">
        <f>Q1076/-R1076</f>
        <v/>
      </c>
      <c r="T1076" s="59" t="n"/>
      <c r="U1076" s="59" t="n"/>
      <c r="V1076" s="59" t="n"/>
    </row>
    <row r="1077">
      <c r="G1077" s="59" t="n"/>
      <c r="H1077" s="104" t="n">
        <v>44130</v>
      </c>
      <c r="I1077" s="105" t="n">
        <v>11052.9501953125</v>
      </c>
      <c r="J1077" s="70" t="n">
        <v>42.2882499694824</v>
      </c>
      <c r="K1077" s="106">
        <f>K1076*(1+Tbill_YTM)^(1/52)</f>
        <v/>
      </c>
      <c r="L1077" s="59" t="n"/>
      <c r="M1077" s="104" t="n">
        <v>44130</v>
      </c>
      <c r="N1077" s="107">
        <f>IF(YEAR(M1077)&lt;&gt;YEAR(M1076), Q1076*$C$5, N1076)*(I1077/I1076)</f>
        <v/>
      </c>
      <c r="O1077" s="107">
        <f>IF(YEAR(M1077)&lt;&gt;YEAR(M1076), Q1076*$C$6, O1076)*(J1077/J1076)</f>
        <v/>
      </c>
      <c r="P1077" s="107">
        <f>IF(YEAR(M1077)&lt;&gt;YEAR(M1076), Q1076*$C$7, P1076)*(1+Tbill_YTM)^(1/52)</f>
        <v/>
      </c>
      <c r="Q1077" s="61">
        <f>SUM(N1077:P1077)</f>
        <v/>
      </c>
      <c r="R1077" s="61">
        <f>R1076*EXP($C$20/52) - IF(YEAR(M1078)&lt;&gt;YEAR(M1077), Initial_Assets * $C$19, 0)</f>
        <v/>
      </c>
      <c r="S1077" s="62">
        <f>Q1077/-R1077</f>
        <v/>
      </c>
      <c r="T1077" s="59" t="n"/>
      <c r="U1077" s="59" t="n"/>
      <c r="V1077" s="59" t="n"/>
    </row>
    <row r="1078">
      <c r="G1078" s="59" t="n"/>
      <c r="H1078" s="104" t="n">
        <v>44137</v>
      </c>
      <c r="I1078" s="105" t="n">
        <v>12091.349609375</v>
      </c>
      <c r="J1078" s="70" t="n">
        <v>50.3452796936035</v>
      </c>
      <c r="K1078" s="106">
        <f>K1077*(1+Tbill_YTM)^(1/52)</f>
        <v/>
      </c>
      <c r="L1078" s="59" t="n"/>
      <c r="M1078" s="104" t="n">
        <v>44137</v>
      </c>
      <c r="N1078" s="107">
        <f>IF(YEAR(M1078)&lt;&gt;YEAR(M1077), Q1077*$C$5, N1077)*(I1078/I1077)</f>
        <v/>
      </c>
      <c r="O1078" s="107">
        <f>IF(YEAR(M1078)&lt;&gt;YEAR(M1077), Q1077*$C$6, O1077)*(J1078/J1077)</f>
        <v/>
      </c>
      <c r="P1078" s="107">
        <f>IF(YEAR(M1078)&lt;&gt;YEAR(M1077), Q1077*$C$7, P1077)*(1+Tbill_YTM)^(1/52)</f>
        <v/>
      </c>
      <c r="Q1078" s="61">
        <f>SUM(N1078:P1078)</f>
        <v/>
      </c>
      <c r="R1078" s="61">
        <f>R1077*EXP($C$20/52) - IF(YEAR(M1079)&lt;&gt;YEAR(M1078), Initial_Assets * $C$19, 0)</f>
        <v/>
      </c>
      <c r="S1078" s="62">
        <f>Q1078/-R1078</f>
        <v/>
      </c>
      <c r="T1078" s="59" t="n"/>
      <c r="U1078" s="59" t="n"/>
      <c r="V1078" s="59" t="n"/>
    </row>
    <row r="1079">
      <c r="G1079" s="59" t="n"/>
      <c r="H1079" s="104" t="n">
        <v>44144</v>
      </c>
      <c r="I1079" s="105" t="n">
        <v>11937.83984375</v>
      </c>
      <c r="J1079" s="70" t="n">
        <v>49.0494232177734</v>
      </c>
      <c r="K1079" s="106">
        <f>K1078*(1+Tbill_YTM)^(1/52)</f>
        <v/>
      </c>
      <c r="L1079" s="59" t="n"/>
      <c r="M1079" s="104" t="n">
        <v>44144</v>
      </c>
      <c r="N1079" s="107">
        <f>IF(YEAR(M1079)&lt;&gt;YEAR(M1078), Q1078*$C$5, N1078)*(I1079/I1078)</f>
        <v/>
      </c>
      <c r="O1079" s="107">
        <f>IF(YEAR(M1079)&lt;&gt;YEAR(M1078), Q1078*$C$6, O1078)*(J1079/J1078)</f>
        <v/>
      </c>
      <c r="P1079" s="107">
        <f>IF(YEAR(M1079)&lt;&gt;YEAR(M1078), Q1078*$C$7, P1078)*(1+Tbill_YTM)^(1/52)</f>
        <v/>
      </c>
      <c r="Q1079" s="61">
        <f>SUM(N1079:P1079)</f>
        <v/>
      </c>
      <c r="R1079" s="61">
        <f>R1078*EXP($C$20/52) - IF(YEAR(M1080)&lt;&gt;YEAR(M1079), Initial_Assets * $C$19, 0)</f>
        <v/>
      </c>
      <c r="S1079" s="62">
        <f>Q1079/-R1079</f>
        <v/>
      </c>
      <c r="T1079" s="59" t="n"/>
      <c r="U1079" s="59" t="n"/>
      <c r="V1079" s="59" t="n"/>
    </row>
    <row r="1080">
      <c r="G1080" s="59" t="n"/>
      <c r="H1080" s="104" t="n">
        <v>44151</v>
      </c>
      <c r="I1080" s="105" t="n">
        <v>11906.4404296875</v>
      </c>
      <c r="J1080" s="70" t="n">
        <v>48.7872848510742</v>
      </c>
      <c r="K1080" s="106">
        <f>K1079*(1+Tbill_YTM)^(1/52)</f>
        <v/>
      </c>
      <c r="L1080" s="59" t="n"/>
      <c r="M1080" s="104" t="n">
        <v>44151</v>
      </c>
      <c r="N1080" s="107">
        <f>IF(YEAR(M1080)&lt;&gt;YEAR(M1079), Q1079*$C$5, N1079)*(I1080/I1079)</f>
        <v/>
      </c>
      <c r="O1080" s="107">
        <f>IF(YEAR(M1080)&lt;&gt;YEAR(M1079), Q1079*$C$6, O1079)*(J1080/J1079)</f>
        <v/>
      </c>
      <c r="P1080" s="107">
        <f>IF(YEAR(M1080)&lt;&gt;YEAR(M1079), Q1079*$C$7, P1079)*(1+Tbill_YTM)^(1/52)</f>
        <v/>
      </c>
      <c r="Q1080" s="61">
        <f>SUM(N1080:P1080)</f>
        <v/>
      </c>
      <c r="R1080" s="61">
        <f>R1079*EXP($C$20/52) - IF(YEAR(M1081)&lt;&gt;YEAR(M1080), Initial_Assets * $C$19, 0)</f>
        <v/>
      </c>
      <c r="S1080" s="62">
        <f>Q1080/-R1080</f>
        <v/>
      </c>
      <c r="T1080" s="59" t="n"/>
      <c r="U1080" s="59" t="n"/>
      <c r="V1080" s="59" t="n"/>
    </row>
    <row r="1081" ht="17.5" customHeight="1" s="15">
      <c r="G1081" s="59" t="n"/>
      <c r="H1081" s="104" t="n">
        <v>44158</v>
      </c>
      <c r="I1081" s="105" t="n">
        <v>12258.2099609375</v>
      </c>
      <c r="J1081" s="70" t="n">
        <v>51.7054290771484</v>
      </c>
      <c r="K1081" s="106">
        <f>K1080*(1+Tbill_YTM)^(1/52)</f>
        <v/>
      </c>
      <c r="L1081" s="59" t="n"/>
      <c r="M1081" s="104" t="n">
        <v>44158</v>
      </c>
      <c r="N1081" s="107">
        <f>IF(YEAR(M1081)&lt;&gt;YEAR(M1080), Q1080*$C$5, N1080)*(I1081/I1080)</f>
        <v/>
      </c>
      <c r="O1081" s="107">
        <f>IF(YEAR(M1081)&lt;&gt;YEAR(M1080), Q1080*$C$6, O1080)*(J1081/J1080)</f>
        <v/>
      </c>
      <c r="P1081" s="107">
        <f>IF(YEAR(M1081)&lt;&gt;YEAR(M1080), Q1080*$C$7, P1080)*(1+Tbill_YTM)^(1/52)</f>
        <v/>
      </c>
      <c r="Q1081" s="61">
        <f>SUM(N1081:P1081)</f>
        <v/>
      </c>
      <c r="R1081" s="61">
        <f>R1080*EXP($C$20/52) - IF(YEAR(M1082)&lt;&gt;YEAR(M1081), Initial_Assets * $C$19, 0)</f>
        <v/>
      </c>
      <c r="S1081" s="62">
        <f>Q1081/-R1081</f>
        <v/>
      </c>
      <c r="T1081" s="59" t="n"/>
      <c r="U1081" s="59" t="n"/>
      <c r="V1081" s="59" t="n"/>
    </row>
    <row r="1082" ht="17.5" customHeight="1" s="15">
      <c r="G1082" s="59" t="n"/>
      <c r="H1082" s="104" t="n">
        <v>44165</v>
      </c>
      <c r="I1082" s="105" t="n">
        <v>12528.48046875</v>
      </c>
      <c r="J1082" s="70" t="n">
        <v>53.9855232238769</v>
      </c>
      <c r="K1082" s="106">
        <f>K1081*(1+Tbill_YTM)^(1/52)</f>
        <v/>
      </c>
      <c r="L1082" s="59" t="n"/>
      <c r="M1082" s="104" t="n">
        <v>44165</v>
      </c>
      <c r="N1082" s="107">
        <f>IF(YEAR(M1082)&lt;&gt;YEAR(M1081), Q1081*$C$5, N1081)*(I1082/I1081)</f>
        <v/>
      </c>
      <c r="O1082" s="107">
        <f>IF(YEAR(M1082)&lt;&gt;YEAR(M1081), Q1081*$C$6, O1081)*(J1082/J1081)</f>
        <v/>
      </c>
      <c r="P1082" s="107">
        <f>IF(YEAR(M1082)&lt;&gt;YEAR(M1081), Q1081*$C$7, P1081)*(1+Tbill_YTM)^(1/52)</f>
        <v/>
      </c>
      <c r="Q1082" s="61">
        <f>SUM(N1082:P1082)</f>
        <v/>
      </c>
      <c r="R1082" s="61">
        <f>R1081*EXP($C$20/52) - IF(YEAR(M1083)&lt;&gt;YEAR(M1082), Initial_Assets * $C$19, 0)</f>
        <v/>
      </c>
      <c r="S1082" s="62">
        <f>Q1082/-R1082</f>
        <v/>
      </c>
      <c r="T1082" s="59" t="n"/>
      <c r="U1082" s="59" t="n"/>
      <c r="V1082" s="59" t="n"/>
    </row>
    <row r="1083" ht="17.5" customHeight="1" s="15">
      <c r="G1083" s="59" t="n"/>
      <c r="H1083" s="104" t="n">
        <v>44172</v>
      </c>
      <c r="I1083" s="105" t="n">
        <v>12375.41015625</v>
      </c>
      <c r="J1083" s="70" t="n">
        <v>52.6303253173828</v>
      </c>
      <c r="K1083" s="106">
        <f>K1082*(1+Tbill_YTM)^(1/52)</f>
        <v/>
      </c>
      <c r="L1083" s="59" t="n"/>
      <c r="M1083" s="104" t="n">
        <v>44172</v>
      </c>
      <c r="N1083" s="107">
        <f>IF(YEAR(M1083)&lt;&gt;YEAR(M1082), Q1082*$C$5, N1082)*(I1083/I1082)</f>
        <v/>
      </c>
      <c r="O1083" s="107">
        <f>IF(YEAR(M1083)&lt;&gt;YEAR(M1082), Q1082*$C$6, O1082)*(J1083/J1082)</f>
        <v/>
      </c>
      <c r="P1083" s="107">
        <f>IF(YEAR(M1083)&lt;&gt;YEAR(M1082), Q1082*$C$7, P1082)*(1+Tbill_YTM)^(1/52)</f>
        <v/>
      </c>
      <c r="Q1083" s="61">
        <f>SUM(N1083:P1083)</f>
        <v/>
      </c>
      <c r="R1083" s="61">
        <f>R1082*EXP($C$20/52) - IF(YEAR(M1084)&lt;&gt;YEAR(M1083), Initial_Assets * $C$19, 0)</f>
        <v/>
      </c>
      <c r="S1083" s="62">
        <f>Q1083/-R1083</f>
        <v/>
      </c>
      <c r="T1083" s="59" t="n"/>
      <c r="U1083" s="59" t="n"/>
      <c r="V1083" s="59" t="n"/>
    </row>
    <row r="1084" ht="17.5" customHeight="1" s="15">
      <c r="G1084" s="59" t="n"/>
      <c r="H1084" s="104" t="n">
        <v>44179</v>
      </c>
      <c r="I1084" s="105" t="n">
        <v>12738.1796875</v>
      </c>
      <c r="J1084" s="70" t="n">
        <v>55.4396514892578</v>
      </c>
      <c r="K1084" s="106">
        <f>K1083*(1+Tbill_YTM)^(1/52)</f>
        <v/>
      </c>
      <c r="L1084" s="59" t="n"/>
      <c r="M1084" s="104" t="n">
        <v>44179</v>
      </c>
      <c r="N1084" s="107">
        <f>IF(YEAR(M1084)&lt;&gt;YEAR(M1083), Q1083*$C$5, N1083)*(I1084/I1083)</f>
        <v/>
      </c>
      <c r="O1084" s="107">
        <f>IF(YEAR(M1084)&lt;&gt;YEAR(M1083), Q1083*$C$6, O1083)*(J1084/J1083)</f>
        <v/>
      </c>
      <c r="P1084" s="107">
        <f>IF(YEAR(M1084)&lt;&gt;YEAR(M1083), Q1083*$C$7, P1083)*(1+Tbill_YTM)^(1/52)</f>
        <v/>
      </c>
      <c r="Q1084" s="61">
        <f>SUM(N1084:P1084)</f>
        <v/>
      </c>
      <c r="R1084" s="61">
        <f>R1083*EXP($C$20/52) - IF(YEAR(M1085)&lt;&gt;YEAR(M1084), Initial_Assets * $C$19, 0)</f>
        <v/>
      </c>
      <c r="S1084" s="62">
        <f>Q1084/-R1084</f>
        <v/>
      </c>
      <c r="T1084" s="59" t="n"/>
      <c r="U1084" s="59" t="n"/>
      <c r="V1084" s="59" t="n"/>
    </row>
    <row r="1085" ht="17.5" customHeight="1" s="15">
      <c r="G1085" s="59" t="n"/>
      <c r="H1085" s="104" t="n">
        <v>44186</v>
      </c>
      <c r="I1085" s="105" t="n">
        <v>12711.009765625</v>
      </c>
      <c r="J1085" s="70" t="n">
        <v>55.4891128540039</v>
      </c>
      <c r="K1085" s="106">
        <f>K1084*(1+Tbill_YTM)^(1/52)</f>
        <v/>
      </c>
      <c r="L1085" s="59" t="n"/>
      <c r="M1085" s="104" t="n">
        <v>44186</v>
      </c>
      <c r="N1085" s="107">
        <f>IF(YEAR(M1085)&lt;&gt;YEAR(M1084), Q1084*$C$5, N1084)*(I1085/I1084)</f>
        <v/>
      </c>
      <c r="O1085" s="107">
        <f>IF(YEAR(M1085)&lt;&gt;YEAR(M1084), Q1084*$C$6, O1084)*(J1085/J1084)</f>
        <v/>
      </c>
      <c r="P1085" s="107">
        <f>IF(YEAR(M1085)&lt;&gt;YEAR(M1084), Q1084*$C$7, P1084)*(1+Tbill_YTM)^(1/52)</f>
        <v/>
      </c>
      <c r="Q1085" s="61">
        <f>SUM(N1085:P1085)</f>
        <v/>
      </c>
      <c r="R1085" s="61">
        <f>R1084*EXP($C$20/52) - IF(YEAR(M1086)&lt;&gt;YEAR(M1085), Initial_Assets * $C$19, 0)</f>
        <v/>
      </c>
      <c r="S1085" s="62">
        <f>Q1085/-R1085</f>
        <v/>
      </c>
      <c r="T1085" s="59" t="n"/>
      <c r="U1085" s="59" t="n"/>
      <c r="V1085" s="59" t="n"/>
    </row>
    <row r="1086" ht="17.5" customHeight="1" s="15" thickBot="1">
      <c r="G1086" s="86" t="inlineStr">
        <is>
          <t>year-end</t>
        </is>
      </c>
      <c r="H1086" s="111" t="n">
        <v>44193</v>
      </c>
      <c r="I1086" s="112" t="n">
        <v>12888.2802734375</v>
      </c>
      <c r="J1086" s="84" t="n">
        <v>56.9333381652832</v>
      </c>
      <c r="K1086" s="113">
        <f>K1085*(1+Tbill_YTM)^(1/52)</f>
        <v/>
      </c>
      <c r="L1086" s="86" t="n"/>
      <c r="M1086" s="111" t="n">
        <v>44193</v>
      </c>
      <c r="N1086" s="107">
        <f>IF(YEAR(M1086)&lt;&gt;YEAR(M1085), Q1085*$C$5, N1085)*(I1086/I1085)</f>
        <v/>
      </c>
      <c r="O1086" s="107">
        <f>IF(YEAR(M1086)&lt;&gt;YEAR(M1085), Q1085*$C$6, O1085)*(J1086/J1085)</f>
        <v/>
      </c>
      <c r="P1086" s="107">
        <f>IF(YEAR(M1086)&lt;&gt;YEAR(M1085), Q1085*$C$7, P1085)*(1+Tbill_YTM)^(1/52)</f>
        <v/>
      </c>
      <c r="Q1086" s="87">
        <f>SUM(N1086:P1086)</f>
        <v/>
      </c>
      <c r="R1086" s="61">
        <f>R1085*EXP($C$20/52) - IF(YEAR(M1087)&lt;&gt;YEAR(M1086), Initial_Assets * $C$19, 0)</f>
        <v/>
      </c>
      <c r="S1086" s="88">
        <f>Q1086/-R1086</f>
        <v/>
      </c>
      <c r="T1086" s="86" t="n"/>
      <c r="U1086" s="86" t="n"/>
      <c r="V1086" s="86" t="n"/>
    </row>
    <row r="1087" ht="17.5" customHeight="1" s="15" thickTop="1">
      <c r="G1087" s="59" t="n"/>
      <c r="H1087" s="104" t="n">
        <v>44200</v>
      </c>
      <c r="I1087" s="105" t="n">
        <v>13105.2001953125</v>
      </c>
      <c r="J1087" s="70" t="n">
        <v>58.8375434875488</v>
      </c>
      <c r="K1087" s="106">
        <f>K1086*(1+Tbill_YTM)^(1/52)</f>
        <v/>
      </c>
      <c r="L1087" s="59" t="n"/>
      <c r="M1087" s="104" t="n">
        <v>44200</v>
      </c>
      <c r="N1087" s="107">
        <f>IF(YEAR(M1087)&lt;&gt;YEAR(M1086), Q1086*$C$5, N1086)*(I1087/I1086)</f>
        <v/>
      </c>
      <c r="O1087" s="107">
        <f>IF(YEAR(M1087)&lt;&gt;YEAR(M1086), Q1086*$C$6, O1086)*(J1087/J1086)</f>
        <v/>
      </c>
      <c r="P1087" s="107">
        <f>IF(YEAR(M1087)&lt;&gt;YEAR(M1086), Q1086*$C$7, P1086)*(1+Tbill_YTM)^(1/52)</f>
        <v/>
      </c>
      <c r="Q1087" s="61">
        <f>SUM(N1087:P1087)</f>
        <v/>
      </c>
      <c r="R1087" s="61">
        <f>R1086*EXP($C$20/52) - IF(YEAR(M1088)&lt;&gt;YEAR(M1087), Initial_Assets * $C$19, 0)</f>
        <v/>
      </c>
      <c r="S1087" s="62">
        <f>Q1087/-R1087</f>
        <v/>
      </c>
      <c r="T1087" s="59" t="n"/>
      <c r="U1087" s="59" t="n"/>
      <c r="V1087" s="59" t="n"/>
    </row>
    <row r="1088">
      <c r="G1088" s="59" t="n"/>
      <c r="H1088" s="104" t="n">
        <v>44207</v>
      </c>
      <c r="I1088" s="105" t="n">
        <v>12803.9296875</v>
      </c>
      <c r="J1088" s="70" t="n">
        <v>56.166706085205</v>
      </c>
      <c r="K1088" s="106">
        <f>K1087*(1+Tbill_YTM)^(1/52)</f>
        <v/>
      </c>
      <c r="L1088" s="59" t="n"/>
      <c r="M1088" s="104" t="n">
        <v>44207</v>
      </c>
      <c r="N1088" s="107">
        <f>IF(YEAR(M1088)&lt;&gt;YEAR(M1087), Q1087*$C$5, N1087)*(I1088/I1087)</f>
        <v/>
      </c>
      <c r="O1088" s="107">
        <f>IF(YEAR(M1088)&lt;&gt;YEAR(M1087), Q1087*$C$6, O1087)*(J1088/J1087)</f>
        <v/>
      </c>
      <c r="P1088" s="107">
        <f>IF(YEAR(M1088)&lt;&gt;YEAR(M1087), Q1087*$C$7, P1087)*(1+Tbill_YTM)^(1/52)</f>
        <v/>
      </c>
      <c r="Q1088" s="61">
        <f>SUM(N1088:P1088)</f>
        <v/>
      </c>
      <c r="R1088" s="61">
        <f>R1087*EXP($C$20/52) - IF(YEAR(M1089)&lt;&gt;YEAR(M1088), Initial_Assets * $C$19, 0)</f>
        <v/>
      </c>
      <c r="S1088" s="62">
        <f>Q1088/-R1088</f>
        <v/>
      </c>
      <c r="T1088" s="59" t="n"/>
      <c r="U1088" s="59" t="n"/>
      <c r="V1088" s="59" t="n"/>
    </row>
    <row r="1089">
      <c r="G1089" s="59" t="n"/>
      <c r="H1089" s="104" t="n">
        <v>44214</v>
      </c>
      <c r="I1089" s="105" t="n">
        <v>13366.400390625</v>
      </c>
      <c r="J1089" s="70" t="n">
        <v>61.1077575683593</v>
      </c>
      <c r="K1089" s="106">
        <f>K1088*(1+Tbill_YTM)^(1/52)</f>
        <v/>
      </c>
      <c r="L1089" s="59" t="n"/>
      <c r="M1089" s="104" t="n">
        <v>44214</v>
      </c>
      <c r="N1089" s="107">
        <f>IF(YEAR(M1089)&lt;&gt;YEAR(M1088), Q1088*$C$5, N1088)*(I1089/I1088)</f>
        <v/>
      </c>
      <c r="O1089" s="107">
        <f>IF(YEAR(M1089)&lt;&gt;YEAR(M1088), Q1088*$C$6, O1088)*(J1089/J1088)</f>
        <v/>
      </c>
      <c r="P1089" s="107">
        <f>IF(YEAR(M1089)&lt;&gt;YEAR(M1088), Q1088*$C$7, P1088)*(1+Tbill_YTM)^(1/52)</f>
        <v/>
      </c>
      <c r="Q1089" s="61">
        <f>SUM(N1089:P1089)</f>
        <v/>
      </c>
      <c r="R1089" s="61">
        <f>R1088*EXP($C$20/52) - IF(YEAR(M1090)&lt;&gt;YEAR(M1089), Initial_Assets * $C$19, 0)</f>
        <v/>
      </c>
      <c r="S1089" s="62">
        <f>Q1089/-R1089</f>
        <v/>
      </c>
      <c r="T1089" s="59" t="n"/>
      <c r="U1089" s="59" t="n"/>
      <c r="V1089" s="59" t="n"/>
    </row>
    <row r="1090">
      <c r="G1090" s="59" t="n"/>
      <c r="H1090" s="104" t="n">
        <v>44221</v>
      </c>
      <c r="I1090" s="105" t="n">
        <v>12925.3798828125</v>
      </c>
      <c r="J1090" s="70" t="n">
        <v>57.0619354248046</v>
      </c>
      <c r="K1090" s="106">
        <f>K1089*(1+Tbill_YTM)^(1/52)</f>
        <v/>
      </c>
      <c r="L1090" s="59" t="n"/>
      <c r="M1090" s="104" t="n">
        <v>44221</v>
      </c>
      <c r="N1090" s="107">
        <f>IF(YEAR(M1090)&lt;&gt;YEAR(M1089), Q1089*$C$5, N1089)*(I1090/I1089)</f>
        <v/>
      </c>
      <c r="O1090" s="107">
        <f>IF(YEAR(M1090)&lt;&gt;YEAR(M1089), Q1089*$C$6, O1089)*(J1090/J1089)</f>
        <v/>
      </c>
      <c r="P1090" s="107">
        <f>IF(YEAR(M1090)&lt;&gt;YEAR(M1089), Q1089*$C$7, P1089)*(1+Tbill_YTM)^(1/52)</f>
        <v/>
      </c>
      <c r="Q1090" s="61">
        <f>SUM(N1090:P1090)</f>
        <v/>
      </c>
      <c r="R1090" s="61">
        <f>R1089*EXP($C$20/52) - IF(YEAR(M1091)&lt;&gt;YEAR(M1090), Initial_Assets * $C$19, 0)</f>
        <v/>
      </c>
      <c r="S1090" s="62">
        <f>Q1090/-R1090</f>
        <v/>
      </c>
      <c r="T1090" s="59" t="n"/>
      <c r="U1090" s="59" t="n"/>
      <c r="V1090" s="59" t="n"/>
    </row>
    <row r="1091" ht="17.5" customHeight="1" s="15">
      <c r="G1091" s="59" t="n"/>
      <c r="H1091" s="104" t="n">
        <v>44228</v>
      </c>
      <c r="I1091" s="105" t="n">
        <v>13603.9599609375</v>
      </c>
      <c r="J1091" s="70" t="n">
        <v>63.1999130249023</v>
      </c>
      <c r="K1091" s="106">
        <f>K1090*(1+Tbill_YTM)^(1/52)</f>
        <v/>
      </c>
      <c r="L1091" s="59" t="n"/>
      <c r="M1091" s="104" t="n">
        <v>44228</v>
      </c>
      <c r="N1091" s="107">
        <f>IF(YEAR(M1091)&lt;&gt;YEAR(M1090), Q1090*$C$5, N1090)*(I1091/I1090)</f>
        <v/>
      </c>
      <c r="O1091" s="107">
        <f>IF(YEAR(M1091)&lt;&gt;YEAR(M1090), Q1090*$C$6, O1090)*(J1091/J1090)</f>
        <v/>
      </c>
      <c r="P1091" s="107">
        <f>IF(YEAR(M1091)&lt;&gt;YEAR(M1090), Q1090*$C$7, P1090)*(1+Tbill_YTM)^(1/52)</f>
        <v/>
      </c>
      <c r="Q1091" s="61">
        <f>SUM(N1091:P1091)</f>
        <v/>
      </c>
      <c r="R1091" s="61">
        <f>R1090*EXP($C$20/52) - IF(YEAR(M1092)&lt;&gt;YEAR(M1091), Initial_Assets * $C$19, 0)</f>
        <v/>
      </c>
      <c r="S1091" s="62">
        <f>Q1091/-R1091</f>
        <v/>
      </c>
      <c r="T1091" s="59" t="n"/>
      <c r="U1091" s="59" t="n"/>
      <c r="V1091" s="59" t="n"/>
    </row>
    <row r="1092" ht="17.5" customHeight="1" s="15">
      <c r="G1092" s="59" t="n"/>
      <c r="H1092" s="104" t="n">
        <v>44235</v>
      </c>
      <c r="I1092" s="105" t="n">
        <v>13807.7001953125</v>
      </c>
      <c r="J1092" s="70" t="n">
        <v>65.0793914794921</v>
      </c>
      <c r="K1092" s="106">
        <f>K1091*(1+Tbill_YTM)^(1/52)</f>
        <v/>
      </c>
      <c r="L1092" s="59" t="n"/>
      <c r="M1092" s="104" t="n">
        <v>44235</v>
      </c>
      <c r="N1092" s="107">
        <f>IF(YEAR(M1092)&lt;&gt;YEAR(M1091), Q1091*$C$5, N1091)*(I1092/I1091)</f>
        <v/>
      </c>
      <c r="O1092" s="107">
        <f>IF(YEAR(M1092)&lt;&gt;YEAR(M1091), Q1091*$C$6, O1091)*(J1092/J1091)</f>
        <v/>
      </c>
      <c r="P1092" s="107">
        <f>IF(YEAR(M1092)&lt;&gt;YEAR(M1091), Q1091*$C$7, P1091)*(1+Tbill_YTM)^(1/52)</f>
        <v/>
      </c>
      <c r="Q1092" s="61">
        <f>SUM(N1092:P1092)</f>
        <v/>
      </c>
      <c r="R1092" s="61">
        <f>R1091*EXP($C$20/52) - IF(YEAR(M1093)&lt;&gt;YEAR(M1092), Initial_Assets * $C$19, 0)</f>
        <v/>
      </c>
      <c r="S1092" s="62">
        <f>Q1092/-R1092</f>
        <v/>
      </c>
      <c r="T1092" s="59" t="n"/>
      <c r="U1092" s="59" t="n"/>
      <c r="V1092" s="59" t="n"/>
    </row>
    <row r="1093" ht="17.5" customHeight="1" s="15">
      <c r="G1093" s="59" t="n"/>
      <c r="H1093" s="104" t="n">
        <v>44242</v>
      </c>
      <c r="I1093" s="105" t="n">
        <v>13580.7802734375</v>
      </c>
      <c r="J1093" s="70" t="n">
        <v>62.9971275329589</v>
      </c>
      <c r="K1093" s="106">
        <f>K1092*(1+Tbill_YTM)^(1/52)</f>
        <v/>
      </c>
      <c r="L1093" s="59" t="n"/>
      <c r="M1093" s="104" t="n">
        <v>44242</v>
      </c>
      <c r="N1093" s="107">
        <f>IF(YEAR(M1093)&lt;&gt;YEAR(M1092), Q1092*$C$5, N1092)*(I1093/I1092)</f>
        <v/>
      </c>
      <c r="O1093" s="107">
        <f>IF(YEAR(M1093)&lt;&gt;YEAR(M1092), Q1092*$C$6, O1092)*(J1093/J1092)</f>
        <v/>
      </c>
      <c r="P1093" s="107">
        <f>IF(YEAR(M1093)&lt;&gt;YEAR(M1092), Q1092*$C$7, P1092)*(1+Tbill_YTM)^(1/52)</f>
        <v/>
      </c>
      <c r="Q1093" s="61">
        <f>SUM(N1093:P1093)</f>
        <v/>
      </c>
      <c r="R1093" s="61">
        <f>R1092*EXP($C$20/52) - IF(YEAR(M1094)&lt;&gt;YEAR(M1093), Initial_Assets * $C$19, 0)</f>
        <v/>
      </c>
      <c r="S1093" s="62">
        <f>Q1093/-R1093</f>
        <v/>
      </c>
      <c r="T1093" s="59" t="n"/>
      <c r="U1093" s="59" t="n"/>
      <c r="V1093" s="59" t="n"/>
    </row>
    <row r="1094" ht="17.5" customHeight="1" s="15">
      <c r="G1094" s="59" t="n"/>
      <c r="H1094" s="104" t="n">
        <v>44249</v>
      </c>
      <c r="I1094" s="105" t="n">
        <v>12909.4404296875</v>
      </c>
      <c r="J1094" s="70" t="n">
        <v>56.6514205932617</v>
      </c>
      <c r="K1094" s="106">
        <f>K1093*(1+Tbill_YTM)^(1/52)</f>
        <v/>
      </c>
      <c r="L1094" s="59" t="n"/>
      <c r="M1094" s="104" t="n">
        <v>44249</v>
      </c>
      <c r="N1094" s="107">
        <f>IF(YEAR(M1094)&lt;&gt;YEAR(M1093), Q1093*$C$5, N1093)*(I1094/I1093)</f>
        <v/>
      </c>
      <c r="O1094" s="107">
        <f>IF(YEAR(M1094)&lt;&gt;YEAR(M1093), Q1093*$C$6, O1093)*(J1094/J1093)</f>
        <v/>
      </c>
      <c r="P1094" s="107">
        <f>IF(YEAR(M1094)&lt;&gt;YEAR(M1093), Q1093*$C$7, P1093)*(1+Tbill_YTM)^(1/52)</f>
        <v/>
      </c>
      <c r="Q1094" s="61">
        <f>SUM(N1094:P1094)</f>
        <v/>
      </c>
      <c r="R1094" s="61">
        <f>R1093*EXP($C$20/52) - IF(YEAR(M1095)&lt;&gt;YEAR(M1094), Initial_Assets * $C$19, 0)</f>
        <v/>
      </c>
      <c r="S1094" s="62">
        <f>Q1094/-R1094</f>
        <v/>
      </c>
      <c r="T1094" s="59" t="n"/>
      <c r="U1094" s="59" t="n"/>
      <c r="V1094" s="59" t="n"/>
    </row>
    <row r="1095" ht="17.5" customHeight="1" s="15">
      <c r="G1095" s="59" t="n"/>
      <c r="H1095" s="104" t="n">
        <v>44256</v>
      </c>
      <c r="I1095" s="105" t="n">
        <v>12668.509765625</v>
      </c>
      <c r="J1095" s="70" t="n">
        <v>54.4999122619628</v>
      </c>
      <c r="K1095" s="106">
        <f>K1094*(1+Tbill_YTM)^(1/52)</f>
        <v/>
      </c>
      <c r="L1095" s="59" t="n"/>
      <c r="M1095" s="104" t="n">
        <v>44256</v>
      </c>
      <c r="N1095" s="107">
        <f>IF(YEAR(M1095)&lt;&gt;YEAR(M1094), Q1094*$C$5, N1094)*(I1095/I1094)</f>
        <v/>
      </c>
      <c r="O1095" s="107">
        <f>IF(YEAR(M1095)&lt;&gt;YEAR(M1094), Q1094*$C$6, O1094)*(J1095/J1094)</f>
        <v/>
      </c>
      <c r="P1095" s="107">
        <f>IF(YEAR(M1095)&lt;&gt;YEAR(M1094), Q1094*$C$7, P1094)*(1+Tbill_YTM)^(1/52)</f>
        <v/>
      </c>
      <c r="Q1095" s="61">
        <f>SUM(N1095:P1095)</f>
        <v/>
      </c>
      <c r="R1095" s="61">
        <f>R1094*EXP($C$20/52) - IF(YEAR(M1096)&lt;&gt;YEAR(M1095), Initial_Assets * $C$19, 0)</f>
        <v/>
      </c>
      <c r="S1095" s="62">
        <f>Q1095/-R1095</f>
        <v/>
      </c>
      <c r="T1095" s="59" t="n"/>
      <c r="U1095" s="59" t="n"/>
      <c r="V1095" s="59" t="n"/>
    </row>
    <row r="1096">
      <c r="G1096" s="59" t="n"/>
      <c r="H1096" s="104" t="n">
        <v>44263</v>
      </c>
      <c r="I1096" s="105" t="n">
        <v>12937.2900390625</v>
      </c>
      <c r="J1096" s="70" t="n">
        <v>56.7256050109863</v>
      </c>
      <c r="K1096" s="106">
        <f>K1095*(1+Tbill_YTM)^(1/52)</f>
        <v/>
      </c>
      <c r="L1096" s="59" t="n"/>
      <c r="M1096" s="104" t="n">
        <v>44263</v>
      </c>
      <c r="N1096" s="107">
        <f>IF(YEAR(M1096)&lt;&gt;YEAR(M1095), Q1095*$C$5, N1095)*(I1096/I1095)</f>
        <v/>
      </c>
      <c r="O1096" s="107">
        <f>IF(YEAR(M1096)&lt;&gt;YEAR(M1095), Q1095*$C$6, O1095)*(J1096/J1095)</f>
        <v/>
      </c>
      <c r="P1096" s="107">
        <f>IF(YEAR(M1096)&lt;&gt;YEAR(M1095), Q1095*$C$7, P1095)*(1+Tbill_YTM)^(1/52)</f>
        <v/>
      </c>
      <c r="Q1096" s="61">
        <f>SUM(N1096:P1096)</f>
        <v/>
      </c>
      <c r="R1096" s="61">
        <f>R1095*EXP($C$20/52) - IF(YEAR(M1097)&lt;&gt;YEAR(M1096), Initial_Assets * $C$19, 0)</f>
        <v/>
      </c>
      <c r="S1096" s="62">
        <f>Q1096/-R1096</f>
        <v/>
      </c>
      <c r="T1096" s="59" t="n"/>
      <c r="U1096" s="59" t="n"/>
      <c r="V1096" s="59" t="n"/>
    </row>
    <row r="1097">
      <c r="G1097" s="59" t="n"/>
      <c r="H1097" s="104" t="n">
        <v>44270</v>
      </c>
      <c r="I1097" s="105" t="n">
        <v>12866.990234375</v>
      </c>
      <c r="J1097" s="70" t="n">
        <v>55.9095230102539</v>
      </c>
      <c r="K1097" s="106">
        <f>K1096*(1+Tbill_YTM)^(1/52)</f>
        <v/>
      </c>
      <c r="L1097" s="59" t="n"/>
      <c r="M1097" s="104" t="n">
        <v>44270</v>
      </c>
      <c r="N1097" s="107">
        <f>IF(YEAR(M1097)&lt;&gt;YEAR(M1096), Q1096*$C$5, N1096)*(I1097/I1096)</f>
        <v/>
      </c>
      <c r="O1097" s="107">
        <f>IF(YEAR(M1097)&lt;&gt;YEAR(M1096), Q1096*$C$6, O1096)*(J1097/J1096)</f>
        <v/>
      </c>
      <c r="P1097" s="107">
        <f>IF(YEAR(M1097)&lt;&gt;YEAR(M1096), Q1096*$C$7, P1096)*(1+Tbill_YTM)^(1/52)</f>
        <v/>
      </c>
      <c r="Q1097" s="61">
        <f>SUM(N1097:P1097)</f>
        <v/>
      </c>
      <c r="R1097" s="61">
        <f>R1096*EXP($C$20/52) - IF(YEAR(M1098)&lt;&gt;YEAR(M1097), Initial_Assets * $C$19, 0)</f>
        <v/>
      </c>
      <c r="S1097" s="62">
        <f>Q1097/-R1097</f>
        <v/>
      </c>
      <c r="T1097" s="59" t="n"/>
      <c r="U1097" s="59" t="n"/>
      <c r="V1097" s="59" t="n"/>
    </row>
    <row r="1098">
      <c r="G1098" s="59" t="n"/>
      <c r="H1098" s="104" t="n">
        <v>44277</v>
      </c>
      <c r="I1098" s="105" t="n">
        <v>12979.1201171875</v>
      </c>
      <c r="J1098" s="70" t="n">
        <v>56.9086036682128</v>
      </c>
      <c r="K1098" s="106">
        <f>K1097*(1+Tbill_YTM)^(1/52)</f>
        <v/>
      </c>
      <c r="L1098" s="59" t="n"/>
      <c r="M1098" s="104" t="n">
        <v>44277</v>
      </c>
      <c r="N1098" s="107">
        <f>IF(YEAR(M1098)&lt;&gt;YEAR(M1097), Q1097*$C$5, N1097)*(I1098/I1097)</f>
        <v/>
      </c>
      <c r="O1098" s="107">
        <f>IF(YEAR(M1098)&lt;&gt;YEAR(M1097), Q1097*$C$6, O1097)*(J1098/J1097)</f>
        <v/>
      </c>
      <c r="P1098" s="107">
        <f>IF(YEAR(M1098)&lt;&gt;YEAR(M1097), Q1097*$C$7, P1097)*(1+Tbill_YTM)^(1/52)</f>
        <v/>
      </c>
      <c r="Q1098" s="61">
        <f>SUM(N1098:P1098)</f>
        <v/>
      </c>
      <c r="R1098" s="61">
        <f>R1097*EXP($C$20/52) - IF(YEAR(M1099)&lt;&gt;YEAR(M1098), Initial_Assets * $C$19, 0)</f>
        <v/>
      </c>
      <c r="S1098" s="62">
        <f>Q1098/-R1098</f>
        <v/>
      </c>
      <c r="T1098" s="59" t="n"/>
      <c r="U1098" s="59" t="n"/>
      <c r="V1098" s="59" t="n"/>
    </row>
    <row r="1099">
      <c r="G1099" s="59" t="n"/>
      <c r="H1099" s="104" t="n">
        <v>44284</v>
      </c>
      <c r="I1099" s="105" t="n">
        <v>13329.51953125</v>
      </c>
      <c r="J1099" s="70" t="n">
        <v>59.9949150085449</v>
      </c>
      <c r="K1099" s="106">
        <f>K1098*(1+Tbill_YTM)^(1/52)</f>
        <v/>
      </c>
      <c r="L1099" s="59" t="n"/>
      <c r="M1099" s="104" t="n">
        <v>44284</v>
      </c>
      <c r="N1099" s="107">
        <f>IF(YEAR(M1099)&lt;&gt;YEAR(M1098), Q1098*$C$5, N1098)*(I1099/I1098)</f>
        <v/>
      </c>
      <c r="O1099" s="107">
        <f>IF(YEAR(M1099)&lt;&gt;YEAR(M1098), Q1098*$C$6, O1098)*(J1099/J1098)</f>
        <v/>
      </c>
      <c r="P1099" s="107">
        <f>IF(YEAR(M1099)&lt;&gt;YEAR(M1098), Q1098*$C$7, P1098)*(1+Tbill_YTM)^(1/52)</f>
        <v/>
      </c>
      <c r="Q1099" s="61">
        <f>SUM(N1099:P1099)</f>
        <v/>
      </c>
      <c r="R1099" s="61">
        <f>R1098*EXP($C$20/52) - IF(YEAR(M1100)&lt;&gt;YEAR(M1099), Initial_Assets * $C$19, 0)</f>
        <v/>
      </c>
      <c r="S1099" s="62">
        <f>Q1099/-R1099</f>
        <v/>
      </c>
      <c r="T1099" s="59" t="n"/>
      <c r="U1099" s="59" t="n"/>
      <c r="V1099" s="59" t="n"/>
    </row>
    <row r="1100">
      <c r="G1100" s="59" t="n"/>
      <c r="H1100" s="104" t="n">
        <v>44291</v>
      </c>
      <c r="I1100" s="105" t="n">
        <v>13845.0595703125</v>
      </c>
      <c r="J1100" s="70" t="n">
        <v>64.6688766479492</v>
      </c>
      <c r="K1100" s="106">
        <f>K1099*(1+Tbill_YTM)^(1/52)</f>
        <v/>
      </c>
      <c r="L1100" s="59" t="n"/>
      <c r="M1100" s="104" t="n">
        <v>44291</v>
      </c>
      <c r="N1100" s="107">
        <f>IF(YEAR(M1100)&lt;&gt;YEAR(M1099), Q1099*$C$5, N1099)*(I1100/I1099)</f>
        <v/>
      </c>
      <c r="O1100" s="107">
        <f>IF(YEAR(M1100)&lt;&gt;YEAR(M1099), Q1099*$C$6, O1099)*(J1100/J1099)</f>
        <v/>
      </c>
      <c r="P1100" s="107">
        <f>IF(YEAR(M1100)&lt;&gt;YEAR(M1099), Q1099*$C$7, P1099)*(1+Tbill_YTM)^(1/52)</f>
        <v/>
      </c>
      <c r="Q1100" s="61">
        <f>SUM(N1100:P1100)</f>
        <v/>
      </c>
      <c r="R1100" s="61">
        <f>R1099*EXP($C$20/52) - IF(YEAR(M1101)&lt;&gt;YEAR(M1100), Initial_Assets * $C$19, 0)</f>
        <v/>
      </c>
      <c r="S1100" s="62">
        <f>Q1100/-R1100</f>
        <v/>
      </c>
      <c r="T1100" s="59" t="n"/>
      <c r="U1100" s="59" t="n"/>
      <c r="V1100" s="59" t="n"/>
    </row>
    <row r="1101">
      <c r="G1101" s="59" t="n"/>
      <c r="H1101" s="104" t="n">
        <v>44298</v>
      </c>
      <c r="I1101" s="105" t="n">
        <v>14041.91015625</v>
      </c>
      <c r="J1101" s="70" t="n">
        <v>66.5087890625</v>
      </c>
      <c r="K1101" s="106">
        <f>K1100*(1+Tbill_YTM)^(1/52)</f>
        <v/>
      </c>
      <c r="L1101" s="59" t="n"/>
      <c r="M1101" s="104" t="n">
        <v>44298</v>
      </c>
      <c r="N1101" s="107">
        <f>IF(YEAR(M1101)&lt;&gt;YEAR(M1100), Q1100*$C$5, N1100)*(I1101/I1100)</f>
        <v/>
      </c>
      <c r="O1101" s="107">
        <f>IF(YEAR(M1101)&lt;&gt;YEAR(M1100), Q1100*$C$6, O1100)*(J1101/J1100)</f>
        <v/>
      </c>
      <c r="P1101" s="107">
        <f>IF(YEAR(M1101)&lt;&gt;YEAR(M1100), Q1100*$C$7, P1100)*(1+Tbill_YTM)^(1/52)</f>
        <v/>
      </c>
      <c r="Q1101" s="61">
        <f>SUM(N1101:P1101)</f>
        <v/>
      </c>
      <c r="R1101" s="61">
        <f>R1100*EXP($C$20/52) - IF(YEAR(M1102)&lt;&gt;YEAR(M1101), Initial_Assets * $C$19, 0)</f>
        <v/>
      </c>
      <c r="S1101" s="62">
        <f>Q1101/-R1101</f>
        <v/>
      </c>
      <c r="T1101" s="59" t="n"/>
      <c r="U1101" s="59" t="n"/>
      <c r="V1101" s="59" t="n"/>
    </row>
    <row r="1102">
      <c r="G1102" s="59" t="n"/>
      <c r="H1102" s="104" t="n">
        <v>44305</v>
      </c>
      <c r="I1102" s="105" t="n">
        <v>13941.4404296875</v>
      </c>
      <c r="J1102" s="70" t="n">
        <v>65.4552917480468</v>
      </c>
      <c r="K1102" s="106">
        <f>K1101*(1+Tbill_YTM)^(1/52)</f>
        <v/>
      </c>
      <c r="L1102" s="59" t="n"/>
      <c r="M1102" s="104" t="n">
        <v>44305</v>
      </c>
      <c r="N1102" s="107">
        <f>IF(YEAR(M1102)&lt;&gt;YEAR(M1101), Q1101*$C$5, N1101)*(I1102/I1101)</f>
        <v/>
      </c>
      <c r="O1102" s="107">
        <f>IF(YEAR(M1102)&lt;&gt;YEAR(M1101), Q1101*$C$6, O1101)*(J1102/J1101)</f>
        <v/>
      </c>
      <c r="P1102" s="107">
        <f>IF(YEAR(M1102)&lt;&gt;YEAR(M1101), Q1101*$C$7, P1101)*(1+Tbill_YTM)^(1/52)</f>
        <v/>
      </c>
      <c r="Q1102" s="61">
        <f>SUM(N1102:P1102)</f>
        <v/>
      </c>
      <c r="R1102" s="61">
        <f>R1101*EXP($C$20/52) - IF(YEAR(M1103)&lt;&gt;YEAR(M1102), Initial_Assets * $C$19, 0)</f>
        <v/>
      </c>
      <c r="S1102" s="62">
        <f>Q1102/-R1102</f>
        <v/>
      </c>
      <c r="T1102" s="59" t="n"/>
      <c r="U1102" s="59" t="n"/>
      <c r="V1102" s="59" t="n"/>
    </row>
    <row r="1103">
      <c r="G1103" s="59" t="n"/>
      <c r="H1103" s="104" t="n">
        <v>44312</v>
      </c>
      <c r="I1103" s="105" t="n">
        <v>13860.759765625</v>
      </c>
      <c r="J1103" s="70" t="n">
        <v>64.8271408081054</v>
      </c>
      <c r="K1103" s="106">
        <f>K1102*(1+Tbill_YTM)^(1/52)</f>
        <v/>
      </c>
      <c r="L1103" s="59" t="n"/>
      <c r="M1103" s="104" t="n">
        <v>44312</v>
      </c>
      <c r="N1103" s="107">
        <f>IF(YEAR(M1103)&lt;&gt;YEAR(M1102), Q1102*$C$5, N1102)*(I1103/I1102)</f>
        <v/>
      </c>
      <c r="O1103" s="107">
        <f>IF(YEAR(M1103)&lt;&gt;YEAR(M1102), Q1102*$C$6, O1102)*(J1103/J1102)</f>
        <v/>
      </c>
      <c r="P1103" s="107">
        <f>IF(YEAR(M1103)&lt;&gt;YEAR(M1102), Q1102*$C$7, P1102)*(1+Tbill_YTM)^(1/52)</f>
        <v/>
      </c>
      <c r="Q1103" s="61">
        <f>SUM(N1103:P1103)</f>
        <v/>
      </c>
      <c r="R1103" s="61">
        <f>R1102*EXP($C$20/52) - IF(YEAR(M1104)&lt;&gt;YEAR(M1103), Initial_Assets * $C$19, 0)</f>
        <v/>
      </c>
      <c r="S1103" s="62">
        <f>Q1103/-R1103</f>
        <v/>
      </c>
      <c r="T1103" s="59" t="n"/>
      <c r="U1103" s="59" t="n"/>
      <c r="V1103" s="59" t="n"/>
    </row>
    <row r="1104">
      <c r="G1104" s="59" t="n"/>
      <c r="H1104" s="104" t="n">
        <v>44319</v>
      </c>
      <c r="I1104" s="105" t="n">
        <v>13719.6298828125</v>
      </c>
      <c r="J1104" s="70" t="n">
        <v>63.3384017944335</v>
      </c>
      <c r="K1104" s="106">
        <f>K1103*(1+Tbill_YTM)^(1/52)</f>
        <v/>
      </c>
      <c r="L1104" s="59" t="n"/>
      <c r="M1104" s="104" t="n">
        <v>44319</v>
      </c>
      <c r="N1104" s="107">
        <f>IF(YEAR(M1104)&lt;&gt;YEAR(M1103), Q1103*$C$5, N1103)*(I1104/I1103)</f>
        <v/>
      </c>
      <c r="O1104" s="107">
        <f>IF(YEAR(M1104)&lt;&gt;YEAR(M1103), Q1103*$C$6, O1103)*(J1104/J1103)</f>
        <v/>
      </c>
      <c r="P1104" s="107">
        <f>IF(YEAR(M1104)&lt;&gt;YEAR(M1103), Q1103*$C$7, P1103)*(1+Tbill_YTM)^(1/52)</f>
        <v/>
      </c>
      <c r="Q1104" s="61">
        <f>SUM(N1104:P1104)</f>
        <v/>
      </c>
      <c r="R1104" s="61">
        <f>R1103*EXP($C$20/52) - IF(YEAR(M1105)&lt;&gt;YEAR(M1104), Initial_Assets * $C$19, 0)</f>
        <v/>
      </c>
      <c r="S1104" s="62">
        <f>Q1104/-R1104</f>
        <v/>
      </c>
      <c r="T1104" s="59" t="n"/>
      <c r="U1104" s="59" t="n"/>
      <c r="V1104" s="59" t="n"/>
    </row>
    <row r="1105">
      <c r="G1105" s="59" t="n"/>
      <c r="H1105" s="104" t="n">
        <v>44326</v>
      </c>
      <c r="I1105" s="105" t="n">
        <v>13393.1201171875</v>
      </c>
      <c r="J1105" s="70" t="n">
        <v>60.3015594482421</v>
      </c>
      <c r="K1105" s="106">
        <f>K1104*(1+Tbill_YTM)^(1/52)</f>
        <v/>
      </c>
      <c r="L1105" s="59" t="n"/>
      <c r="M1105" s="104" t="n">
        <v>44326</v>
      </c>
      <c r="N1105" s="107">
        <f>IF(YEAR(M1105)&lt;&gt;YEAR(M1104), Q1104*$C$5, N1104)*(I1105/I1104)</f>
        <v/>
      </c>
      <c r="O1105" s="107">
        <f>IF(YEAR(M1105)&lt;&gt;YEAR(M1104), Q1104*$C$6, O1104)*(J1105/J1104)</f>
        <v/>
      </c>
      <c r="P1105" s="107">
        <f>IF(YEAR(M1105)&lt;&gt;YEAR(M1104), Q1104*$C$7, P1104)*(1+Tbill_YTM)^(1/52)</f>
        <v/>
      </c>
      <c r="Q1105" s="61">
        <f>SUM(N1105:P1105)</f>
        <v/>
      </c>
      <c r="R1105" s="61">
        <f>R1104*EXP($C$20/52) - IF(YEAR(M1106)&lt;&gt;YEAR(M1105), Initial_Assets * $C$19, 0)</f>
        <v/>
      </c>
      <c r="S1105" s="62">
        <f>Q1105/-R1105</f>
        <v/>
      </c>
      <c r="T1105" s="59" t="n"/>
      <c r="U1105" s="59" t="n"/>
      <c r="V1105" s="59" t="n"/>
    </row>
    <row r="1106">
      <c r="G1106" s="59" t="n"/>
      <c r="H1106" s="104" t="n">
        <v>44333</v>
      </c>
      <c r="I1106" s="105" t="n">
        <v>13411.740234375</v>
      </c>
      <c r="J1106" s="70" t="n">
        <v>60.479621887207</v>
      </c>
      <c r="K1106" s="106">
        <f>K1105*(1+Tbill_YTM)^(1/52)</f>
        <v/>
      </c>
      <c r="L1106" s="59" t="n"/>
      <c r="M1106" s="104" t="n">
        <v>44333</v>
      </c>
      <c r="N1106" s="107">
        <f>IF(YEAR(M1106)&lt;&gt;YEAR(M1105), Q1105*$C$5, N1105)*(I1106/I1105)</f>
        <v/>
      </c>
      <c r="O1106" s="107">
        <f>IF(YEAR(M1106)&lt;&gt;YEAR(M1105), Q1105*$C$6, O1105)*(J1106/J1105)</f>
        <v/>
      </c>
      <c r="P1106" s="107">
        <f>IF(YEAR(M1106)&lt;&gt;YEAR(M1105), Q1105*$C$7, P1105)*(1+Tbill_YTM)^(1/52)</f>
        <v/>
      </c>
      <c r="Q1106" s="61">
        <f>SUM(N1106:P1106)</f>
        <v/>
      </c>
      <c r="R1106" s="61">
        <f>R1105*EXP($C$20/52) - IF(YEAR(M1107)&lt;&gt;YEAR(M1106), Initial_Assets * $C$19, 0)</f>
        <v/>
      </c>
      <c r="S1106" s="62">
        <f>Q1106/-R1106</f>
        <v/>
      </c>
      <c r="T1106" s="59" t="n"/>
      <c r="U1106" s="59" t="n"/>
      <c r="V1106" s="59" t="n"/>
    </row>
    <row r="1107">
      <c r="G1107" s="59" t="n"/>
      <c r="H1107" s="104" t="n">
        <v>44340</v>
      </c>
      <c r="I1107" s="105" t="n">
        <v>13686.509765625</v>
      </c>
      <c r="J1107" s="70" t="n">
        <v>63.0020713806152</v>
      </c>
      <c r="K1107" s="106">
        <f>K1106*(1+Tbill_YTM)^(1/52)</f>
        <v/>
      </c>
      <c r="L1107" s="59" t="n"/>
      <c r="M1107" s="104" t="n">
        <v>44340</v>
      </c>
      <c r="N1107" s="107">
        <f>IF(YEAR(M1107)&lt;&gt;YEAR(M1106), Q1106*$C$5, N1106)*(I1107/I1106)</f>
        <v/>
      </c>
      <c r="O1107" s="107">
        <f>IF(YEAR(M1107)&lt;&gt;YEAR(M1106), Q1106*$C$6, O1106)*(J1107/J1106)</f>
        <v/>
      </c>
      <c r="P1107" s="107">
        <f>IF(YEAR(M1107)&lt;&gt;YEAR(M1106), Q1106*$C$7, P1106)*(1+Tbill_YTM)^(1/52)</f>
        <v/>
      </c>
      <c r="Q1107" s="61">
        <f>SUM(N1107:P1107)</f>
        <v/>
      </c>
      <c r="R1107" s="61">
        <f>R1106*EXP($C$20/52) - IF(YEAR(M1108)&lt;&gt;YEAR(M1107), Initial_Assets * $C$19, 0)</f>
        <v/>
      </c>
      <c r="S1107" s="62">
        <f>Q1107/-R1107</f>
        <v/>
      </c>
      <c r="T1107" s="59" t="n"/>
      <c r="U1107" s="59" t="n"/>
      <c r="V1107" s="59" t="n"/>
    </row>
    <row r="1108">
      <c r="G1108" s="59" t="n"/>
      <c r="H1108" s="104" t="n">
        <v>44347</v>
      </c>
      <c r="I1108" s="105" t="n">
        <v>13770.76953125</v>
      </c>
      <c r="J1108" s="70" t="n">
        <v>63.6648330688476</v>
      </c>
      <c r="K1108" s="106">
        <f>K1107*(1+Tbill_YTM)^(1/52)</f>
        <v/>
      </c>
      <c r="L1108" s="59" t="n"/>
      <c r="M1108" s="104" t="n">
        <v>44347</v>
      </c>
      <c r="N1108" s="107">
        <f>IF(YEAR(M1108)&lt;&gt;YEAR(M1107), Q1107*$C$5, N1107)*(I1108/I1107)</f>
        <v/>
      </c>
      <c r="O1108" s="107">
        <f>IF(YEAR(M1108)&lt;&gt;YEAR(M1107), Q1107*$C$6, O1107)*(J1108/J1107)</f>
        <v/>
      </c>
      <c r="P1108" s="107">
        <f>IF(YEAR(M1108)&lt;&gt;YEAR(M1107), Q1107*$C$7, P1107)*(1+Tbill_YTM)^(1/52)</f>
        <v/>
      </c>
      <c r="Q1108" s="61">
        <f>SUM(N1108:P1108)</f>
        <v/>
      </c>
      <c r="R1108" s="61">
        <f>R1107*EXP($C$20/52) - IF(YEAR(M1109)&lt;&gt;YEAR(M1108), Initial_Assets * $C$19, 0)</f>
        <v/>
      </c>
      <c r="S1108" s="62">
        <f>Q1108/-R1108</f>
        <v/>
      </c>
      <c r="T1108" s="59" t="n"/>
      <c r="U1108" s="59" t="n"/>
      <c r="V1108" s="59" t="n"/>
    </row>
    <row r="1109">
      <c r="G1109" s="59" t="n"/>
      <c r="H1109" s="104" t="n">
        <v>44354</v>
      </c>
      <c r="I1109" s="105" t="n">
        <v>13998.2998046875</v>
      </c>
      <c r="J1109" s="70" t="n">
        <v>65.76194000244141</v>
      </c>
      <c r="K1109" s="106">
        <f>K1108*(1+Tbill_YTM)^(1/52)</f>
        <v/>
      </c>
      <c r="L1109" s="59" t="n"/>
      <c r="M1109" s="104" t="n">
        <v>44354</v>
      </c>
      <c r="N1109" s="107">
        <f>IF(YEAR(M1109)&lt;&gt;YEAR(M1108), Q1108*$C$5, N1108)*(I1109/I1108)</f>
        <v/>
      </c>
      <c r="O1109" s="107">
        <f>IF(YEAR(M1109)&lt;&gt;YEAR(M1108), Q1108*$C$6, O1108)*(J1109/J1108)</f>
        <v/>
      </c>
      <c r="P1109" s="107">
        <f>IF(YEAR(M1109)&lt;&gt;YEAR(M1108), Q1108*$C$7, P1108)*(1+Tbill_YTM)^(1/52)</f>
        <v/>
      </c>
      <c r="Q1109" s="61">
        <f>SUM(N1109:P1109)</f>
        <v/>
      </c>
      <c r="R1109" s="61">
        <f>R1108*EXP($C$20/52) - IF(YEAR(M1110)&lt;&gt;YEAR(M1109), Initial_Assets * $C$19, 0)</f>
        <v/>
      </c>
      <c r="S1109" s="62">
        <f>Q1109/-R1109</f>
        <v/>
      </c>
      <c r="T1109" s="59" t="n"/>
      <c r="U1109" s="59" t="n"/>
      <c r="V1109" s="59" t="n"/>
    </row>
    <row r="1110" ht="17.5" customHeight="1" s="15">
      <c r="A1110" s="4" t="n"/>
      <c r="G1110" s="59" t="n"/>
      <c r="H1110" s="104" t="n">
        <v>44361</v>
      </c>
      <c r="I1110" s="105" t="n">
        <v>14049.580078125</v>
      </c>
      <c r="J1110" s="70" t="n">
        <v>66.2664337158203</v>
      </c>
      <c r="K1110" s="106">
        <f>K1109*(1+Tbill_YTM)^(1/52)</f>
        <v/>
      </c>
      <c r="L1110" s="106" t="n"/>
      <c r="M1110" s="104" t="n">
        <v>44361</v>
      </c>
      <c r="N1110" s="107">
        <f>IF(YEAR(M1110)&lt;&gt;YEAR(M1109), Q1109*$C$5, N1109)*(I1110/I1109)</f>
        <v/>
      </c>
      <c r="O1110" s="107">
        <f>IF(YEAR(M1110)&lt;&gt;YEAR(M1109), Q1109*$C$6, O1109)*(J1110/J1109)</f>
        <v/>
      </c>
      <c r="P1110" s="107">
        <f>IF(YEAR(M1110)&lt;&gt;YEAR(M1109), Q1109*$C$7, P1109)*(1+Tbill_YTM)^(1/52)</f>
        <v/>
      </c>
      <c r="Q1110" s="61">
        <f>SUM(N1110:P1110)</f>
        <v/>
      </c>
      <c r="R1110" s="61">
        <f>R1109*EXP($C$20/52) - IF(YEAR(M1111)&lt;&gt;YEAR(M1110), Initial_Assets * $C$19, 0)</f>
        <v/>
      </c>
      <c r="S1110" s="62">
        <f>Q1110/-R1110</f>
        <v/>
      </c>
      <c r="T1110" s="59" t="n"/>
      <c r="U1110" s="59" t="n"/>
      <c r="V1110" s="59" t="n"/>
    </row>
    <row r="1111" ht="17.5" customHeight="1" s="15">
      <c r="G1111" s="59" t="n"/>
      <c r="H1111" s="104" t="n">
        <v>44368</v>
      </c>
      <c r="I1111" s="105" t="n">
        <v>14345.1796875</v>
      </c>
      <c r="J1111" s="70" t="n">
        <v>69.0757598876953</v>
      </c>
      <c r="K1111" s="106">
        <f>K1110*(1+Tbill_YTM)^(1/52)</f>
        <v/>
      </c>
      <c r="L1111" s="59" t="n"/>
      <c r="M1111" s="104" t="n">
        <v>44368</v>
      </c>
      <c r="N1111" s="107">
        <f>IF(YEAR(M1111)&lt;&gt;YEAR(M1110), Q1110*$C$5, N1110)*(I1111/I1110)</f>
        <v/>
      </c>
      <c r="O1111" s="107">
        <f>IF(YEAR(M1111)&lt;&gt;YEAR(M1110), Q1110*$C$6, O1110)*(J1111/J1110)</f>
        <v/>
      </c>
      <c r="P1111" s="107">
        <f>IF(YEAR(M1111)&lt;&gt;YEAR(M1110), Q1110*$C$7, P1110)*(1+Tbill_YTM)^(1/52)</f>
        <v/>
      </c>
      <c r="Q1111" s="61">
        <f>SUM(N1111:P1111)</f>
        <v/>
      </c>
      <c r="R1111" s="61">
        <f>R1110*EXP($C$20/52) - IF(YEAR(M1112)&lt;&gt;YEAR(M1111), Initial_Assets * $C$19, 0)</f>
        <v/>
      </c>
      <c r="S1111" s="62">
        <f>Q1111/-R1111</f>
        <v/>
      </c>
      <c r="T1111" s="59" t="n"/>
      <c r="U1111" s="59" t="n"/>
      <c r="V1111" s="59" t="n"/>
    </row>
    <row r="1112">
      <c r="G1112" s="59" t="n"/>
      <c r="H1112" s="104" t="n">
        <v>44375</v>
      </c>
      <c r="I1112" s="105" t="n">
        <v>14727.6298828125</v>
      </c>
      <c r="J1112" s="70" t="n">
        <v>72.6863327026367</v>
      </c>
      <c r="K1112" s="106">
        <f>K1111*(1+Tbill_YTM)^(1/52)</f>
        <v/>
      </c>
      <c r="L1112" s="59" t="n"/>
      <c r="M1112" s="104" t="n">
        <v>44375</v>
      </c>
      <c r="N1112" s="107">
        <f>IF(YEAR(M1112)&lt;&gt;YEAR(M1111), Q1111*$C$5, N1111)*(I1112/I1111)</f>
        <v/>
      </c>
      <c r="O1112" s="107">
        <f>IF(YEAR(M1112)&lt;&gt;YEAR(M1111), Q1111*$C$6, O1111)*(J1112/J1111)</f>
        <v/>
      </c>
      <c r="P1112" s="107">
        <f>IF(YEAR(M1112)&lt;&gt;YEAR(M1111), Q1111*$C$7, P1111)*(1+Tbill_YTM)^(1/52)</f>
        <v/>
      </c>
      <c r="Q1112" s="61">
        <f>SUM(N1112:P1112)</f>
        <v/>
      </c>
      <c r="R1112" s="61">
        <f>R1111*EXP($C$20/52) - IF(YEAR(M1113)&lt;&gt;YEAR(M1112), Initial_Assets * $C$19, 0)</f>
        <v/>
      </c>
      <c r="S1112" s="62">
        <f>Q1112/-R1112</f>
        <v/>
      </c>
      <c r="T1112" s="59" t="n"/>
      <c r="U1112" s="59" t="n"/>
      <c r="V1112" s="59" t="n"/>
    </row>
    <row r="1113">
      <c r="G1113" s="59" t="n"/>
      <c r="H1113" s="104" t="n">
        <v>44382</v>
      </c>
      <c r="I1113" s="105" t="n">
        <v>14826.08984375</v>
      </c>
      <c r="J1113" s="70" t="n">
        <v>73.64585876464839</v>
      </c>
      <c r="K1113" s="106">
        <f>K1112*(1+Tbill_YTM)^(1/52)</f>
        <v/>
      </c>
      <c r="L1113" s="59" t="n"/>
      <c r="M1113" s="104" t="n">
        <v>44382</v>
      </c>
      <c r="N1113" s="107">
        <f>IF(YEAR(M1113)&lt;&gt;YEAR(M1112), Q1112*$C$5, N1112)*(I1113/I1112)</f>
        <v/>
      </c>
      <c r="O1113" s="107">
        <f>IF(YEAR(M1113)&lt;&gt;YEAR(M1112), Q1112*$C$6, O1112)*(J1113/J1112)</f>
        <v/>
      </c>
      <c r="P1113" s="107">
        <f>IF(YEAR(M1113)&lt;&gt;YEAR(M1112), Q1112*$C$7, P1112)*(1+Tbill_YTM)^(1/52)</f>
        <v/>
      </c>
      <c r="Q1113" s="61">
        <f>SUM(N1113:P1113)</f>
        <v/>
      </c>
      <c r="R1113" s="61">
        <f>R1112*EXP($C$20/52) - IF(YEAR(M1114)&lt;&gt;YEAR(M1113), Initial_Assets * $C$19, 0)</f>
        <v/>
      </c>
      <c r="S1113" s="62">
        <f>Q1113/-R1113</f>
        <v/>
      </c>
      <c r="T1113" s="59" t="n"/>
      <c r="U1113" s="59" t="n"/>
      <c r="V1113" s="59" t="n"/>
    </row>
    <row r="1114">
      <c r="G1114" s="59" t="n"/>
      <c r="H1114" s="104" t="n">
        <v>44389</v>
      </c>
      <c r="I1114" s="105" t="n">
        <v>14681.3798828125</v>
      </c>
      <c r="J1114" s="70" t="n">
        <v>72.2115173339843</v>
      </c>
      <c r="K1114" s="106">
        <f>K1113*(1+Tbill_YTM)^(1/52)</f>
        <v/>
      </c>
      <c r="L1114" s="59" t="n"/>
      <c r="M1114" s="104" t="n">
        <v>44389</v>
      </c>
      <c r="N1114" s="107">
        <f>IF(YEAR(M1114)&lt;&gt;YEAR(M1113), Q1113*$C$5, N1113)*(I1114/I1113)</f>
        <v/>
      </c>
      <c r="O1114" s="107">
        <f>IF(YEAR(M1114)&lt;&gt;YEAR(M1113), Q1113*$C$6, O1113)*(J1114/J1113)</f>
        <v/>
      </c>
      <c r="P1114" s="107">
        <f>IF(YEAR(M1114)&lt;&gt;YEAR(M1113), Q1113*$C$7, P1113)*(1+Tbill_YTM)^(1/52)</f>
        <v/>
      </c>
      <c r="Q1114" s="61">
        <f>SUM(N1114:P1114)</f>
        <v/>
      </c>
      <c r="R1114" s="61">
        <f>R1113*EXP($C$20/52) - IF(YEAR(M1115)&lt;&gt;YEAR(M1114), Initial_Assets * $C$19, 0)</f>
        <v/>
      </c>
      <c r="S1114" s="62">
        <f>Q1114/-R1114</f>
        <v/>
      </c>
      <c r="T1114" s="59" t="n"/>
      <c r="U1114" s="59" t="n"/>
      <c r="V1114" s="59" t="n"/>
    </row>
    <row r="1115">
      <c r="G1115" s="59" t="n"/>
      <c r="H1115" s="104" t="n">
        <v>44396</v>
      </c>
      <c r="I1115" s="105" t="n">
        <v>15111.7900390625</v>
      </c>
      <c r="J1115" s="70" t="n">
        <v>76.47496032714839</v>
      </c>
      <c r="K1115" s="106">
        <f>K1114*(1+Tbill_YTM)^(1/52)</f>
        <v/>
      </c>
      <c r="L1115" s="59" t="n"/>
      <c r="M1115" s="104" t="n">
        <v>44396</v>
      </c>
      <c r="N1115" s="107">
        <f>IF(YEAR(M1115)&lt;&gt;YEAR(M1114), Q1114*$C$5, N1114)*(I1115/I1114)</f>
        <v/>
      </c>
      <c r="O1115" s="107">
        <f>IF(YEAR(M1115)&lt;&gt;YEAR(M1114), Q1114*$C$6, O1114)*(J1115/J1114)</f>
        <v/>
      </c>
      <c r="P1115" s="107">
        <f>IF(YEAR(M1115)&lt;&gt;YEAR(M1114), Q1114*$C$7, P1114)*(1+Tbill_YTM)^(1/52)</f>
        <v/>
      </c>
      <c r="Q1115" s="61">
        <f>SUM(N1115:P1115)</f>
        <v/>
      </c>
      <c r="R1115" s="61">
        <f>R1114*EXP($C$20/52) - IF(YEAR(M1116)&lt;&gt;YEAR(M1115), Initial_Assets * $C$19, 0)</f>
        <v/>
      </c>
      <c r="S1115" s="62">
        <f>Q1115/-R1115</f>
        <v/>
      </c>
      <c r="T1115" s="59" t="n"/>
      <c r="U1115" s="59" t="n"/>
      <c r="V1115" s="59" t="n"/>
    </row>
    <row r="1116">
      <c r="G1116" s="59" t="n"/>
      <c r="H1116" s="104" t="n">
        <v>44403</v>
      </c>
      <c r="I1116" s="105" t="n">
        <v>14959.900390625</v>
      </c>
      <c r="J1116" s="70" t="n">
        <v>74.9812850952148</v>
      </c>
      <c r="K1116" s="106">
        <f>K1115*(1+Tbill_YTM)^(1/52)</f>
        <v/>
      </c>
      <c r="L1116" s="59" t="n"/>
      <c r="M1116" s="104" t="n">
        <v>44403</v>
      </c>
      <c r="N1116" s="107">
        <f>IF(YEAR(M1116)&lt;&gt;YEAR(M1115), Q1115*$C$5, N1115)*(I1116/I1115)</f>
        <v/>
      </c>
      <c r="O1116" s="107">
        <f>IF(YEAR(M1116)&lt;&gt;YEAR(M1115), Q1115*$C$6, O1115)*(J1116/J1115)</f>
        <v/>
      </c>
      <c r="P1116" s="107">
        <f>IF(YEAR(M1116)&lt;&gt;YEAR(M1115), Q1115*$C$7, P1115)*(1+Tbill_YTM)^(1/52)</f>
        <v/>
      </c>
      <c r="Q1116" s="61">
        <f>SUM(N1116:P1116)</f>
        <v/>
      </c>
      <c r="R1116" s="61">
        <f>R1115*EXP($C$20/52) - IF(YEAR(M1117)&lt;&gt;YEAR(M1116), Initial_Assets * $C$19, 0)</f>
        <v/>
      </c>
      <c r="S1116" s="62">
        <f>Q1116/-R1116</f>
        <v/>
      </c>
      <c r="T1116" s="59" t="n"/>
      <c r="U1116" s="59" t="n"/>
      <c r="V1116" s="59" t="n"/>
    </row>
    <row r="1117">
      <c r="E1117" s="4" t="n"/>
      <c r="F1117" s="4" t="n"/>
      <c r="G1117" s="59" t="n"/>
      <c r="H1117" s="104" t="n">
        <v>44410</v>
      </c>
      <c r="I1117" s="105" t="n">
        <v>15109.3603515625</v>
      </c>
      <c r="J1117" s="70" t="n">
        <v>76.3859329223632</v>
      </c>
      <c r="K1117" s="106">
        <f>K1116*(1+Tbill_YTM)^(1/52)</f>
        <v/>
      </c>
      <c r="L1117" s="59" t="n"/>
      <c r="M1117" s="104" t="n">
        <v>44410</v>
      </c>
      <c r="N1117" s="107">
        <f>IF(YEAR(M1117)&lt;&gt;YEAR(M1116), Q1116*$C$5, N1116)*(I1117/I1116)</f>
        <v/>
      </c>
      <c r="O1117" s="107">
        <f>IF(YEAR(M1117)&lt;&gt;YEAR(M1116), Q1116*$C$6, O1116)*(J1117/J1116)</f>
        <v/>
      </c>
      <c r="P1117" s="107">
        <f>IF(YEAR(M1117)&lt;&gt;YEAR(M1116), Q1116*$C$7, P1116)*(1+Tbill_YTM)^(1/52)</f>
        <v/>
      </c>
      <c r="Q1117" s="61">
        <f>SUM(N1117:P1117)</f>
        <v/>
      </c>
      <c r="R1117" s="61">
        <f>R1116*EXP($C$20/52) - IF(YEAR(M1118)&lt;&gt;YEAR(M1117), Initial_Assets * $C$19, 0)</f>
        <v/>
      </c>
      <c r="S1117" s="62">
        <f>Q1117/-R1117</f>
        <v/>
      </c>
      <c r="T1117" s="59" t="n"/>
      <c r="U1117" s="59" t="n"/>
      <c r="V1117" s="59" t="n"/>
    </row>
    <row r="1118">
      <c r="B1118" s="27" t="n"/>
      <c r="C1118" s="4" t="n"/>
      <c r="D1118" s="4" t="n"/>
      <c r="G1118" s="59" t="n"/>
      <c r="H1118" s="104" t="n">
        <v>44417</v>
      </c>
      <c r="I1118" s="105" t="n">
        <v>15136.6796875</v>
      </c>
      <c r="J1118" s="70" t="n">
        <v>76.6728057861328</v>
      </c>
      <c r="K1118" s="106">
        <f>K1117*(1+Tbill_YTM)^(1/52)</f>
        <v/>
      </c>
      <c r="L1118" s="59" t="n"/>
      <c r="M1118" s="104" t="n">
        <v>44417</v>
      </c>
      <c r="N1118" s="107">
        <f>IF(YEAR(M1118)&lt;&gt;YEAR(M1117), Q1117*$C$5, N1117)*(I1118/I1117)</f>
        <v/>
      </c>
      <c r="O1118" s="107">
        <f>IF(YEAR(M1118)&lt;&gt;YEAR(M1117), Q1117*$C$6, O1117)*(J1118/J1117)</f>
        <v/>
      </c>
      <c r="P1118" s="107">
        <f>IF(YEAR(M1118)&lt;&gt;YEAR(M1117), Q1117*$C$7, P1117)*(1+Tbill_YTM)^(1/52)</f>
        <v/>
      </c>
      <c r="Q1118" s="61">
        <f>SUM(N1118:P1118)</f>
        <v/>
      </c>
      <c r="R1118" s="61">
        <f>R1117*EXP($C$20/52) - IF(YEAR(M1119)&lt;&gt;YEAR(M1118), Initial_Assets * $C$19, 0)</f>
        <v/>
      </c>
      <c r="S1118" s="62">
        <f>Q1118/-R1118</f>
        <v/>
      </c>
      <c r="T1118" s="59" t="n"/>
      <c r="U1118" s="59" t="n"/>
      <c r="V1118" s="59" t="n"/>
    </row>
    <row r="1119">
      <c r="G1119" s="59" t="n"/>
      <c r="H1119" s="104" t="n">
        <v>44424</v>
      </c>
      <c r="I1119" s="105" t="n">
        <v>15092.5703125</v>
      </c>
      <c r="J1119" s="70" t="n">
        <v>76.2078857421875</v>
      </c>
      <c r="K1119" s="106">
        <f>K1118*(1+Tbill_YTM)^(1/52)</f>
        <v/>
      </c>
      <c r="L1119" s="59" t="n"/>
      <c r="M1119" s="104" t="n">
        <v>44424</v>
      </c>
      <c r="N1119" s="107">
        <f>IF(YEAR(M1119)&lt;&gt;YEAR(M1118), Q1118*$C$5, N1118)*(I1119/I1118)</f>
        <v/>
      </c>
      <c r="O1119" s="107">
        <f>IF(YEAR(M1119)&lt;&gt;YEAR(M1118), Q1118*$C$6, O1118)*(J1119/J1118)</f>
        <v/>
      </c>
      <c r="P1119" s="107">
        <f>IF(YEAR(M1119)&lt;&gt;YEAR(M1118), Q1118*$C$7, P1118)*(1+Tbill_YTM)^(1/52)</f>
        <v/>
      </c>
      <c r="Q1119" s="61">
        <f>SUM(N1119:P1119)</f>
        <v/>
      </c>
      <c r="R1119" s="61">
        <f>R1118*EXP($C$20/52) - IF(YEAR(M1120)&lt;&gt;YEAR(M1119), Initial_Assets * $C$19, 0)</f>
        <v/>
      </c>
      <c r="S1119" s="62">
        <f>Q1119/-R1119</f>
        <v/>
      </c>
      <c r="T1119" s="59" t="n"/>
      <c r="U1119" s="59" t="n"/>
      <c r="V1119" s="59" t="n"/>
    </row>
    <row r="1120">
      <c r="G1120" s="59" t="n"/>
      <c r="H1120" s="104" t="n">
        <v>44431</v>
      </c>
      <c r="I1120" s="105" t="n">
        <v>15432.9501953125</v>
      </c>
      <c r="J1120" s="70" t="n">
        <v>79.65029144287109</v>
      </c>
      <c r="K1120" s="106">
        <f>K1119*(1+Tbill_YTM)^(1/52)</f>
        <v/>
      </c>
      <c r="L1120" s="59" t="n"/>
      <c r="M1120" s="104" t="n">
        <v>44431</v>
      </c>
      <c r="N1120" s="107">
        <f>IF(YEAR(M1120)&lt;&gt;YEAR(M1119), Q1119*$C$5, N1119)*(I1120/I1119)</f>
        <v/>
      </c>
      <c r="O1120" s="107">
        <f>IF(YEAR(M1120)&lt;&gt;YEAR(M1119), Q1119*$C$6, O1119)*(J1120/J1119)</f>
        <v/>
      </c>
      <c r="P1120" s="107">
        <f>IF(YEAR(M1120)&lt;&gt;YEAR(M1119), Q1119*$C$7, P1119)*(1+Tbill_YTM)^(1/52)</f>
        <v/>
      </c>
      <c r="Q1120" s="61">
        <f>SUM(N1120:P1120)</f>
        <v/>
      </c>
      <c r="R1120" s="61">
        <f>R1119*EXP($C$20/52) - IF(YEAR(M1121)&lt;&gt;YEAR(M1120), Initial_Assets * $C$19, 0)</f>
        <v/>
      </c>
      <c r="S1120" s="62">
        <f>Q1120/-R1120</f>
        <v/>
      </c>
      <c r="T1120" s="59" t="n"/>
      <c r="U1120" s="59" t="n"/>
      <c r="V1120" s="59" t="n"/>
    </row>
    <row r="1121">
      <c r="G1121" s="59" t="n"/>
      <c r="H1121" s="104" t="n">
        <v>44438</v>
      </c>
      <c r="I1121" s="105" t="n">
        <v>15652.8603515625</v>
      </c>
      <c r="J1121" s="70" t="n">
        <v>81.9749221801757</v>
      </c>
      <c r="K1121" s="106">
        <f>K1120*(1+Tbill_YTM)^(1/52)</f>
        <v/>
      </c>
      <c r="L1121" s="59" t="n"/>
      <c r="M1121" s="104" t="n">
        <v>44438</v>
      </c>
      <c r="N1121" s="107">
        <f>IF(YEAR(M1121)&lt;&gt;YEAR(M1120), Q1120*$C$5, N1120)*(I1121/I1120)</f>
        <v/>
      </c>
      <c r="O1121" s="107">
        <f>IF(YEAR(M1121)&lt;&gt;YEAR(M1120), Q1120*$C$6, O1120)*(J1121/J1120)</f>
        <v/>
      </c>
      <c r="P1121" s="107">
        <f>IF(YEAR(M1121)&lt;&gt;YEAR(M1120), Q1120*$C$7, P1120)*(1+Tbill_YTM)^(1/52)</f>
        <v/>
      </c>
      <c r="Q1121" s="61">
        <f>SUM(N1121:P1121)</f>
        <v/>
      </c>
      <c r="R1121" s="61">
        <f>R1120*EXP($C$20/52) - IF(YEAR(M1122)&lt;&gt;YEAR(M1121), Initial_Assets * $C$19, 0)</f>
        <v/>
      </c>
      <c r="S1121" s="62">
        <f>Q1121/-R1121</f>
        <v/>
      </c>
      <c r="T1121" s="59" t="n"/>
      <c r="U1121" s="59" t="n"/>
      <c r="V1121" s="59" t="n"/>
    </row>
    <row r="1122">
      <c r="G1122" s="59" t="n"/>
      <c r="H1122" s="104" t="n">
        <v>44445</v>
      </c>
      <c r="I1122" s="105" t="n">
        <v>15440.75</v>
      </c>
      <c r="J1122" s="70" t="n">
        <v>79.7887878417968</v>
      </c>
      <c r="K1122" s="106">
        <f>K1121*(1+Tbill_YTM)^(1/52)</f>
        <v/>
      </c>
      <c r="L1122" s="59" t="n"/>
      <c r="M1122" s="104" t="n">
        <v>44445</v>
      </c>
      <c r="N1122" s="107">
        <f>IF(YEAR(M1122)&lt;&gt;YEAR(M1121), Q1121*$C$5, N1121)*(I1122/I1121)</f>
        <v/>
      </c>
      <c r="O1122" s="107">
        <f>IF(YEAR(M1122)&lt;&gt;YEAR(M1121), Q1121*$C$6, O1121)*(J1122/J1121)</f>
        <v/>
      </c>
      <c r="P1122" s="107">
        <f>IF(YEAR(M1122)&lt;&gt;YEAR(M1121), Q1121*$C$7, P1121)*(1+Tbill_YTM)^(1/52)</f>
        <v/>
      </c>
      <c r="Q1122" s="61">
        <f>SUM(N1122:P1122)</f>
        <v/>
      </c>
      <c r="R1122" s="61">
        <f>R1121*EXP($C$20/52) - IF(YEAR(M1123)&lt;&gt;YEAR(M1122), Initial_Assets * $C$19, 0)</f>
        <v/>
      </c>
      <c r="S1122" s="62">
        <f>Q1122/-R1122</f>
        <v/>
      </c>
      <c r="T1122" s="59" t="n"/>
      <c r="U1122" s="59" t="n"/>
      <c r="V1122" s="59" t="n"/>
    </row>
    <row r="1123">
      <c r="G1123" s="59" t="n"/>
      <c r="H1123" s="104" t="n">
        <v>44452</v>
      </c>
      <c r="I1123" s="105" t="n">
        <v>15333.4697265625</v>
      </c>
      <c r="J1123" s="70" t="n">
        <v>78.6215286254882</v>
      </c>
      <c r="K1123" s="106">
        <f>K1122*(1+Tbill_YTM)^(1/52)</f>
        <v/>
      </c>
      <c r="L1123" s="59" t="n"/>
      <c r="M1123" s="104" t="n">
        <v>44452</v>
      </c>
      <c r="N1123" s="107">
        <f>IF(YEAR(M1123)&lt;&gt;YEAR(M1122), Q1122*$C$5, N1122)*(I1123/I1122)</f>
        <v/>
      </c>
      <c r="O1123" s="107">
        <f>IF(YEAR(M1123)&lt;&gt;YEAR(M1122), Q1122*$C$6, O1122)*(J1123/J1122)</f>
        <v/>
      </c>
      <c r="P1123" s="107">
        <f>IF(YEAR(M1123)&lt;&gt;YEAR(M1122), Q1122*$C$7, P1122)*(1+Tbill_YTM)^(1/52)</f>
        <v/>
      </c>
      <c r="Q1123" s="61">
        <f>SUM(N1123:P1123)</f>
        <v/>
      </c>
      <c r="R1123" s="61">
        <f>R1122*EXP($C$20/52) - IF(YEAR(M1124)&lt;&gt;YEAR(M1123), Initial_Assets * $C$19, 0)</f>
        <v/>
      </c>
      <c r="S1123" s="62">
        <f>Q1123/-R1123</f>
        <v/>
      </c>
      <c r="T1123" s="59" t="n"/>
      <c r="U1123" s="59" t="n"/>
      <c r="V1123" s="59" t="n"/>
    </row>
    <row r="1124">
      <c r="G1124" s="59" t="n"/>
      <c r="H1124" s="104" t="n">
        <v>44459</v>
      </c>
      <c r="I1124" s="105" t="n">
        <v>15329.6796875</v>
      </c>
      <c r="J1124" s="70" t="n">
        <v>78.4731521606445</v>
      </c>
      <c r="K1124" s="106">
        <f>K1123*(1+Tbill_YTM)^(1/52)</f>
        <v/>
      </c>
      <c r="L1124" s="59" t="n"/>
      <c r="M1124" s="104" t="n">
        <v>44459</v>
      </c>
      <c r="N1124" s="107">
        <f>IF(YEAR(M1124)&lt;&gt;YEAR(M1123), Q1123*$C$5, N1123)*(I1124/I1123)</f>
        <v/>
      </c>
      <c r="O1124" s="107">
        <f>IF(YEAR(M1124)&lt;&gt;YEAR(M1123), Q1123*$C$6, O1123)*(J1124/J1123)</f>
        <v/>
      </c>
      <c r="P1124" s="107">
        <f>IF(YEAR(M1124)&lt;&gt;YEAR(M1123), Q1123*$C$7, P1123)*(1+Tbill_YTM)^(1/52)</f>
        <v/>
      </c>
      <c r="Q1124" s="61">
        <f>SUM(N1124:P1124)</f>
        <v/>
      </c>
      <c r="R1124" s="61">
        <f>R1123*EXP($C$20/52) - IF(YEAR(M1125)&lt;&gt;YEAR(M1124), Initial_Assets * $C$19, 0)</f>
        <v/>
      </c>
      <c r="S1124" s="62">
        <f>Q1124/-R1124</f>
        <v/>
      </c>
      <c r="T1124" s="59" t="n"/>
      <c r="U1124" s="59" t="n"/>
      <c r="V1124" s="59" t="n"/>
    </row>
    <row r="1125">
      <c r="G1125" s="59" t="n"/>
      <c r="H1125" s="104" t="n">
        <v>44466</v>
      </c>
      <c r="I1125" s="105" t="n">
        <v>14791.8701171875</v>
      </c>
      <c r="J1125" s="70" t="n">
        <v>72.9534072875976</v>
      </c>
      <c r="K1125" s="106">
        <f>K1124*(1+Tbill_YTM)^(1/52)</f>
        <v/>
      </c>
      <c r="L1125" s="59" t="n"/>
      <c r="M1125" s="104" t="n">
        <v>44466</v>
      </c>
      <c r="N1125" s="107">
        <f>IF(YEAR(M1125)&lt;&gt;YEAR(M1124), Q1124*$C$5, N1124)*(I1125/I1124)</f>
        <v/>
      </c>
      <c r="O1125" s="107">
        <f>IF(YEAR(M1125)&lt;&gt;YEAR(M1124), Q1124*$C$6, O1124)*(J1125/J1124)</f>
        <v/>
      </c>
      <c r="P1125" s="107">
        <f>IF(YEAR(M1125)&lt;&gt;YEAR(M1124), Q1124*$C$7, P1124)*(1+Tbill_YTM)^(1/52)</f>
        <v/>
      </c>
      <c r="Q1125" s="61">
        <f>SUM(N1125:P1125)</f>
        <v/>
      </c>
      <c r="R1125" s="61">
        <f>R1124*EXP($C$20/52) - IF(YEAR(M1126)&lt;&gt;YEAR(M1125), Initial_Assets * $C$19, 0)</f>
        <v/>
      </c>
      <c r="S1125" s="62">
        <f>Q1125/-R1125</f>
        <v/>
      </c>
      <c r="T1125" s="59" t="n"/>
      <c r="U1125" s="59" t="n"/>
      <c r="V1125" s="59" t="n"/>
    </row>
    <row r="1126">
      <c r="G1126" s="59" t="n"/>
      <c r="H1126" s="104" t="n">
        <v>44473</v>
      </c>
      <c r="I1126" s="105" t="n">
        <v>14820.75</v>
      </c>
      <c r="J1126" s="70" t="n">
        <v>73.2798614501953</v>
      </c>
      <c r="K1126" s="106">
        <f>K1125*(1+Tbill_YTM)^(1/52)</f>
        <v/>
      </c>
      <c r="L1126" s="59" t="n"/>
      <c r="M1126" s="104" t="n">
        <v>44473</v>
      </c>
      <c r="N1126" s="107">
        <f>IF(YEAR(M1126)&lt;&gt;YEAR(M1125), Q1125*$C$5, N1125)*(I1126/I1125)</f>
        <v/>
      </c>
      <c r="O1126" s="107">
        <f>IF(YEAR(M1126)&lt;&gt;YEAR(M1125), Q1125*$C$6, O1125)*(J1126/J1125)</f>
        <v/>
      </c>
      <c r="P1126" s="107">
        <f>IF(YEAR(M1126)&lt;&gt;YEAR(M1125), Q1125*$C$7, P1125)*(1+Tbill_YTM)^(1/52)</f>
        <v/>
      </c>
      <c r="Q1126" s="61">
        <f>SUM(N1126:P1126)</f>
        <v/>
      </c>
      <c r="R1126" s="61">
        <f>R1125*EXP($C$20/52) - IF(YEAR(M1127)&lt;&gt;YEAR(M1126), Initial_Assets * $C$19, 0)</f>
        <v/>
      </c>
      <c r="S1126" s="62">
        <f>Q1126/-R1126</f>
        <v/>
      </c>
      <c r="T1126" s="59" t="n"/>
      <c r="U1126" s="59" t="n"/>
      <c r="V1126" s="59" t="n"/>
    </row>
    <row r="1127">
      <c r="G1127" s="59" t="n"/>
      <c r="H1127" s="104" t="n">
        <v>44480</v>
      </c>
      <c r="I1127" s="105" t="n">
        <v>15146.919921875</v>
      </c>
      <c r="J1127" s="70" t="n">
        <v>76.4254989624023</v>
      </c>
      <c r="K1127" s="106">
        <f>K1126*(1+Tbill_YTM)^(1/52)</f>
        <v/>
      </c>
      <c r="L1127" s="59" t="n"/>
      <c r="M1127" s="104" t="n">
        <v>44480</v>
      </c>
      <c r="N1127" s="107">
        <f>IF(YEAR(M1127)&lt;&gt;YEAR(M1126), Q1126*$C$5, N1126)*(I1127/I1126)</f>
        <v/>
      </c>
      <c r="O1127" s="107">
        <f>IF(YEAR(M1127)&lt;&gt;YEAR(M1126), Q1126*$C$6, O1126)*(J1127/J1126)</f>
        <v/>
      </c>
      <c r="P1127" s="107">
        <f>IF(YEAR(M1127)&lt;&gt;YEAR(M1126), Q1126*$C$7, P1126)*(1+Tbill_YTM)^(1/52)</f>
        <v/>
      </c>
      <c r="Q1127" s="61">
        <f>SUM(N1127:P1127)</f>
        <v/>
      </c>
      <c r="R1127" s="61">
        <f>R1126*EXP($C$20/52) - IF(YEAR(M1128)&lt;&gt;YEAR(M1127), Initial_Assets * $C$19, 0)</f>
        <v/>
      </c>
      <c r="S1127" s="62">
        <f>Q1127/-R1127</f>
        <v/>
      </c>
      <c r="T1127" s="59" t="n"/>
      <c r="U1127" s="59" t="n"/>
      <c r="V1127" s="59" t="n"/>
    </row>
    <row r="1128">
      <c r="G1128" s="59" t="n"/>
      <c r="H1128" s="104" t="n">
        <v>44487</v>
      </c>
      <c r="I1128" s="105" t="n">
        <v>15355.0703125</v>
      </c>
      <c r="J1128" s="70" t="n">
        <v>78.52260589599609</v>
      </c>
      <c r="K1128" s="106">
        <f>K1127*(1+Tbill_YTM)^(1/52)</f>
        <v/>
      </c>
      <c r="L1128" s="59" t="n"/>
      <c r="M1128" s="104" t="n">
        <v>44487</v>
      </c>
      <c r="N1128" s="107">
        <f>IF(YEAR(M1128)&lt;&gt;YEAR(M1127), Q1127*$C$5, N1127)*(I1128/I1127)</f>
        <v/>
      </c>
      <c r="O1128" s="107">
        <f>IF(YEAR(M1128)&lt;&gt;YEAR(M1127), Q1127*$C$6, O1127)*(J1128/J1127)</f>
        <v/>
      </c>
      <c r="P1128" s="107">
        <f>IF(YEAR(M1128)&lt;&gt;YEAR(M1127), Q1127*$C$7, P1127)*(1+Tbill_YTM)^(1/52)</f>
        <v/>
      </c>
      <c r="Q1128" s="61">
        <f>SUM(N1128:P1128)</f>
        <v/>
      </c>
      <c r="R1128" s="61">
        <f>R1127*EXP($C$20/52) - IF(YEAR(M1129)&lt;&gt;YEAR(M1128), Initial_Assets * $C$19, 0)</f>
        <v/>
      </c>
      <c r="S1128" s="62">
        <f>Q1128/-R1128</f>
        <v/>
      </c>
      <c r="T1128" s="59" t="n"/>
      <c r="U1128" s="59" t="n"/>
      <c r="V1128" s="59" t="n"/>
    </row>
    <row r="1129">
      <c r="G1129" s="59" t="n"/>
      <c r="H1129" s="104" t="n">
        <v>44494</v>
      </c>
      <c r="I1129" s="105" t="n">
        <v>15850.4697265625</v>
      </c>
      <c r="J1129" s="70" t="n">
        <v>83.6268692016601</v>
      </c>
      <c r="K1129" s="106">
        <f>K1128*(1+Tbill_YTM)^(1/52)</f>
        <v/>
      </c>
      <c r="L1129" s="59" t="n"/>
      <c r="M1129" s="104" t="n">
        <v>44494</v>
      </c>
      <c r="N1129" s="107">
        <f>IF(YEAR(M1129)&lt;&gt;YEAR(M1128), Q1128*$C$5, N1128)*(I1129/I1128)</f>
        <v/>
      </c>
      <c r="O1129" s="107">
        <f>IF(YEAR(M1129)&lt;&gt;YEAR(M1128), Q1128*$C$6, O1128)*(J1129/J1128)</f>
        <v/>
      </c>
      <c r="P1129" s="107">
        <f>IF(YEAR(M1129)&lt;&gt;YEAR(M1128), Q1128*$C$7, P1128)*(1+Tbill_YTM)^(1/52)</f>
        <v/>
      </c>
      <c r="Q1129" s="61">
        <f>SUM(N1129:P1129)</f>
        <v/>
      </c>
      <c r="R1129" s="61">
        <f>R1128*EXP($C$20/52) - IF(YEAR(M1130)&lt;&gt;YEAR(M1129), Initial_Assets * $C$19, 0)</f>
        <v/>
      </c>
      <c r="S1129" s="62">
        <f>Q1129/-R1129</f>
        <v/>
      </c>
      <c r="T1129" s="59" t="n"/>
      <c r="U1129" s="59" t="n"/>
      <c r="V1129" s="59" t="n"/>
    </row>
    <row r="1130">
      <c r="G1130" s="59" t="n"/>
      <c r="H1130" s="104" t="n">
        <v>44501</v>
      </c>
      <c r="I1130" s="105" t="n">
        <v>16359.3798828125</v>
      </c>
      <c r="J1130" s="70" t="n">
        <v>89.0674667358398</v>
      </c>
      <c r="K1130" s="106">
        <f>K1129*(1+Tbill_YTM)^(1/52)</f>
        <v/>
      </c>
      <c r="L1130" s="59" t="n"/>
      <c r="M1130" s="104" t="n">
        <v>44501</v>
      </c>
      <c r="N1130" s="107">
        <f>IF(YEAR(M1130)&lt;&gt;YEAR(M1129), Q1129*$C$5, N1129)*(I1130/I1129)</f>
        <v/>
      </c>
      <c r="O1130" s="107">
        <f>IF(YEAR(M1130)&lt;&gt;YEAR(M1129), Q1129*$C$6, O1129)*(J1130/J1129)</f>
        <v/>
      </c>
      <c r="P1130" s="107">
        <f>IF(YEAR(M1130)&lt;&gt;YEAR(M1129), Q1129*$C$7, P1129)*(1+Tbill_YTM)^(1/52)</f>
        <v/>
      </c>
      <c r="Q1130" s="61">
        <f>SUM(N1130:P1130)</f>
        <v/>
      </c>
      <c r="R1130" s="61">
        <f>R1129*EXP($C$20/52) - IF(YEAR(M1131)&lt;&gt;YEAR(M1130), Initial_Assets * $C$19, 0)</f>
        <v/>
      </c>
      <c r="S1130" s="62">
        <f>Q1130/-R1130</f>
        <v/>
      </c>
      <c r="T1130" s="59" t="n"/>
      <c r="U1130" s="59" t="n"/>
      <c r="V1130" s="59" t="n"/>
    </row>
    <row r="1131">
      <c r="G1131" s="59" t="n"/>
      <c r="H1131" s="104" t="n">
        <v>44508</v>
      </c>
      <c r="I1131" s="105" t="n">
        <v>16199.8896484375</v>
      </c>
      <c r="J1131" s="70" t="n">
        <v>87.2869033813476</v>
      </c>
      <c r="K1131" s="106">
        <f>K1130*(1+Tbill_YTM)^(1/52)</f>
        <v/>
      </c>
      <c r="L1131" s="59" t="n"/>
      <c r="M1131" s="104" t="n">
        <v>44508</v>
      </c>
      <c r="N1131" s="107">
        <f>IF(YEAR(M1131)&lt;&gt;YEAR(M1130), Q1130*$C$5, N1130)*(I1131/I1130)</f>
        <v/>
      </c>
      <c r="O1131" s="107">
        <f>IF(YEAR(M1131)&lt;&gt;YEAR(M1130), Q1130*$C$6, O1130)*(J1131/J1130)</f>
        <v/>
      </c>
      <c r="P1131" s="107">
        <f>IF(YEAR(M1131)&lt;&gt;YEAR(M1130), Q1130*$C$7, P1130)*(1+Tbill_YTM)^(1/52)</f>
        <v/>
      </c>
      <c r="Q1131" s="61">
        <f>SUM(N1131:P1131)</f>
        <v/>
      </c>
      <c r="R1131" s="61">
        <f>R1130*EXP($C$20/52) - IF(YEAR(M1132)&lt;&gt;YEAR(M1131), Initial_Assets * $C$19, 0)</f>
        <v/>
      </c>
      <c r="S1131" s="62">
        <f>Q1131/-R1131</f>
        <v/>
      </c>
      <c r="T1131" s="59" t="n"/>
      <c r="U1131" s="59" t="n"/>
      <c r="V1131" s="59" t="n"/>
    </row>
    <row r="1132">
      <c r="G1132" s="59" t="n"/>
      <c r="H1132" s="104" t="n">
        <v>44515</v>
      </c>
      <c r="I1132" s="105" t="n">
        <v>16573.33984375</v>
      </c>
      <c r="J1132" s="70" t="n">
        <v>91.38218688964839</v>
      </c>
      <c r="K1132" s="106">
        <f>K1131*(1+Tbill_YTM)^(1/52)</f>
        <v/>
      </c>
      <c r="L1132" s="59" t="n"/>
      <c r="M1132" s="104" t="n">
        <v>44515</v>
      </c>
      <c r="N1132" s="107">
        <f>IF(YEAR(M1132)&lt;&gt;YEAR(M1131), Q1131*$C$5, N1131)*(I1132/I1131)</f>
        <v/>
      </c>
      <c r="O1132" s="107">
        <f>IF(YEAR(M1132)&lt;&gt;YEAR(M1131), Q1131*$C$6, O1131)*(J1132/J1131)</f>
        <v/>
      </c>
      <c r="P1132" s="107">
        <f>IF(YEAR(M1132)&lt;&gt;YEAR(M1131), Q1131*$C$7, P1131)*(1+Tbill_YTM)^(1/52)</f>
        <v/>
      </c>
      <c r="Q1132" s="61">
        <f>SUM(N1132:P1132)</f>
        <v/>
      </c>
      <c r="R1132" s="61">
        <f>R1131*EXP($C$20/52) - IF(YEAR(M1133)&lt;&gt;YEAR(M1132), Initial_Assets * $C$19, 0)</f>
        <v/>
      </c>
      <c r="S1132" s="62">
        <f>Q1132/-R1132</f>
        <v/>
      </c>
      <c r="T1132" s="59" t="n"/>
      <c r="U1132" s="59" t="n"/>
      <c r="V1132" s="59" t="n"/>
    </row>
    <row r="1133">
      <c r="G1133" s="59" t="n"/>
      <c r="H1133" s="104" t="n">
        <v>44522</v>
      </c>
      <c r="I1133" s="105" t="n">
        <v>16025.580078125</v>
      </c>
      <c r="J1133" s="70" t="n">
        <v>85.5162277221679</v>
      </c>
      <c r="K1133" s="106">
        <f>K1132*(1+Tbill_YTM)^(1/52)</f>
        <v/>
      </c>
      <c r="L1133" s="59" t="n"/>
      <c r="M1133" s="104" t="n">
        <v>44522</v>
      </c>
      <c r="N1133" s="107">
        <f>IF(YEAR(M1133)&lt;&gt;YEAR(M1132), Q1132*$C$5, N1132)*(I1133/I1132)</f>
        <v/>
      </c>
      <c r="O1133" s="107">
        <f>IF(YEAR(M1133)&lt;&gt;YEAR(M1132), Q1132*$C$6, O1132)*(J1133/J1132)</f>
        <v/>
      </c>
      <c r="P1133" s="107">
        <f>IF(YEAR(M1133)&lt;&gt;YEAR(M1132), Q1132*$C$7, P1132)*(1+Tbill_YTM)^(1/52)</f>
        <v/>
      </c>
      <c r="Q1133" s="61">
        <f>SUM(N1133:P1133)</f>
        <v/>
      </c>
      <c r="R1133" s="61">
        <f>R1132*EXP($C$20/52) - IF(YEAR(M1134)&lt;&gt;YEAR(M1133), Initial_Assets * $C$19, 0)</f>
        <v/>
      </c>
      <c r="S1133" s="62">
        <f>Q1133/-R1133</f>
        <v/>
      </c>
      <c r="T1133" s="59" t="n"/>
      <c r="U1133" s="59" t="n"/>
      <c r="V1133" s="59" t="n"/>
    </row>
    <row r="1134">
      <c r="G1134" s="59" t="n"/>
      <c r="H1134" s="104" t="n">
        <v>44529</v>
      </c>
      <c r="I1134" s="105" t="n">
        <v>15712.0400390625</v>
      </c>
      <c r="J1134" s="70" t="n">
        <v>82.0045928955078</v>
      </c>
      <c r="K1134" s="106">
        <f>K1133*(1+Tbill_YTM)^(1/52)</f>
        <v/>
      </c>
      <c r="L1134" s="59" t="n"/>
      <c r="M1134" s="104" t="n">
        <v>44529</v>
      </c>
      <c r="N1134" s="107">
        <f>IF(YEAR(M1134)&lt;&gt;YEAR(M1133), Q1133*$C$5, N1133)*(I1134/I1133)</f>
        <v/>
      </c>
      <c r="O1134" s="107">
        <f>IF(YEAR(M1134)&lt;&gt;YEAR(M1133), Q1133*$C$6, O1133)*(J1134/J1133)</f>
        <v/>
      </c>
      <c r="P1134" s="107">
        <f>IF(YEAR(M1134)&lt;&gt;YEAR(M1133), Q1133*$C$7, P1133)*(1+Tbill_YTM)^(1/52)</f>
        <v/>
      </c>
      <c r="Q1134" s="61">
        <f>SUM(N1134:P1134)</f>
        <v/>
      </c>
      <c r="R1134" s="61">
        <f>R1133*EXP($C$20/52) - IF(YEAR(M1135)&lt;&gt;YEAR(M1134), Initial_Assets * $C$19, 0)</f>
        <v/>
      </c>
      <c r="S1134" s="62">
        <f>Q1134/-R1134</f>
        <v/>
      </c>
      <c r="T1134" s="59" t="n"/>
      <c r="U1134" s="59" t="n"/>
      <c r="V1134" s="59" t="n"/>
    </row>
    <row r="1135">
      <c r="G1135" s="59" t="n"/>
      <c r="H1135" s="104" t="n">
        <v>44536</v>
      </c>
      <c r="I1135" s="105" t="n">
        <v>16331.98046875</v>
      </c>
      <c r="J1135" s="70" t="n">
        <v>88.34535217285151</v>
      </c>
      <c r="K1135" s="106">
        <f>K1134*(1+Tbill_YTM)^(1/52)</f>
        <v/>
      </c>
      <c r="L1135" s="59" t="n"/>
      <c r="M1135" s="104" t="n">
        <v>44536</v>
      </c>
      <c r="N1135" s="107">
        <f>IF(YEAR(M1135)&lt;&gt;YEAR(M1134), Q1134*$C$5, N1134)*(I1135/I1134)</f>
        <v/>
      </c>
      <c r="O1135" s="107">
        <f>IF(YEAR(M1135)&lt;&gt;YEAR(M1134), Q1134*$C$6, O1134)*(J1135/J1134)</f>
        <v/>
      </c>
      <c r="P1135" s="107">
        <f>IF(YEAR(M1135)&lt;&gt;YEAR(M1134), Q1134*$C$7, P1134)*(1+Tbill_YTM)^(1/52)</f>
        <v/>
      </c>
      <c r="Q1135" s="61">
        <f>SUM(N1135:P1135)</f>
        <v/>
      </c>
      <c r="R1135" s="61">
        <f>R1134*EXP($C$20/52) - IF(YEAR(M1136)&lt;&gt;YEAR(M1135), Initial_Assets * $C$19, 0)</f>
        <v/>
      </c>
      <c r="S1135" s="62">
        <f>Q1135/-R1135</f>
        <v/>
      </c>
      <c r="T1135" s="59" t="n"/>
      <c r="U1135" s="59" t="n"/>
      <c r="V1135" s="59" t="n"/>
    </row>
    <row r="1136">
      <c r="G1136" s="59" t="n"/>
      <c r="H1136" s="104" t="n">
        <v>44543</v>
      </c>
      <c r="I1136" s="105" t="n">
        <v>15801.4599609375</v>
      </c>
      <c r="J1136" s="70" t="n">
        <v>82.4794006347656</v>
      </c>
      <c r="K1136" s="106">
        <f>K1135*(1+Tbill_YTM)^(1/52)</f>
        <v/>
      </c>
      <c r="L1136" s="59" t="n"/>
      <c r="M1136" s="104" t="n">
        <v>44543</v>
      </c>
      <c r="N1136" s="107">
        <f>IF(YEAR(M1136)&lt;&gt;YEAR(M1135), Q1135*$C$5, N1135)*(I1136/I1135)</f>
        <v/>
      </c>
      <c r="O1136" s="107">
        <f>IF(YEAR(M1136)&lt;&gt;YEAR(M1135), Q1135*$C$6, O1135)*(J1136/J1135)</f>
        <v/>
      </c>
      <c r="P1136" s="107">
        <f>IF(YEAR(M1136)&lt;&gt;YEAR(M1135), Q1135*$C$7, P1135)*(1+Tbill_YTM)^(1/52)</f>
        <v/>
      </c>
      <c r="Q1136" s="61">
        <f>SUM(N1136:P1136)</f>
        <v/>
      </c>
      <c r="R1136" s="61">
        <f>R1135*EXP($C$20/52) - IF(YEAR(M1137)&lt;&gt;YEAR(M1136), Initial_Assets * $C$19, 0)</f>
        <v/>
      </c>
      <c r="S1136" s="62">
        <f>Q1136/-R1136</f>
        <v/>
      </c>
      <c r="T1136" s="59" t="n"/>
      <c r="U1136" s="59" t="n"/>
      <c r="V1136" s="59" t="n"/>
    </row>
    <row r="1137">
      <c r="G1137" s="59" t="n"/>
      <c r="H1137" s="104" t="n">
        <v>44550</v>
      </c>
      <c r="I1137" s="105" t="n">
        <v>16308.2099609375</v>
      </c>
      <c r="J1137" s="70" t="n">
        <v>87.8408584594726</v>
      </c>
      <c r="K1137" s="106">
        <f>K1136*(1+Tbill_YTM)^(1/52)</f>
        <v/>
      </c>
      <c r="L1137" s="59" t="n"/>
      <c r="M1137" s="104" t="n">
        <v>44550</v>
      </c>
      <c r="N1137" s="107">
        <f>IF(YEAR(M1137)&lt;&gt;YEAR(M1136), Q1136*$C$5, N1136)*(I1137/I1136)</f>
        <v/>
      </c>
      <c r="O1137" s="107">
        <f>IF(YEAR(M1137)&lt;&gt;YEAR(M1136), Q1136*$C$6, O1136)*(J1137/J1136)</f>
        <v/>
      </c>
      <c r="P1137" s="107">
        <f>IF(YEAR(M1137)&lt;&gt;YEAR(M1136), Q1136*$C$7, P1136)*(1+Tbill_YTM)^(1/52)</f>
        <v/>
      </c>
      <c r="Q1137" s="61">
        <f>SUM(N1137:P1137)</f>
        <v/>
      </c>
      <c r="R1137" s="61">
        <f>R1136*EXP($C$20/52) - IF(YEAR(M1138)&lt;&gt;YEAR(M1137), Initial_Assets * $C$19, 0)</f>
        <v/>
      </c>
      <c r="S1137" s="62">
        <f>Q1137/-R1137</f>
        <v/>
      </c>
      <c r="T1137" s="59" t="n"/>
      <c r="U1137" s="59" t="n"/>
      <c r="V1137" s="59" t="n"/>
    </row>
    <row r="1138" ht="17.5" customHeight="1" s="15" thickBot="1">
      <c r="G1138" s="86" t="inlineStr">
        <is>
          <t>year-end</t>
        </is>
      </c>
      <c r="H1138" s="111" t="n">
        <v>44557</v>
      </c>
      <c r="I1138" s="112" t="n">
        <v>16320.080078125</v>
      </c>
      <c r="J1138" s="84" t="n">
        <v>88.058479309082</v>
      </c>
      <c r="K1138" s="113">
        <f>K1137*(1+Tbill_YTM)^(1/52)</f>
        <v/>
      </c>
      <c r="L1138" s="86" t="n"/>
      <c r="M1138" s="111" t="n">
        <v>44557</v>
      </c>
      <c r="N1138" s="107">
        <f>IF(YEAR(M1138)&lt;&gt;YEAR(M1137), Q1137*$C$5, N1137)*(I1138/I1137)</f>
        <v/>
      </c>
      <c r="O1138" s="107">
        <f>IF(YEAR(M1138)&lt;&gt;YEAR(M1137), Q1137*$C$6, O1137)*(J1138/J1137)</f>
        <v/>
      </c>
      <c r="P1138" s="107">
        <f>IF(YEAR(M1138)&lt;&gt;YEAR(M1137), Q1137*$C$7, P1137)*(1+Tbill_YTM)^(1/52)</f>
        <v/>
      </c>
      <c r="Q1138" s="87">
        <f>SUM(N1138:P1138)</f>
        <v/>
      </c>
      <c r="R1138" s="61">
        <f>R1137*EXP($C$20/52) - IF(YEAR(M1139)&lt;&gt;YEAR(M1138), Initial_Assets * $C$19, 0)</f>
        <v/>
      </c>
      <c r="S1138" s="88">
        <f>Q1138/-R1138</f>
        <v/>
      </c>
      <c r="T1138" s="86" t="n"/>
      <c r="U1138" s="86" t="n"/>
      <c r="V1138" s="86" t="n"/>
    </row>
    <row r="1139" ht="17.5" customHeight="1" s="15" thickTop="1">
      <c r="G1139" s="59" t="n"/>
      <c r="H1139" s="104" t="n">
        <v>44564</v>
      </c>
      <c r="I1139" s="105" t="n">
        <v>15592.1904296875</v>
      </c>
      <c r="J1139" s="70" t="n">
        <v>80.2240295410156</v>
      </c>
      <c r="K1139" s="106">
        <f>K1138*(1+Tbill_YTM)^(1/52)</f>
        <v/>
      </c>
      <c r="L1139" s="59" t="n"/>
      <c r="M1139" s="104" t="n">
        <v>44564</v>
      </c>
      <c r="N1139" s="107">
        <f>IF(YEAR(M1139)&lt;&gt;YEAR(M1138), Q1138*$C$5, N1138)*(I1139/I1138)</f>
        <v/>
      </c>
      <c r="O1139" s="107">
        <f>IF(YEAR(M1139)&lt;&gt;YEAR(M1138), Q1138*$C$6, O1138)*(J1139/J1138)</f>
        <v/>
      </c>
      <c r="P1139" s="107">
        <f>IF(YEAR(M1139)&lt;&gt;YEAR(M1138), Q1138*$C$7, P1138)*(1+Tbill_YTM)^(1/52)</f>
        <v/>
      </c>
      <c r="Q1139" s="61">
        <f>SUM(N1139:P1139)</f>
        <v/>
      </c>
      <c r="R1139" s="61">
        <f>R1138*EXP($C$20/52) - IF(YEAR(M1140)&lt;&gt;YEAR(M1139), Initial_Assets * $C$19, 0)</f>
        <v/>
      </c>
      <c r="S1139" s="62">
        <f>Q1139/-R1139</f>
        <v/>
      </c>
      <c r="T1139" s="59" t="n"/>
      <c r="U1139" s="59" t="n"/>
      <c r="V1139" s="59" t="n"/>
    </row>
    <row r="1140">
      <c r="G1140" s="59" t="n"/>
      <c r="H1140" s="104" t="n">
        <v>44571</v>
      </c>
      <c r="I1140" s="105" t="n">
        <v>15611.58984375</v>
      </c>
      <c r="J1140" s="70" t="n">
        <v>80.20423889160151</v>
      </c>
      <c r="K1140" s="106">
        <f>K1139*(1+Tbill_YTM)^(1/52)</f>
        <v/>
      </c>
      <c r="L1140" s="59" t="n"/>
      <c r="M1140" s="104" t="n">
        <v>44571</v>
      </c>
      <c r="N1140" s="107">
        <f>IF(YEAR(M1140)&lt;&gt;YEAR(M1139), Q1139*$C$5, N1139)*(I1140/I1139)</f>
        <v/>
      </c>
      <c r="O1140" s="107">
        <f>IF(YEAR(M1140)&lt;&gt;YEAR(M1139), Q1139*$C$6, O1139)*(J1140/J1139)</f>
        <v/>
      </c>
      <c r="P1140" s="107">
        <f>IF(YEAR(M1140)&lt;&gt;YEAR(M1139), Q1139*$C$7, P1139)*(1+Tbill_YTM)^(1/52)</f>
        <v/>
      </c>
      <c r="Q1140" s="61">
        <f>SUM(N1140:P1140)</f>
        <v/>
      </c>
      <c r="R1140" s="61">
        <f>R1139*EXP($C$20/52) - IF(YEAR(M1141)&lt;&gt;YEAR(M1140), Initial_Assets * $C$19, 0)</f>
        <v/>
      </c>
      <c r="S1140" s="62">
        <f>Q1140/-R1140</f>
        <v/>
      </c>
      <c r="T1140" s="59" t="n"/>
      <c r="U1140" s="59" t="n"/>
      <c r="V1140" s="59" t="n"/>
    </row>
    <row r="1141">
      <c r="G1141" s="59" t="n"/>
      <c r="H1141" s="104" t="n">
        <v>44578</v>
      </c>
      <c r="I1141" s="105" t="n">
        <v>14438.400390625</v>
      </c>
      <c r="J1141" s="70" t="n">
        <v>68.4525527954101</v>
      </c>
      <c r="K1141" s="106">
        <f>K1140*(1+Tbill_YTM)^(1/52)</f>
        <v/>
      </c>
      <c r="L1141" s="59" t="n"/>
      <c r="M1141" s="104" t="n">
        <v>44578</v>
      </c>
      <c r="N1141" s="107">
        <f>IF(YEAR(M1141)&lt;&gt;YEAR(M1140), Q1140*$C$5, N1140)*(I1141/I1140)</f>
        <v/>
      </c>
      <c r="O1141" s="107">
        <f>IF(YEAR(M1141)&lt;&gt;YEAR(M1140), Q1140*$C$6, O1140)*(J1141/J1140)</f>
        <v/>
      </c>
      <c r="P1141" s="107">
        <f>IF(YEAR(M1141)&lt;&gt;YEAR(M1140), Q1140*$C$7, P1140)*(1+Tbill_YTM)^(1/52)</f>
        <v/>
      </c>
      <c r="Q1141" s="61">
        <f>SUM(N1141:P1141)</f>
        <v/>
      </c>
      <c r="R1141" s="61">
        <f>R1140*EXP($C$20/52) - IF(YEAR(M1142)&lt;&gt;YEAR(M1141), Initial_Assets * $C$19, 0)</f>
        <v/>
      </c>
      <c r="S1141" s="62">
        <f>Q1141/-R1141</f>
        <v/>
      </c>
      <c r="T1141" s="59" t="n"/>
      <c r="U1141" s="59" t="n"/>
      <c r="V1141" s="59" t="n"/>
    </row>
    <row r="1142">
      <c r="G1142" s="59" t="n"/>
      <c r="H1142" s="104" t="n">
        <v>44585</v>
      </c>
      <c r="I1142" s="105" t="n">
        <v>14454.6103515625</v>
      </c>
      <c r="J1142" s="70" t="n">
        <v>68.5218048095703</v>
      </c>
      <c r="K1142" s="106">
        <f>K1141*(1+Tbill_YTM)^(1/52)</f>
        <v/>
      </c>
      <c r="L1142" s="59" t="n"/>
      <c r="M1142" s="104" t="n">
        <v>44585</v>
      </c>
      <c r="N1142" s="107">
        <f>IF(YEAR(M1142)&lt;&gt;YEAR(M1141), Q1141*$C$5, N1141)*(I1142/I1141)</f>
        <v/>
      </c>
      <c r="O1142" s="107">
        <f>IF(YEAR(M1142)&lt;&gt;YEAR(M1141), Q1141*$C$6, O1141)*(J1142/J1141)</f>
        <v/>
      </c>
      <c r="P1142" s="107">
        <f>IF(YEAR(M1142)&lt;&gt;YEAR(M1141), Q1141*$C$7, P1141)*(1+Tbill_YTM)^(1/52)</f>
        <v/>
      </c>
      <c r="Q1142" s="61">
        <f>SUM(N1142:P1142)</f>
        <v/>
      </c>
      <c r="R1142" s="61">
        <f>R1141*EXP($C$20/52) - IF(YEAR(M1143)&lt;&gt;YEAR(M1142), Initial_Assets * $C$19, 0)</f>
        <v/>
      </c>
      <c r="S1142" s="62">
        <f>Q1142/-R1142</f>
        <v/>
      </c>
      <c r="T1142" s="59" t="n"/>
      <c r="U1142" s="59" t="n"/>
      <c r="V1142" s="59" t="n"/>
    </row>
    <row r="1143">
      <c r="G1143" s="59" t="n"/>
      <c r="H1143" s="104" t="n">
        <v>44592</v>
      </c>
      <c r="I1143" s="105" t="n">
        <v>14694.349609375</v>
      </c>
      <c r="J1143" s="70" t="n">
        <v>70.628791809082</v>
      </c>
      <c r="K1143" s="106">
        <f>K1142*(1+Tbill_YTM)^(1/52)</f>
        <v/>
      </c>
      <c r="L1143" s="59" t="n"/>
      <c r="M1143" s="104" t="n">
        <v>44592</v>
      </c>
      <c r="N1143" s="107">
        <f>IF(YEAR(M1143)&lt;&gt;YEAR(M1142), Q1142*$C$5, N1142)*(I1143/I1142)</f>
        <v/>
      </c>
      <c r="O1143" s="107">
        <f>IF(YEAR(M1143)&lt;&gt;YEAR(M1142), Q1142*$C$6, O1142)*(J1143/J1142)</f>
        <v/>
      </c>
      <c r="P1143" s="107">
        <f>IF(YEAR(M1143)&lt;&gt;YEAR(M1142), Q1142*$C$7, P1142)*(1+Tbill_YTM)^(1/52)</f>
        <v/>
      </c>
      <c r="Q1143" s="61">
        <f>SUM(N1143:P1143)</f>
        <v/>
      </c>
      <c r="R1143" s="61">
        <f>R1142*EXP($C$20/52) - IF(YEAR(M1144)&lt;&gt;YEAR(M1143), Initial_Assets * $C$19, 0)</f>
        <v/>
      </c>
      <c r="S1143" s="62">
        <f>Q1143/-R1143</f>
        <v/>
      </c>
      <c r="T1143" s="59" t="n"/>
      <c r="U1143" s="59" t="n"/>
      <c r="V1143" s="59" t="n"/>
    </row>
    <row r="1144">
      <c r="G1144" s="59" t="n"/>
      <c r="H1144" s="104" t="n">
        <v>44599</v>
      </c>
      <c r="I1144" s="105" t="n">
        <v>14253.83984375</v>
      </c>
      <c r="J1144" s="70" t="n">
        <v>66.2664337158203</v>
      </c>
      <c r="K1144" s="106">
        <f>K1143*(1+Tbill_YTM)^(1/52)</f>
        <v/>
      </c>
      <c r="L1144" s="59" t="n"/>
      <c r="M1144" s="104" t="n">
        <v>44599</v>
      </c>
      <c r="N1144" s="107">
        <f>IF(YEAR(M1144)&lt;&gt;YEAR(M1143), Q1143*$C$5, N1143)*(I1144/I1143)</f>
        <v/>
      </c>
      <c r="O1144" s="107">
        <f>IF(YEAR(M1144)&lt;&gt;YEAR(M1143), Q1143*$C$6, O1143)*(J1144/J1143)</f>
        <v/>
      </c>
      <c r="P1144" s="107">
        <f>IF(YEAR(M1144)&lt;&gt;YEAR(M1143), Q1143*$C$7, P1143)*(1+Tbill_YTM)^(1/52)</f>
        <v/>
      </c>
      <c r="Q1144" s="61">
        <f>SUM(N1144:P1144)</f>
        <v/>
      </c>
      <c r="R1144" s="61">
        <f>R1143*EXP($C$20/52) - IF(YEAR(M1145)&lt;&gt;YEAR(M1144), Initial_Assets * $C$19, 0)</f>
        <v/>
      </c>
      <c r="S1144" s="62">
        <f>Q1144/-R1144</f>
        <v/>
      </c>
      <c r="T1144" s="59" t="n"/>
      <c r="U1144" s="59" t="n"/>
      <c r="V1144" s="59" t="n"/>
    </row>
    <row r="1145">
      <c r="G1145" s="59" t="n"/>
      <c r="H1145" s="104" t="n">
        <v>44606</v>
      </c>
      <c r="I1145" s="105" t="n">
        <v>14009.5400390625</v>
      </c>
      <c r="J1145" s="70" t="n">
        <v>63.9813804626464</v>
      </c>
      <c r="K1145" s="106">
        <f>K1144*(1+Tbill_YTM)^(1/52)</f>
        <v/>
      </c>
      <c r="L1145" s="59" t="n"/>
      <c r="M1145" s="104" t="n">
        <v>44606</v>
      </c>
      <c r="N1145" s="107">
        <f>IF(YEAR(M1145)&lt;&gt;YEAR(M1144), Q1144*$C$5, N1144)*(I1145/I1144)</f>
        <v/>
      </c>
      <c r="O1145" s="107">
        <f>IF(YEAR(M1145)&lt;&gt;YEAR(M1144), Q1144*$C$6, O1144)*(J1145/J1144)</f>
        <v/>
      </c>
      <c r="P1145" s="107">
        <f>IF(YEAR(M1145)&lt;&gt;YEAR(M1144), Q1144*$C$7, P1144)*(1+Tbill_YTM)^(1/52)</f>
        <v/>
      </c>
      <c r="Q1145" s="61">
        <f>SUM(N1145:P1145)</f>
        <v/>
      </c>
      <c r="R1145" s="61">
        <f>R1144*EXP($C$20/52) - IF(YEAR(M1146)&lt;&gt;YEAR(M1145), Initial_Assets * $C$19, 0)</f>
        <v/>
      </c>
      <c r="S1145" s="62">
        <f>Q1145/-R1145</f>
        <v/>
      </c>
      <c r="T1145" s="59" t="n"/>
      <c r="U1145" s="59" t="n"/>
      <c r="V1145" s="59" t="n"/>
    </row>
    <row r="1146">
      <c r="G1146" s="59" t="n"/>
      <c r="H1146" s="104" t="n">
        <v>44613</v>
      </c>
      <c r="I1146" s="105" t="n">
        <v>14189.16015625</v>
      </c>
      <c r="J1146" s="70" t="n">
        <v>65.4453964233398</v>
      </c>
      <c r="K1146" s="106">
        <f>K1145*(1+Tbill_YTM)^(1/52)</f>
        <v/>
      </c>
      <c r="L1146" s="59" t="n"/>
      <c r="M1146" s="104" t="n">
        <v>44613</v>
      </c>
      <c r="N1146" s="107">
        <f>IF(YEAR(M1146)&lt;&gt;YEAR(M1145), Q1145*$C$5, N1145)*(I1146/I1145)</f>
        <v/>
      </c>
      <c r="O1146" s="107">
        <f>IF(YEAR(M1146)&lt;&gt;YEAR(M1145), Q1145*$C$6, O1145)*(J1146/J1145)</f>
        <v/>
      </c>
      <c r="P1146" s="107">
        <f>IF(YEAR(M1146)&lt;&gt;YEAR(M1145), Q1145*$C$7, P1145)*(1+Tbill_YTM)^(1/52)</f>
        <v/>
      </c>
      <c r="Q1146" s="61">
        <f>SUM(N1146:P1146)</f>
        <v/>
      </c>
      <c r="R1146" s="61">
        <f>R1145*EXP($C$20/52) - IF(YEAR(M1147)&lt;&gt;YEAR(M1146), Initial_Assets * $C$19, 0)</f>
        <v/>
      </c>
      <c r="S1146" s="62">
        <f>Q1146/-R1146</f>
        <v/>
      </c>
      <c r="T1146" s="59" t="n"/>
      <c r="U1146" s="59" t="n"/>
      <c r="V1146" s="59" t="n"/>
    </row>
    <row r="1147">
      <c r="G1147" s="59" t="n"/>
      <c r="H1147" s="104" t="n">
        <v>44620</v>
      </c>
      <c r="I1147" s="105" t="n">
        <v>13837.830078125</v>
      </c>
      <c r="J1147" s="70" t="n">
        <v>62.2008209228515</v>
      </c>
      <c r="K1147" s="106">
        <f>K1146*(1+Tbill_YTM)^(1/52)</f>
        <v/>
      </c>
      <c r="L1147" s="59" t="n"/>
      <c r="M1147" s="104" t="n">
        <v>44620</v>
      </c>
      <c r="N1147" s="107">
        <f>IF(YEAR(M1147)&lt;&gt;YEAR(M1146), Q1146*$C$5, N1146)*(I1147/I1146)</f>
        <v/>
      </c>
      <c r="O1147" s="107">
        <f>IF(YEAR(M1147)&lt;&gt;YEAR(M1146), Q1146*$C$6, O1146)*(J1147/J1146)</f>
        <v/>
      </c>
      <c r="P1147" s="107">
        <f>IF(YEAR(M1147)&lt;&gt;YEAR(M1146), Q1146*$C$7, P1146)*(1+Tbill_YTM)^(1/52)</f>
        <v/>
      </c>
      <c r="Q1147" s="61">
        <f>SUM(N1147:P1147)</f>
        <v/>
      </c>
      <c r="R1147" s="61">
        <f>R1146*EXP($C$20/52) - IF(YEAR(M1148)&lt;&gt;YEAR(M1147), Initial_Assets * $C$19, 0)</f>
        <v/>
      </c>
      <c r="S1147" s="62">
        <f>Q1147/-R1147</f>
        <v/>
      </c>
      <c r="T1147" s="59" t="n"/>
      <c r="U1147" s="59" t="n"/>
      <c r="V1147" s="59" t="n"/>
    </row>
    <row r="1148">
      <c r="G1148" s="59" t="n"/>
      <c r="H1148" s="104" t="n">
        <v>44627</v>
      </c>
      <c r="I1148" s="105" t="n">
        <v>13301.830078125</v>
      </c>
      <c r="J1148" s="70" t="n">
        <v>57.2845039367675</v>
      </c>
      <c r="K1148" s="106">
        <f>K1147*(1+Tbill_YTM)^(1/52)</f>
        <v/>
      </c>
      <c r="L1148" s="59" t="n"/>
      <c r="M1148" s="104" t="n">
        <v>44627</v>
      </c>
      <c r="N1148" s="107">
        <f>IF(YEAR(M1148)&lt;&gt;YEAR(M1147), Q1147*$C$5, N1147)*(I1148/I1147)</f>
        <v/>
      </c>
      <c r="O1148" s="107">
        <f>IF(YEAR(M1148)&lt;&gt;YEAR(M1147), Q1147*$C$6, O1147)*(J1148/J1147)</f>
        <v/>
      </c>
      <c r="P1148" s="107">
        <f>IF(YEAR(M1148)&lt;&gt;YEAR(M1147), Q1147*$C$7, P1147)*(1+Tbill_YTM)^(1/52)</f>
        <v/>
      </c>
      <c r="Q1148" s="61">
        <f>SUM(N1148:P1148)</f>
        <v/>
      </c>
      <c r="R1148" s="61">
        <f>R1147*EXP($C$20/52) - IF(YEAR(M1149)&lt;&gt;YEAR(M1148), Initial_Assets * $C$19, 0)</f>
        <v/>
      </c>
      <c r="S1148" s="62">
        <f>Q1148/-R1148</f>
        <v/>
      </c>
      <c r="T1148" s="59" t="n"/>
      <c r="U1148" s="59" t="n"/>
      <c r="V1148" s="59" t="n"/>
    </row>
    <row r="1149">
      <c r="G1149" s="64" t="n"/>
      <c r="H1149" s="104" t="n">
        <v>44634</v>
      </c>
      <c r="I1149" s="105" t="n">
        <v>14420.080078125</v>
      </c>
      <c r="J1149" s="70" t="n">
        <v>67.0478897094726</v>
      </c>
      <c r="K1149" s="106">
        <f>K1148*(1+Tbill_YTM)^(1/52)</f>
        <v/>
      </c>
      <c r="L1149" s="59" t="n"/>
      <c r="M1149" s="104" t="n">
        <v>44634</v>
      </c>
      <c r="N1149" s="107">
        <f>IF(YEAR(M1149)&lt;&gt;YEAR(M1148), Q1148*$C$5, N1148)*(I1149/I1148)</f>
        <v/>
      </c>
      <c r="O1149" s="107">
        <f>IF(YEAR(M1149)&lt;&gt;YEAR(M1148), Q1148*$C$6, O1148)*(J1149/J1148)</f>
        <v/>
      </c>
      <c r="P1149" s="107">
        <f>IF(YEAR(M1149)&lt;&gt;YEAR(M1148), Q1148*$C$7, P1148)*(1+Tbill_YTM)^(1/52)</f>
        <v/>
      </c>
      <c r="Q1149" s="61">
        <f>SUM(N1149:P1149)</f>
        <v/>
      </c>
      <c r="R1149" s="61">
        <f>R1148*EXP($C$20/52) - IF(YEAR(M1150)&lt;&gt;YEAR(M1149), Initial_Assets * $C$19, 0)</f>
        <v/>
      </c>
      <c r="S1149" s="62">
        <f>Q1149/-R1149</f>
        <v/>
      </c>
      <c r="T1149" s="59" t="n"/>
      <c r="U1149" s="59" t="n"/>
      <c r="V1149" s="59" t="n"/>
    </row>
    <row r="1150">
      <c r="G1150" s="64" t="n"/>
      <c r="H1150" s="104" t="n">
        <v>44641</v>
      </c>
      <c r="I1150" s="105" t="n">
        <v>14754.3095703125</v>
      </c>
      <c r="J1150" s="70" t="n">
        <v>70.17376708984369</v>
      </c>
      <c r="K1150" s="106">
        <f>K1149*(1+Tbill_YTM)^(1/52)</f>
        <v/>
      </c>
      <c r="L1150" s="59" t="n"/>
      <c r="M1150" s="104" t="n">
        <v>44641</v>
      </c>
      <c r="N1150" s="107">
        <f>IF(YEAR(M1150)&lt;&gt;YEAR(M1149), Q1149*$C$5, N1149)*(I1150/I1149)</f>
        <v/>
      </c>
      <c r="O1150" s="107">
        <f>IF(YEAR(M1150)&lt;&gt;YEAR(M1149), Q1149*$C$6, O1149)*(J1150/J1149)</f>
        <v/>
      </c>
      <c r="P1150" s="107">
        <f>IF(YEAR(M1150)&lt;&gt;YEAR(M1149), Q1149*$C$7, P1149)*(1+Tbill_YTM)^(1/52)</f>
        <v/>
      </c>
      <c r="Q1150" s="61">
        <f>SUM(N1150:P1150)</f>
        <v/>
      </c>
      <c r="R1150" s="61">
        <f>R1149*EXP($C$20/52) - IF(YEAR(M1151)&lt;&gt;YEAR(M1150), Initial_Assets * $C$19, 0)</f>
        <v/>
      </c>
      <c r="S1150" s="62">
        <f>Q1150/-R1150</f>
        <v/>
      </c>
      <c r="T1150" s="59" t="n"/>
      <c r="U1150" s="59" t="n"/>
      <c r="V1150" s="59" t="n"/>
    </row>
    <row r="1151">
      <c r="G1151" s="64" t="n"/>
      <c r="H1151" s="104" t="n">
        <v>44648</v>
      </c>
      <c r="I1151" s="105" t="n">
        <v>14861.2099609375</v>
      </c>
      <c r="J1151" s="70" t="n">
        <v>71.09373474121089</v>
      </c>
      <c r="K1151" s="106">
        <f>K1150*(1+Tbill_YTM)^(1/52)</f>
        <v/>
      </c>
      <c r="L1151" s="59" t="n"/>
      <c r="M1151" s="104" t="n">
        <v>44648</v>
      </c>
      <c r="N1151" s="107">
        <f>IF(YEAR(M1151)&lt;&gt;YEAR(M1150), Q1150*$C$5, N1150)*(I1151/I1150)</f>
        <v/>
      </c>
      <c r="O1151" s="107">
        <f>IF(YEAR(M1151)&lt;&gt;YEAR(M1150), Q1150*$C$6, O1150)*(J1151/J1150)</f>
        <v/>
      </c>
      <c r="P1151" s="107">
        <f>IF(YEAR(M1151)&lt;&gt;YEAR(M1150), Q1150*$C$7, P1150)*(1+Tbill_YTM)^(1/52)</f>
        <v/>
      </c>
      <c r="Q1151" s="61">
        <f>SUM(N1151:P1151)</f>
        <v/>
      </c>
      <c r="R1151" s="61">
        <f>R1150*EXP($C$20/52) - IF(YEAR(M1152)&lt;&gt;YEAR(M1151), Initial_Assets * $C$19, 0)</f>
        <v/>
      </c>
      <c r="S1151" s="62">
        <f>Q1151/-R1151</f>
        <v/>
      </c>
      <c r="T1151" s="59" t="n"/>
      <c r="U1151" s="59" t="n"/>
      <c r="V1151" s="59" t="n"/>
    </row>
    <row r="1152">
      <c r="G1152" s="64" t="n"/>
      <c r="H1152" s="104" t="n">
        <v>44655</v>
      </c>
      <c r="I1152" s="105" t="n">
        <v>14327.259765625</v>
      </c>
      <c r="J1152" s="70" t="n">
        <v>65.9993438720703</v>
      </c>
      <c r="K1152" s="106">
        <f>K1151*(1+Tbill_YTM)^(1/52)</f>
        <v/>
      </c>
      <c r="L1152" s="59" t="n"/>
      <c r="M1152" s="104" t="n">
        <v>44655</v>
      </c>
      <c r="N1152" s="107">
        <f>IF(YEAR(M1152)&lt;&gt;YEAR(M1151), Q1151*$C$5, N1151)*(I1152/I1151)</f>
        <v/>
      </c>
      <c r="O1152" s="107">
        <f>IF(YEAR(M1152)&lt;&gt;YEAR(M1151), Q1151*$C$6, O1151)*(J1152/J1151)</f>
        <v/>
      </c>
      <c r="P1152" s="107">
        <f>IF(YEAR(M1152)&lt;&gt;YEAR(M1151), Q1151*$C$7, P1151)*(1+Tbill_YTM)^(1/52)</f>
        <v/>
      </c>
      <c r="Q1152" s="61">
        <f>SUM(N1152:P1152)</f>
        <v/>
      </c>
      <c r="R1152" s="61">
        <f>R1151*EXP($C$20/52) - IF(YEAR(M1153)&lt;&gt;YEAR(M1152), Initial_Assets * $C$19, 0)</f>
        <v/>
      </c>
      <c r="S1152" s="62">
        <f>Q1152/-R1152</f>
        <v/>
      </c>
      <c r="T1152" s="59" t="n"/>
      <c r="U1152" s="59" t="n"/>
      <c r="V1152" s="59" t="n"/>
    </row>
    <row r="1153">
      <c r="G1153" s="64" t="n"/>
      <c r="H1153" s="104" t="n">
        <v>44662</v>
      </c>
      <c r="I1153" s="105" t="n">
        <v>13893.2099609375</v>
      </c>
      <c r="J1153" s="70" t="n">
        <v>61.8941764831543</v>
      </c>
      <c r="K1153" s="106">
        <f>K1152*(1+Tbill_YTM)^(1/52)</f>
        <v/>
      </c>
      <c r="L1153" s="59" t="n"/>
      <c r="M1153" s="104" t="n">
        <v>44662</v>
      </c>
      <c r="N1153" s="107">
        <f>IF(YEAR(M1153)&lt;&gt;YEAR(M1152), Q1152*$C$5, N1152)*(I1153/I1152)</f>
        <v/>
      </c>
      <c r="O1153" s="107">
        <f>IF(YEAR(M1153)&lt;&gt;YEAR(M1152), Q1152*$C$6, O1152)*(J1153/J1152)</f>
        <v/>
      </c>
      <c r="P1153" s="107">
        <f>IF(YEAR(M1153)&lt;&gt;YEAR(M1152), Q1152*$C$7, P1152)*(1+Tbill_YTM)^(1/52)</f>
        <v/>
      </c>
      <c r="Q1153" s="61">
        <f>SUM(N1153:P1153)</f>
        <v/>
      </c>
      <c r="R1153" s="61">
        <f>R1152*EXP($C$20/52) - IF(YEAR(M1154)&lt;&gt;YEAR(M1153), Initial_Assets * $C$19, 0)</f>
        <v/>
      </c>
      <c r="S1153" s="62">
        <f>Q1153/-R1153</f>
        <v/>
      </c>
      <c r="T1153" s="59" t="n"/>
      <c r="U1153" s="59" t="n"/>
      <c r="V1153" s="59" t="n"/>
    </row>
    <row r="1154" ht="17.5" customHeight="1" s="15" thickBot="1">
      <c r="G1154" s="65" t="inlineStr">
        <is>
          <t>below 100WMA</t>
        </is>
      </c>
      <c r="H1154" s="109" t="n">
        <v>44669</v>
      </c>
      <c r="I1154" s="110" t="n">
        <v>13356.8701171875</v>
      </c>
      <c r="J1154" s="70" t="n">
        <v>57.0965576171875</v>
      </c>
      <c r="K1154" s="106">
        <f>K1153*(1+Tbill_YTM)^(1/52)</f>
        <v/>
      </c>
      <c r="L1154" s="59" t="n"/>
      <c r="M1154" s="109" t="n">
        <v>44669</v>
      </c>
      <c r="N1154" s="107">
        <f>IF(YEAR(M1154)&lt;&gt;YEAR(M1153), Q1153*$C$5, N1153)*(I1154/I1153)</f>
        <v/>
      </c>
      <c r="O1154" s="107">
        <f>IF(YEAR(M1154)&lt;&gt;YEAR(M1153), Q1153*$C$6, O1153)*(J1154/J1153)</f>
        <v/>
      </c>
      <c r="P1154" s="107">
        <f>IF(YEAR(M1154)&lt;&gt;YEAR(M1153), Q1153*$C$7, P1153)*(1+Tbill_YTM)^(1/52)</f>
        <v/>
      </c>
      <c r="Q1154" s="61">
        <f>SUM(N1154:P1154)</f>
        <v/>
      </c>
      <c r="R1154" s="61">
        <f>R1153*EXP($C$20/52) - IF(YEAR(M1155)&lt;&gt;YEAR(M1154), Initial_Assets * $C$19, 0)</f>
        <v/>
      </c>
      <c r="S1154" s="62">
        <f>Q1154/-R1154</f>
        <v/>
      </c>
      <c r="T1154" s="59" t="n"/>
      <c r="U1154" s="59" t="n"/>
      <c r="V1154" s="59" t="n"/>
    </row>
    <row r="1155">
      <c r="G1155" s="64" t="n"/>
      <c r="H1155" s="104" t="n">
        <v>44676</v>
      </c>
      <c r="I1155" s="105" t="n">
        <v>12854.7998046875</v>
      </c>
      <c r="J1155" s="70" t="n">
        <v>52.6253776550293</v>
      </c>
      <c r="K1155" s="106">
        <f>K1154*(1+Tbill_YTM)^(1/52)</f>
        <v/>
      </c>
      <c r="L1155" s="59" t="n"/>
      <c r="M1155" s="104" t="n">
        <v>44676</v>
      </c>
      <c r="N1155" s="107">
        <f>IF(YEAR(M1155)&lt;&gt;YEAR(M1154), Q1154*$C$5, N1154)*(I1155/I1154)</f>
        <v/>
      </c>
      <c r="O1155" s="107">
        <f>IF(YEAR(M1155)&lt;&gt;YEAR(M1154), Q1154*$C$6, O1154)*(J1155/J1154)</f>
        <v/>
      </c>
      <c r="P1155" s="107">
        <f>IF(YEAR(M1155)&lt;&gt;YEAR(M1154), Q1154*$C$7, P1154)*(1+Tbill_YTM)^(1/52)</f>
        <v/>
      </c>
      <c r="Q1155" s="61">
        <f>SUM(N1155:P1155)</f>
        <v/>
      </c>
      <c r="R1155" s="61">
        <f>R1154*EXP($C$20/52) - IF(YEAR(M1156)&lt;&gt;YEAR(M1155), Initial_Assets * $C$19, 0)</f>
        <v/>
      </c>
      <c r="S1155" s="62">
        <f>Q1155/-R1155</f>
        <v/>
      </c>
      <c r="T1155" s="59" t="n"/>
      <c r="U1155" s="59" t="n"/>
      <c r="V1155" s="59" t="n"/>
    </row>
    <row r="1156">
      <c r="G1156" s="64" t="n"/>
      <c r="H1156" s="104" t="n">
        <v>44683</v>
      </c>
      <c r="I1156" s="105" t="n">
        <v>12693.5302734375</v>
      </c>
      <c r="J1156" s="70" t="n">
        <v>51.1217994689941</v>
      </c>
      <c r="K1156" s="106">
        <f>K1155*(1+Tbill_YTM)^(1/52)</f>
        <v/>
      </c>
      <c r="L1156" s="59" t="n"/>
      <c r="M1156" s="104" t="n">
        <v>44683</v>
      </c>
      <c r="N1156" s="107">
        <f>IF(YEAR(M1156)&lt;&gt;YEAR(M1155), Q1155*$C$5, N1155)*(I1156/I1155)</f>
        <v/>
      </c>
      <c r="O1156" s="107">
        <f>IF(YEAR(M1156)&lt;&gt;YEAR(M1155), Q1155*$C$6, O1155)*(J1156/J1155)</f>
        <v/>
      </c>
      <c r="P1156" s="107">
        <f>IF(YEAR(M1156)&lt;&gt;YEAR(M1155), Q1155*$C$7, P1155)*(1+Tbill_YTM)^(1/52)</f>
        <v/>
      </c>
      <c r="Q1156" s="61">
        <f>SUM(N1156:P1156)</f>
        <v/>
      </c>
      <c r="R1156" s="61">
        <f>R1155*EXP($C$20/52) - IF(YEAR(M1157)&lt;&gt;YEAR(M1156), Initial_Assets * $C$19, 0)</f>
        <v/>
      </c>
      <c r="S1156" s="62">
        <f>Q1156/-R1156</f>
        <v/>
      </c>
      <c r="T1156" s="59" t="n"/>
      <c r="U1156" s="59" t="n"/>
      <c r="V1156" s="59" t="n"/>
    </row>
    <row r="1157">
      <c r="G1157" s="64" t="n"/>
      <c r="H1157" s="104" t="n">
        <v>44690</v>
      </c>
      <c r="I1157" s="105" t="n">
        <v>12387.400390625</v>
      </c>
      <c r="J1157" s="70" t="n">
        <v>48.421287536621</v>
      </c>
      <c r="K1157" s="106">
        <f>K1156*(1+Tbill_YTM)^(1/52)</f>
        <v/>
      </c>
      <c r="L1157" s="59" t="n"/>
      <c r="M1157" s="104" t="n">
        <v>44690</v>
      </c>
      <c r="N1157" s="107">
        <f>IF(YEAR(M1157)&lt;&gt;YEAR(M1156), Q1156*$C$5, N1156)*(I1157/I1156)</f>
        <v/>
      </c>
      <c r="O1157" s="107">
        <f>IF(YEAR(M1157)&lt;&gt;YEAR(M1156), Q1156*$C$6, O1156)*(J1157/J1156)</f>
        <v/>
      </c>
      <c r="P1157" s="107">
        <f>IF(YEAR(M1157)&lt;&gt;YEAR(M1156), Q1156*$C$7, P1156)*(1+Tbill_YTM)^(1/52)</f>
        <v/>
      </c>
      <c r="Q1157" s="61">
        <f>SUM(N1157:P1157)</f>
        <v/>
      </c>
      <c r="R1157" s="61">
        <f>R1156*EXP($C$20/52) - IF(YEAR(M1158)&lt;&gt;YEAR(M1157), Initial_Assets * $C$19, 0)</f>
        <v/>
      </c>
      <c r="S1157" s="62">
        <f>Q1157/-R1157</f>
        <v/>
      </c>
      <c r="T1157" s="59" t="n"/>
      <c r="U1157" s="59" t="n"/>
      <c r="V1157" s="59" t="n"/>
    </row>
    <row r="1158">
      <c r="G1158" s="64" t="n"/>
      <c r="H1158" s="104" t="n">
        <v>44697</v>
      </c>
      <c r="I1158" s="105" t="n">
        <v>11835.6201171875</v>
      </c>
      <c r="J1158" s="70" t="n">
        <v>44.0787010192871</v>
      </c>
      <c r="K1158" s="106">
        <f>K1157*(1+Tbill_YTM)^(1/52)</f>
        <v/>
      </c>
      <c r="L1158" s="59" t="n"/>
      <c r="M1158" s="104" t="n">
        <v>44697</v>
      </c>
      <c r="N1158" s="107">
        <f>IF(YEAR(M1158)&lt;&gt;YEAR(M1157), Q1157*$C$5, N1157)*(I1158/I1157)</f>
        <v/>
      </c>
      <c r="O1158" s="107">
        <f>IF(YEAR(M1158)&lt;&gt;YEAR(M1157), Q1157*$C$6, O1157)*(J1158/J1157)</f>
        <v/>
      </c>
      <c r="P1158" s="107">
        <f>IF(YEAR(M1158)&lt;&gt;YEAR(M1157), Q1157*$C$7, P1157)*(1+Tbill_YTM)^(1/52)</f>
        <v/>
      </c>
      <c r="Q1158" s="61">
        <f>SUM(N1158:P1158)</f>
        <v/>
      </c>
      <c r="R1158" s="61">
        <f>R1157*EXP($C$20/52) - IF(YEAR(M1159)&lt;&gt;YEAR(M1158), Initial_Assets * $C$19, 0)</f>
        <v/>
      </c>
      <c r="S1158" s="62">
        <f>Q1158/-R1158</f>
        <v/>
      </c>
      <c r="T1158" s="59" t="n"/>
      <c r="U1158" s="59" t="n"/>
      <c r="V1158" s="59" t="n"/>
    </row>
    <row r="1159">
      <c r="G1159" s="64" t="n"/>
      <c r="H1159" s="104" t="n">
        <v>44704</v>
      </c>
      <c r="I1159" s="105" t="n">
        <v>12681.419921875</v>
      </c>
      <c r="J1159" s="70" t="n">
        <v>50.4491386413574</v>
      </c>
      <c r="K1159" s="106">
        <f>K1158*(1+Tbill_YTM)^(1/52)</f>
        <v/>
      </c>
      <c r="L1159" s="59" t="n"/>
      <c r="M1159" s="104" t="n">
        <v>44704</v>
      </c>
      <c r="N1159" s="107">
        <f>IF(YEAR(M1159)&lt;&gt;YEAR(M1158), Q1158*$C$5, N1158)*(I1159/I1158)</f>
        <v/>
      </c>
      <c r="O1159" s="107">
        <f>IF(YEAR(M1159)&lt;&gt;YEAR(M1158), Q1158*$C$6, O1158)*(J1159/J1158)</f>
        <v/>
      </c>
      <c r="P1159" s="107">
        <f>IF(YEAR(M1159)&lt;&gt;YEAR(M1158), Q1158*$C$7, P1158)*(1+Tbill_YTM)^(1/52)</f>
        <v/>
      </c>
      <c r="Q1159" s="61">
        <f>SUM(N1159:P1159)</f>
        <v/>
      </c>
      <c r="R1159" s="61">
        <f>R1158*EXP($C$20/52) - IF(YEAR(M1160)&lt;&gt;YEAR(M1159), Initial_Assets * $C$19, 0)</f>
        <v/>
      </c>
      <c r="S1159" s="62">
        <f>Q1159/-R1159</f>
        <v/>
      </c>
      <c r="T1159" s="59" t="n"/>
      <c r="U1159" s="59" t="n"/>
      <c r="V1159" s="59" t="n"/>
    </row>
    <row r="1160">
      <c r="G1160" s="64" t="n"/>
      <c r="H1160" s="104" t="n">
        <v>44711</v>
      </c>
      <c r="I1160" s="105" t="n">
        <v>12548.0302734375</v>
      </c>
      <c r="J1160" s="70" t="n">
        <v>49.3214530944824</v>
      </c>
      <c r="K1160" s="106">
        <f>K1159*(1+Tbill_YTM)^(1/52)</f>
        <v/>
      </c>
      <c r="L1160" s="59" t="n"/>
      <c r="M1160" s="104" t="n">
        <v>44711</v>
      </c>
      <c r="N1160" s="107">
        <f>IF(YEAR(M1160)&lt;&gt;YEAR(M1159), Q1159*$C$5, N1159)*(I1160/I1159)</f>
        <v/>
      </c>
      <c r="O1160" s="107">
        <f>IF(YEAR(M1160)&lt;&gt;YEAR(M1159), Q1159*$C$6, O1159)*(J1160/J1159)</f>
        <v/>
      </c>
      <c r="P1160" s="107">
        <f>IF(YEAR(M1160)&lt;&gt;YEAR(M1159), Q1159*$C$7, P1159)*(1+Tbill_YTM)^(1/52)</f>
        <v/>
      </c>
      <c r="Q1160" s="61">
        <f>SUM(N1160:P1160)</f>
        <v/>
      </c>
      <c r="R1160" s="61">
        <f>R1159*EXP($C$20/52) - IF(YEAR(M1161)&lt;&gt;YEAR(M1160), Initial_Assets * $C$19, 0)</f>
        <v/>
      </c>
      <c r="S1160" s="62">
        <f>Q1160/-R1160</f>
        <v/>
      </c>
      <c r="T1160" s="59" t="n"/>
      <c r="U1160" s="59" t="n"/>
      <c r="V1160" s="59" t="n"/>
    </row>
    <row r="1161">
      <c r="G1161" s="64" t="n"/>
      <c r="H1161" s="104" t="n">
        <v>44718</v>
      </c>
      <c r="I1161" s="105" t="n">
        <v>11832.8203125</v>
      </c>
      <c r="J1161" s="70" t="n">
        <v>43.7423782348632</v>
      </c>
      <c r="K1161" s="106">
        <f>K1160*(1+Tbill_YTM)^(1/52)</f>
        <v/>
      </c>
      <c r="L1161" s="59" t="n"/>
      <c r="M1161" s="104" t="n">
        <v>44718</v>
      </c>
      <c r="N1161" s="107">
        <f>IF(YEAR(M1161)&lt;&gt;YEAR(M1160), Q1160*$C$5, N1160)*(I1161/I1160)</f>
        <v/>
      </c>
      <c r="O1161" s="107">
        <f>IF(YEAR(M1161)&lt;&gt;YEAR(M1160), Q1160*$C$6, O1160)*(J1161/J1160)</f>
        <v/>
      </c>
      <c r="P1161" s="107">
        <f>IF(YEAR(M1161)&lt;&gt;YEAR(M1160), Q1160*$C$7, P1160)*(1+Tbill_YTM)^(1/52)</f>
        <v/>
      </c>
      <c r="Q1161" s="61">
        <f>SUM(N1161:P1161)</f>
        <v/>
      </c>
      <c r="R1161" s="61">
        <f>R1160*EXP($C$20/52) - IF(YEAR(M1162)&lt;&gt;YEAR(M1161), Initial_Assets * $C$19, 0)</f>
        <v/>
      </c>
      <c r="S1161" s="62">
        <f>Q1161/-R1161</f>
        <v/>
      </c>
      <c r="T1161" s="59" t="n"/>
      <c r="U1161" s="59" t="n"/>
      <c r="V1161" s="59" t="n"/>
    </row>
    <row r="1162">
      <c r="G1162" s="64" t="n"/>
      <c r="H1162" s="104" t="n">
        <v>44725</v>
      </c>
      <c r="I1162" s="105" t="n">
        <v>11265.990234375</v>
      </c>
      <c r="J1162" s="70" t="n">
        <v>39.3899002075195</v>
      </c>
      <c r="K1162" s="106">
        <f>K1161*(1+Tbill_YTM)^(1/52)</f>
        <v/>
      </c>
      <c r="L1162" s="59" t="n"/>
      <c r="M1162" s="104" t="n">
        <v>44725</v>
      </c>
      <c r="N1162" s="107">
        <f>IF(YEAR(M1162)&lt;&gt;YEAR(M1161), Q1161*$C$5, N1161)*(I1162/I1161)</f>
        <v/>
      </c>
      <c r="O1162" s="107">
        <f>IF(YEAR(M1162)&lt;&gt;YEAR(M1161), Q1161*$C$6, O1161)*(J1162/J1161)</f>
        <v/>
      </c>
      <c r="P1162" s="107">
        <f>IF(YEAR(M1162)&lt;&gt;YEAR(M1161), Q1161*$C$7, P1161)*(1+Tbill_YTM)^(1/52)</f>
        <v/>
      </c>
      <c r="Q1162" s="61">
        <f>SUM(N1162:P1162)</f>
        <v/>
      </c>
      <c r="R1162" s="61">
        <f>R1161*EXP($C$20/52) - IF(YEAR(M1163)&lt;&gt;YEAR(M1162), Initial_Assets * $C$19, 0)</f>
        <v/>
      </c>
      <c r="S1162" s="62">
        <f>Q1162/-R1162</f>
        <v/>
      </c>
      <c r="T1162" s="59" t="n"/>
      <c r="U1162" s="59" t="n"/>
      <c r="V1162" s="59" t="n"/>
    </row>
    <row r="1163" ht="17.5" customHeight="1" s="15">
      <c r="A1163" s="4" t="n"/>
      <c r="G1163" s="64" t="n"/>
      <c r="H1163" s="104" t="n">
        <v>44732</v>
      </c>
      <c r="I1163" s="105" t="n">
        <v>12105.849609375</v>
      </c>
      <c r="J1163" s="70" t="n">
        <v>45.453685760498</v>
      </c>
      <c r="K1163" s="106">
        <f>K1162*(1+Tbill_YTM)^(1/52)</f>
        <v/>
      </c>
      <c r="L1163" s="106" t="n"/>
      <c r="M1163" s="104" t="n">
        <v>44732</v>
      </c>
      <c r="N1163" s="107">
        <f>IF(YEAR(M1163)&lt;&gt;YEAR(M1162), Q1162*$C$5, N1162)*(I1163/I1162)</f>
        <v/>
      </c>
      <c r="O1163" s="107">
        <f>IF(YEAR(M1163)&lt;&gt;YEAR(M1162), Q1162*$C$6, O1162)*(J1163/J1162)</f>
        <v/>
      </c>
      <c r="P1163" s="107">
        <f>IF(YEAR(M1163)&lt;&gt;YEAR(M1162), Q1162*$C$7, P1162)*(1+Tbill_YTM)^(1/52)</f>
        <v/>
      </c>
      <c r="Q1163" s="61">
        <f>SUM(N1163:P1163)</f>
        <v/>
      </c>
      <c r="R1163" s="61">
        <f>R1162*EXP($C$20/52) - IF(YEAR(M1164)&lt;&gt;YEAR(M1163), Initial_Assets * $C$19, 0)</f>
        <v/>
      </c>
      <c r="S1163" s="62">
        <f>Q1163/-R1163</f>
        <v/>
      </c>
      <c r="T1163" s="59" t="n"/>
      <c r="U1163" s="59" t="n"/>
      <c r="V1163" s="59" t="n"/>
    </row>
    <row r="1164" ht="17.5" customHeight="1" s="15">
      <c r="G1164" s="64" t="n"/>
      <c r="H1164" s="104" t="n">
        <v>44739</v>
      </c>
      <c r="I1164" s="105" t="n">
        <v>11585.6796875</v>
      </c>
      <c r="J1164" s="70" t="n">
        <v>41.4968910217285</v>
      </c>
      <c r="K1164" s="106">
        <f>K1163*(1+Tbill_YTM)^(1/52)</f>
        <v/>
      </c>
      <c r="L1164" s="59" t="n"/>
      <c r="M1164" s="104" t="n">
        <v>44739</v>
      </c>
      <c r="N1164" s="107">
        <f>IF(YEAR(M1164)&lt;&gt;YEAR(M1163), Q1163*$C$5, N1163)*(I1164/I1163)</f>
        <v/>
      </c>
      <c r="O1164" s="107">
        <f>IF(YEAR(M1164)&lt;&gt;YEAR(M1163), Q1163*$C$6, O1163)*(J1164/J1163)</f>
        <v/>
      </c>
      <c r="P1164" s="107">
        <f>IF(YEAR(M1164)&lt;&gt;YEAR(M1163), Q1163*$C$7, P1163)*(1+Tbill_YTM)^(1/52)</f>
        <v/>
      </c>
      <c r="Q1164" s="61">
        <f>SUM(N1164:P1164)</f>
        <v/>
      </c>
      <c r="R1164" s="61">
        <f>R1163*EXP($C$20/52) - IF(YEAR(M1165)&lt;&gt;YEAR(M1164), Initial_Assets * $C$19, 0)</f>
        <v/>
      </c>
      <c r="S1164" s="62">
        <f>Q1164/-R1164</f>
        <v/>
      </c>
      <c r="T1164" s="59" t="n"/>
      <c r="U1164" s="59" t="n"/>
      <c r="V1164" s="59" t="n"/>
    </row>
    <row r="1165">
      <c r="G1165" s="59" t="n"/>
      <c r="H1165" s="104" t="n">
        <v>44746</v>
      </c>
      <c r="I1165" s="105" t="n">
        <v>12125.6904296875</v>
      </c>
      <c r="J1165" s="70" t="n">
        <v>45.4437866210937</v>
      </c>
      <c r="K1165" s="106">
        <f>K1164*(1+Tbill_YTM)^(1/52)</f>
        <v/>
      </c>
      <c r="L1165" s="59" t="n"/>
      <c r="M1165" s="104" t="n">
        <v>44746</v>
      </c>
      <c r="N1165" s="107">
        <f>IF(YEAR(M1165)&lt;&gt;YEAR(M1164), Q1164*$C$5, N1164)*(I1165/I1164)</f>
        <v/>
      </c>
      <c r="O1165" s="107">
        <f>IF(YEAR(M1165)&lt;&gt;YEAR(M1164), Q1164*$C$6, O1164)*(J1165/J1164)</f>
        <v/>
      </c>
      <c r="P1165" s="107">
        <f>IF(YEAR(M1165)&lt;&gt;YEAR(M1164), Q1164*$C$7, P1164)*(1+Tbill_YTM)^(1/52)</f>
        <v/>
      </c>
      <c r="Q1165" s="61">
        <f>SUM(N1165:P1165)</f>
        <v/>
      </c>
      <c r="R1165" s="61">
        <f>R1164*EXP($C$20/52) - IF(YEAR(M1166)&lt;&gt;YEAR(M1165), Initial_Assets * $C$19, 0)</f>
        <v/>
      </c>
      <c r="S1165" s="62">
        <f>Q1165/-R1165</f>
        <v/>
      </c>
      <c r="T1165" s="59" t="n"/>
      <c r="U1165" s="59" t="n"/>
      <c r="V1165" s="59" t="n"/>
    </row>
    <row r="1166" ht="17.5" customHeight="1" s="15">
      <c r="G1166" s="59" t="n"/>
      <c r="H1166" s="104" t="n">
        <v>44753</v>
      </c>
      <c r="I1166" s="105" t="n">
        <v>11983.6201171875</v>
      </c>
      <c r="J1166" s="70" t="n">
        <v>44.2765426635742</v>
      </c>
      <c r="K1166" s="106">
        <f>K1165*(1+Tbill_YTM)^(1/52)</f>
        <v/>
      </c>
      <c r="L1166" s="59" t="n"/>
      <c r="M1166" s="104" t="n">
        <v>44753</v>
      </c>
      <c r="N1166" s="107">
        <f>IF(YEAR(M1166)&lt;&gt;YEAR(M1165), Q1165*$C$5, N1165)*(I1166/I1165)</f>
        <v/>
      </c>
      <c r="O1166" s="107">
        <f>IF(YEAR(M1166)&lt;&gt;YEAR(M1165), Q1165*$C$6, O1165)*(J1166/J1165)</f>
        <v/>
      </c>
      <c r="P1166" s="107">
        <f>IF(YEAR(M1166)&lt;&gt;YEAR(M1165), Q1165*$C$7, P1165)*(1+Tbill_YTM)^(1/52)</f>
        <v/>
      </c>
      <c r="Q1166" s="61">
        <f>SUM(N1166:P1166)</f>
        <v/>
      </c>
      <c r="R1166" s="61">
        <f>R1165*EXP($C$20/52) - IF(YEAR(M1167)&lt;&gt;YEAR(M1166), Initial_Assets * $C$19, 0)</f>
        <v/>
      </c>
      <c r="S1166" s="62">
        <f>Q1166/-R1166</f>
        <v/>
      </c>
      <c r="T1166" s="59" t="n"/>
      <c r="U1166" s="59" t="n"/>
      <c r="V1166" s="59" t="n"/>
    </row>
    <row r="1167" ht="17.5" customHeight="1" s="15">
      <c r="G1167" s="59" t="n"/>
      <c r="H1167" s="104" t="n">
        <v>44760</v>
      </c>
      <c r="I1167" s="105" t="n">
        <v>12396.4697265625</v>
      </c>
      <c r="J1167" s="70" t="n">
        <v>47.2935943603515</v>
      </c>
      <c r="K1167" s="106">
        <f>K1166*(1+Tbill_YTM)^(1/52)</f>
        <v/>
      </c>
      <c r="L1167" s="59" t="n"/>
      <c r="M1167" s="104" t="n">
        <v>44760</v>
      </c>
      <c r="N1167" s="107">
        <f>IF(YEAR(M1167)&lt;&gt;YEAR(M1166), Q1166*$C$5, N1166)*(I1167/I1166)</f>
        <v/>
      </c>
      <c r="O1167" s="107">
        <f>IF(YEAR(M1167)&lt;&gt;YEAR(M1166), Q1166*$C$6, O1166)*(J1167/J1166)</f>
        <v/>
      </c>
      <c r="P1167" s="107">
        <f>IF(YEAR(M1167)&lt;&gt;YEAR(M1166), Q1166*$C$7, P1166)*(1+Tbill_YTM)^(1/52)</f>
        <v/>
      </c>
      <c r="Q1167" s="61">
        <f>SUM(N1167:P1167)</f>
        <v/>
      </c>
      <c r="R1167" s="61">
        <f>R1166*EXP($C$20/52) - IF(YEAR(M1168)&lt;&gt;YEAR(M1167), Initial_Assets * $C$19, 0)</f>
        <v/>
      </c>
      <c r="S1167" s="62">
        <f>Q1167/-R1167</f>
        <v/>
      </c>
      <c r="T1167" s="59" t="n"/>
      <c r="U1167" s="59" t="n"/>
      <c r="V1167" s="59" t="n"/>
    </row>
    <row r="1168" ht="17.5" customHeight="1" s="15">
      <c r="G1168" s="59" t="n"/>
      <c r="H1168" s="104" t="n">
        <v>44767</v>
      </c>
      <c r="I1168" s="105" t="n">
        <v>12947.9697265625</v>
      </c>
      <c r="J1168" s="70" t="n">
        <v>51.4581222534179</v>
      </c>
      <c r="K1168" s="106">
        <f>K1167*(1+Tbill_YTM)^(1/52)</f>
        <v/>
      </c>
      <c r="L1168" s="59" t="n"/>
      <c r="M1168" s="104" t="n">
        <v>44767</v>
      </c>
      <c r="N1168" s="107">
        <f>IF(YEAR(M1168)&lt;&gt;YEAR(M1167), Q1167*$C$5, N1167)*(I1168/I1167)</f>
        <v/>
      </c>
      <c r="O1168" s="107">
        <f>IF(YEAR(M1168)&lt;&gt;YEAR(M1167), Q1167*$C$6, O1167)*(J1168/J1167)</f>
        <v/>
      </c>
      <c r="P1168" s="107">
        <f>IF(YEAR(M1168)&lt;&gt;YEAR(M1167), Q1167*$C$7, P1167)*(1+Tbill_YTM)^(1/52)</f>
        <v/>
      </c>
      <c r="Q1168" s="61">
        <f>SUM(N1168:P1168)</f>
        <v/>
      </c>
      <c r="R1168" s="61">
        <f>R1167*EXP($C$20/52) - IF(YEAR(M1169)&lt;&gt;YEAR(M1168), Initial_Assets * $C$19, 0)</f>
        <v/>
      </c>
      <c r="S1168" s="62">
        <f>Q1168/-R1168</f>
        <v/>
      </c>
      <c r="T1168" s="59" t="n"/>
      <c r="U1168" s="59" t="n"/>
      <c r="V1168" s="59" t="n"/>
    </row>
    <row r="1169">
      <c r="G1169" s="59" t="n"/>
      <c r="H1169" s="104" t="n">
        <v>44774</v>
      </c>
      <c r="I1169" s="105" t="n">
        <v>13207.6904296875</v>
      </c>
      <c r="J1169" s="70" t="n">
        <v>53.4365234375</v>
      </c>
      <c r="K1169" s="106">
        <f>K1168*(1+Tbill_YTM)^(1/52)</f>
        <v/>
      </c>
      <c r="L1169" s="59" t="n"/>
      <c r="M1169" s="104" t="n">
        <v>44774</v>
      </c>
      <c r="N1169" s="107">
        <f>IF(YEAR(M1169)&lt;&gt;YEAR(M1168), Q1168*$C$5, N1168)*(I1169/I1168)</f>
        <v/>
      </c>
      <c r="O1169" s="107">
        <f>IF(YEAR(M1169)&lt;&gt;YEAR(M1168), Q1168*$C$6, O1168)*(J1169/J1168)</f>
        <v/>
      </c>
      <c r="P1169" s="107">
        <f>IF(YEAR(M1169)&lt;&gt;YEAR(M1168), Q1168*$C$7, P1168)*(1+Tbill_YTM)^(1/52)</f>
        <v/>
      </c>
      <c r="Q1169" s="61">
        <f>SUM(N1169:P1169)</f>
        <v/>
      </c>
      <c r="R1169" s="61">
        <f>R1168*EXP($C$20/52) - IF(YEAR(M1170)&lt;&gt;YEAR(M1169), Initial_Assets * $C$19, 0)</f>
        <v/>
      </c>
      <c r="S1169" s="62">
        <f>Q1169/-R1169</f>
        <v/>
      </c>
      <c r="T1169" s="59" t="n"/>
      <c r="U1169" s="59" t="n"/>
      <c r="V1169" s="59" t="n"/>
    </row>
    <row r="1170">
      <c r="E1170" s="4" t="n"/>
      <c r="F1170" s="4" t="n"/>
      <c r="G1170" s="59" t="n"/>
      <c r="H1170" s="104" t="n">
        <v>44781</v>
      </c>
      <c r="I1170" s="105" t="n">
        <v>13565.8701171875</v>
      </c>
      <c r="J1170" s="70" t="n">
        <v>56.2755241394043</v>
      </c>
      <c r="K1170" s="106">
        <f>K1169*(1+Tbill_YTM)^(1/52)</f>
        <v/>
      </c>
      <c r="L1170" s="59" t="n"/>
      <c r="M1170" s="104" t="n">
        <v>44781</v>
      </c>
      <c r="N1170" s="107">
        <f>IF(YEAR(M1170)&lt;&gt;YEAR(M1169), Q1169*$C$5, N1169)*(I1170/I1169)</f>
        <v/>
      </c>
      <c r="O1170" s="107">
        <f>IF(YEAR(M1170)&lt;&gt;YEAR(M1169), Q1169*$C$6, O1169)*(J1170/J1169)</f>
        <v/>
      </c>
      <c r="P1170" s="107">
        <f>IF(YEAR(M1170)&lt;&gt;YEAR(M1169), Q1169*$C$7, P1169)*(1+Tbill_YTM)^(1/52)</f>
        <v/>
      </c>
      <c r="Q1170" s="61">
        <f>SUM(N1170:P1170)</f>
        <v/>
      </c>
      <c r="R1170" s="61">
        <f>R1169*EXP($C$20/52) - IF(YEAR(M1171)&lt;&gt;YEAR(M1170), Initial_Assets * $C$19, 0)</f>
        <v/>
      </c>
      <c r="S1170" s="62">
        <f>Q1170/-R1170</f>
        <v/>
      </c>
      <c r="T1170" s="59" t="n"/>
      <c r="U1170" s="59" t="n"/>
      <c r="V1170" s="59" t="n"/>
    </row>
    <row r="1171">
      <c r="B1171" s="27" t="n"/>
      <c r="C1171" s="4" t="n"/>
      <c r="D1171" s="4" t="n"/>
      <c r="G1171" s="59" t="n"/>
      <c r="H1171" s="104" t="n">
        <v>44788</v>
      </c>
      <c r="I1171" s="105" t="n">
        <v>13242.900390625</v>
      </c>
      <c r="J1171" s="70" t="n">
        <v>53.6343650817871</v>
      </c>
      <c r="K1171" s="106">
        <f>K1170*(1+Tbill_YTM)^(1/52)</f>
        <v/>
      </c>
      <c r="L1171" s="59" t="n"/>
      <c r="M1171" s="104" t="n">
        <v>44788</v>
      </c>
      <c r="N1171" s="107">
        <f>IF(YEAR(M1171)&lt;&gt;YEAR(M1170), Q1170*$C$5, N1170)*(I1171/I1170)</f>
        <v/>
      </c>
      <c r="O1171" s="107">
        <f>IF(YEAR(M1171)&lt;&gt;YEAR(M1170), Q1170*$C$6, O1170)*(J1171/J1170)</f>
        <v/>
      </c>
      <c r="P1171" s="107">
        <f>IF(YEAR(M1171)&lt;&gt;YEAR(M1170), Q1170*$C$7, P1170)*(1+Tbill_YTM)^(1/52)</f>
        <v/>
      </c>
      <c r="Q1171" s="61">
        <f>SUM(N1171:P1171)</f>
        <v/>
      </c>
      <c r="R1171" s="61">
        <f>R1170*EXP($C$20/52) - IF(YEAR(M1172)&lt;&gt;YEAR(M1171), Initial_Assets * $C$19, 0)</f>
        <v/>
      </c>
      <c r="S1171" s="62">
        <f>Q1171/-R1171</f>
        <v/>
      </c>
      <c r="T1171" s="59" t="n"/>
      <c r="U1171" s="59" t="n"/>
      <c r="V1171" s="59" t="n"/>
    </row>
    <row r="1172">
      <c r="G1172" s="59" t="n"/>
      <c r="H1172" s="104" t="n">
        <v>44795</v>
      </c>
      <c r="I1172" s="105" t="n">
        <v>12605.169921875</v>
      </c>
      <c r="J1172" s="70" t="n">
        <v>48.4311790466308</v>
      </c>
      <c r="K1172" s="106">
        <f>K1171*(1+Tbill_YTM)^(1/52)</f>
        <v/>
      </c>
      <c r="L1172" s="59" t="n"/>
      <c r="M1172" s="104" t="n">
        <v>44795</v>
      </c>
      <c r="N1172" s="107">
        <f>IF(YEAR(M1172)&lt;&gt;YEAR(M1171), Q1171*$C$5, N1171)*(I1172/I1171)</f>
        <v/>
      </c>
      <c r="O1172" s="107">
        <f>IF(YEAR(M1172)&lt;&gt;YEAR(M1171), Q1171*$C$6, O1171)*(J1172/J1171)</f>
        <v/>
      </c>
      <c r="P1172" s="107">
        <f>IF(YEAR(M1172)&lt;&gt;YEAR(M1171), Q1171*$C$7, P1171)*(1+Tbill_YTM)^(1/52)</f>
        <v/>
      </c>
      <c r="Q1172" s="61">
        <f>SUM(N1172:P1172)</f>
        <v/>
      </c>
      <c r="R1172" s="61">
        <f>R1171*EXP($C$20/52) - IF(YEAR(M1173)&lt;&gt;YEAR(M1172), Initial_Assets * $C$19, 0)</f>
        <v/>
      </c>
      <c r="S1172" s="62">
        <f>Q1172/-R1172</f>
        <v/>
      </c>
      <c r="T1172" s="59" t="n"/>
      <c r="U1172" s="59" t="n"/>
      <c r="V1172" s="59" t="n"/>
    </row>
    <row r="1173">
      <c r="G1173" s="59" t="n"/>
      <c r="H1173" s="104" t="n">
        <v>44802</v>
      </c>
      <c r="I1173" s="105" t="n">
        <v>12098.4404296875</v>
      </c>
      <c r="J1173" s="70" t="n">
        <v>44.5831871032714</v>
      </c>
      <c r="K1173" s="106">
        <f>K1172*(1+Tbill_YTM)^(1/52)</f>
        <v/>
      </c>
      <c r="L1173" s="59" t="n"/>
      <c r="M1173" s="104" t="n">
        <v>44802</v>
      </c>
      <c r="N1173" s="107">
        <f>IF(YEAR(M1173)&lt;&gt;YEAR(M1172), Q1172*$C$5, N1172)*(I1173/I1172)</f>
        <v/>
      </c>
      <c r="O1173" s="107">
        <f>IF(YEAR(M1173)&lt;&gt;YEAR(M1172), Q1172*$C$6, O1172)*(J1173/J1172)</f>
        <v/>
      </c>
      <c r="P1173" s="107">
        <f>IF(YEAR(M1173)&lt;&gt;YEAR(M1172), Q1172*$C$7, P1172)*(1+Tbill_YTM)^(1/52)</f>
        <v/>
      </c>
      <c r="Q1173" s="61">
        <f>SUM(N1173:P1173)</f>
        <v/>
      </c>
      <c r="R1173" s="61">
        <f>R1172*EXP($C$20/52) - IF(YEAR(M1174)&lt;&gt;YEAR(M1173), Initial_Assets * $C$19, 0)</f>
        <v/>
      </c>
      <c r="S1173" s="62">
        <f>Q1173/-R1173</f>
        <v/>
      </c>
      <c r="T1173" s="59" t="n"/>
      <c r="U1173" s="59" t="n"/>
      <c r="V1173" s="59" t="n"/>
    </row>
    <row r="1174">
      <c r="G1174" s="59" t="n"/>
      <c r="H1174" s="104" t="n">
        <v>44809</v>
      </c>
      <c r="I1174" s="105" t="n">
        <v>12588.2900390625</v>
      </c>
      <c r="J1174" s="70" t="n">
        <v>48.1640892028808</v>
      </c>
      <c r="K1174" s="106">
        <f>K1173*(1+Tbill_YTM)^(1/52)</f>
        <v/>
      </c>
      <c r="L1174" s="59" t="n"/>
      <c r="M1174" s="104" t="n">
        <v>44809</v>
      </c>
      <c r="N1174" s="107">
        <f>IF(YEAR(M1174)&lt;&gt;YEAR(M1173), Q1173*$C$5, N1173)*(I1174/I1173)</f>
        <v/>
      </c>
      <c r="O1174" s="107">
        <f>IF(YEAR(M1174)&lt;&gt;YEAR(M1173), Q1173*$C$6, O1173)*(J1174/J1173)</f>
        <v/>
      </c>
      <c r="P1174" s="107">
        <f>IF(YEAR(M1174)&lt;&gt;YEAR(M1173), Q1173*$C$7, P1173)*(1+Tbill_YTM)^(1/52)</f>
        <v/>
      </c>
      <c r="Q1174" s="61">
        <f>SUM(N1174:P1174)</f>
        <v/>
      </c>
      <c r="R1174" s="61">
        <f>R1173*EXP($C$20/52) - IF(YEAR(M1175)&lt;&gt;YEAR(M1174), Initial_Assets * $C$19, 0)</f>
        <v/>
      </c>
      <c r="S1174" s="62">
        <f>Q1174/-R1174</f>
        <v/>
      </c>
      <c r="T1174" s="59" t="n"/>
      <c r="U1174" s="59" t="n"/>
      <c r="V1174" s="59" t="n"/>
    </row>
    <row r="1175">
      <c r="G1175" s="59" t="n"/>
      <c r="H1175" s="104" t="n">
        <v>44816</v>
      </c>
      <c r="I1175" s="105" t="n">
        <v>11861.3798828125</v>
      </c>
      <c r="J1175" s="70" t="n">
        <v>42.5256614685058</v>
      </c>
      <c r="K1175" s="106">
        <f>K1174*(1+Tbill_YTM)^(1/52)</f>
        <v/>
      </c>
      <c r="L1175" s="59" t="n"/>
      <c r="M1175" s="104" t="n">
        <v>44816</v>
      </c>
      <c r="N1175" s="107">
        <f>IF(YEAR(M1175)&lt;&gt;YEAR(M1174), Q1174*$C$5, N1174)*(I1175/I1174)</f>
        <v/>
      </c>
      <c r="O1175" s="107">
        <f>IF(YEAR(M1175)&lt;&gt;YEAR(M1174), Q1174*$C$6, O1174)*(J1175/J1174)</f>
        <v/>
      </c>
      <c r="P1175" s="107">
        <f>IF(YEAR(M1175)&lt;&gt;YEAR(M1174), Q1174*$C$7, P1174)*(1+Tbill_YTM)^(1/52)</f>
        <v/>
      </c>
      <c r="Q1175" s="61">
        <f>SUM(N1175:P1175)</f>
        <v/>
      </c>
      <c r="R1175" s="61">
        <f>R1174*EXP($C$20/52) - IF(YEAR(M1176)&lt;&gt;YEAR(M1175), Initial_Assets * $C$19, 0)</f>
        <v/>
      </c>
      <c r="S1175" s="62">
        <f>Q1175/-R1175</f>
        <v/>
      </c>
      <c r="T1175" s="59" t="n"/>
      <c r="U1175" s="59" t="n"/>
      <c r="V1175" s="59" t="n"/>
    </row>
    <row r="1176" ht="17.5" customHeight="1" s="15">
      <c r="G1176" s="59" t="n"/>
      <c r="H1176" s="104" t="n">
        <v>44823</v>
      </c>
      <c r="I1176" s="105" t="n">
        <v>11311.240234375</v>
      </c>
      <c r="J1176" s="70" t="n">
        <v>38.6578941345214</v>
      </c>
      <c r="K1176" s="106">
        <f>K1175*(1+Tbill_YTM)^(1/52)</f>
        <v/>
      </c>
      <c r="L1176" s="59" t="n"/>
      <c r="M1176" s="104" t="n">
        <v>44823</v>
      </c>
      <c r="N1176" s="107">
        <f>IF(YEAR(M1176)&lt;&gt;YEAR(M1175), Q1175*$C$5, N1175)*(I1176/I1175)</f>
        <v/>
      </c>
      <c r="O1176" s="107">
        <f>IF(YEAR(M1176)&lt;&gt;YEAR(M1175), Q1175*$C$6, O1175)*(J1176/J1175)</f>
        <v/>
      </c>
      <c r="P1176" s="107">
        <f>IF(YEAR(M1176)&lt;&gt;YEAR(M1175), Q1175*$C$7, P1175)*(1+Tbill_YTM)^(1/52)</f>
        <v/>
      </c>
      <c r="Q1176" s="61">
        <f>SUM(N1176:P1176)</f>
        <v/>
      </c>
      <c r="R1176" s="61">
        <f>R1175*EXP($C$20/52) - IF(YEAR(M1177)&lt;&gt;YEAR(M1176), Initial_Assets * $C$19, 0)</f>
        <v/>
      </c>
      <c r="S1176" s="62">
        <f>Q1176/-R1176</f>
        <v/>
      </c>
      <c r="T1176" s="59" t="n"/>
      <c r="U1176" s="59" t="n"/>
      <c r="V1176" s="59" t="n"/>
    </row>
    <row r="1177" ht="17.5" customHeight="1" s="15">
      <c r="G1177" s="59" t="n"/>
      <c r="H1177" s="104" t="n">
        <v>44830</v>
      </c>
      <c r="I1177" s="105" t="n">
        <v>10971.2197265625</v>
      </c>
      <c r="J1177" s="70" t="n">
        <v>36.2640342712402</v>
      </c>
      <c r="K1177" s="106">
        <f>K1176*(1+Tbill_YTM)^(1/52)</f>
        <v/>
      </c>
      <c r="L1177" s="59" t="n"/>
      <c r="M1177" s="104" t="n">
        <v>44830</v>
      </c>
      <c r="N1177" s="107">
        <f>IF(YEAR(M1177)&lt;&gt;YEAR(M1176), Q1176*$C$5, N1176)*(I1177/I1176)</f>
        <v/>
      </c>
      <c r="O1177" s="107">
        <f>IF(YEAR(M1177)&lt;&gt;YEAR(M1176), Q1176*$C$6, O1176)*(J1177/J1176)</f>
        <v/>
      </c>
      <c r="P1177" s="107">
        <f>IF(YEAR(M1177)&lt;&gt;YEAR(M1176), Q1176*$C$7, P1176)*(1+Tbill_YTM)^(1/52)</f>
        <v/>
      </c>
      <c r="Q1177" s="61">
        <f>SUM(N1177:P1177)</f>
        <v/>
      </c>
      <c r="R1177" s="61">
        <f>R1176*EXP($C$20/52) - IF(YEAR(M1178)&lt;&gt;YEAR(M1177), Initial_Assets * $C$19, 0)</f>
        <v/>
      </c>
      <c r="S1177" s="62">
        <f>Q1177/-R1177</f>
        <v/>
      </c>
      <c r="T1177" s="59" t="n"/>
      <c r="U1177" s="59" t="n"/>
      <c r="V1177" s="59" t="n"/>
    </row>
    <row r="1178" ht="17.5" customHeight="1" s="15">
      <c r="G1178" s="59" t="n"/>
      <c r="H1178" s="104" t="n">
        <v>44837</v>
      </c>
      <c r="I1178" s="105" t="n">
        <v>11039.4697265625</v>
      </c>
      <c r="J1178" s="70" t="n">
        <v>36.6102485656738</v>
      </c>
      <c r="K1178" s="106">
        <f>K1177*(1+Tbill_YTM)^(1/52)</f>
        <v/>
      </c>
      <c r="L1178" s="59" t="n"/>
      <c r="M1178" s="104" t="n">
        <v>44837</v>
      </c>
      <c r="N1178" s="107">
        <f>IF(YEAR(M1178)&lt;&gt;YEAR(M1177), Q1177*$C$5, N1177)*(I1178/I1177)</f>
        <v/>
      </c>
      <c r="O1178" s="107">
        <f>IF(YEAR(M1178)&lt;&gt;YEAR(M1177), Q1177*$C$6, O1177)*(J1178/J1177)</f>
        <v/>
      </c>
      <c r="P1178" s="107">
        <f>IF(YEAR(M1178)&lt;&gt;YEAR(M1177), Q1177*$C$7, P1177)*(1+Tbill_YTM)^(1/52)</f>
        <v/>
      </c>
      <c r="Q1178" s="61">
        <f>SUM(N1178:P1178)</f>
        <v/>
      </c>
      <c r="R1178" s="61">
        <f>R1177*EXP($C$20/52) - IF(YEAR(M1179)&lt;&gt;YEAR(M1178), Initial_Assets * $C$19, 0)</f>
        <v/>
      </c>
      <c r="S1178" s="62">
        <f>Q1178/-R1178</f>
        <v/>
      </c>
      <c r="T1178" s="59" t="n"/>
      <c r="U1178" s="59" t="n"/>
      <c r="V1178" s="59" t="n"/>
    </row>
    <row r="1179">
      <c r="G1179" s="59" t="n"/>
      <c r="H1179" s="104" t="n">
        <v>44844</v>
      </c>
      <c r="I1179" s="105" t="n">
        <v>10692.0595703125</v>
      </c>
      <c r="J1179" s="70" t="n">
        <v>34.2460594177246</v>
      </c>
      <c r="K1179" s="106">
        <f>K1178*(1+Tbill_YTM)^(1/52)</f>
        <v/>
      </c>
      <c r="L1179" s="59" t="n"/>
      <c r="M1179" s="104" t="n">
        <v>44844</v>
      </c>
      <c r="N1179" s="107">
        <f>IF(YEAR(M1179)&lt;&gt;YEAR(M1178), Q1178*$C$5, N1178)*(I1179/I1178)</f>
        <v/>
      </c>
      <c r="O1179" s="107">
        <f>IF(YEAR(M1179)&lt;&gt;YEAR(M1178), Q1178*$C$6, O1178)*(J1179/J1178)</f>
        <v/>
      </c>
      <c r="P1179" s="107">
        <f>IF(YEAR(M1179)&lt;&gt;YEAR(M1178), Q1178*$C$7, P1178)*(1+Tbill_YTM)^(1/52)</f>
        <v/>
      </c>
      <c r="Q1179" s="61">
        <f>SUM(N1179:P1179)</f>
        <v/>
      </c>
      <c r="R1179" s="61">
        <f>R1178*EXP($C$20/52) - IF(YEAR(M1180)&lt;&gt;YEAR(M1179), Initial_Assets * $C$19, 0)</f>
        <v/>
      </c>
      <c r="S1179" s="62">
        <f>Q1179/-R1179</f>
        <v/>
      </c>
      <c r="T1179" s="59" t="n"/>
      <c r="U1179" s="59" t="n"/>
      <c r="V1179" s="59" t="n"/>
    </row>
    <row r="1180">
      <c r="G1180" s="59" t="n"/>
      <c r="H1180" s="104" t="n">
        <v>44851</v>
      </c>
      <c r="I1180" s="105" t="n">
        <v>11310.330078125</v>
      </c>
      <c r="J1180" s="70" t="n">
        <v>38.1534004211425</v>
      </c>
      <c r="K1180" s="106">
        <f>K1179*(1+Tbill_YTM)^(1/52)</f>
        <v/>
      </c>
      <c r="L1180" s="59" t="n"/>
      <c r="M1180" s="104" t="n">
        <v>44851</v>
      </c>
      <c r="N1180" s="107">
        <f>IF(YEAR(M1180)&lt;&gt;YEAR(M1179), Q1179*$C$5, N1179)*(I1180/I1179)</f>
        <v/>
      </c>
      <c r="O1180" s="107">
        <f>IF(YEAR(M1180)&lt;&gt;YEAR(M1179), Q1179*$C$6, O1179)*(J1180/J1179)</f>
        <v/>
      </c>
      <c r="P1180" s="107">
        <f>IF(YEAR(M1180)&lt;&gt;YEAR(M1179), Q1179*$C$7, P1179)*(1+Tbill_YTM)^(1/52)</f>
        <v/>
      </c>
      <c r="Q1180" s="61">
        <f>SUM(N1180:P1180)</f>
        <v/>
      </c>
      <c r="R1180" s="61">
        <f>R1179*EXP($C$20/52) - IF(YEAR(M1181)&lt;&gt;YEAR(M1180), Initial_Assets * $C$19, 0)</f>
        <v/>
      </c>
      <c r="S1180" s="62">
        <f>Q1180/-R1180</f>
        <v/>
      </c>
      <c r="T1180" s="59" t="n"/>
      <c r="U1180" s="59" t="n"/>
      <c r="V1180" s="59" t="n"/>
    </row>
    <row r="1181">
      <c r="G1181" s="59" t="n"/>
      <c r="H1181" s="104" t="n">
        <v>44858</v>
      </c>
      <c r="I1181" s="105" t="n">
        <v>11546.2099609375</v>
      </c>
      <c r="J1181" s="70" t="n">
        <v>39.6273040771484</v>
      </c>
      <c r="K1181" s="106">
        <f>K1180*(1+Tbill_YTM)^(1/52)</f>
        <v/>
      </c>
      <c r="L1181" s="59" t="n"/>
      <c r="M1181" s="104" t="n">
        <v>44858</v>
      </c>
      <c r="N1181" s="107">
        <f>IF(YEAR(M1181)&lt;&gt;YEAR(M1180), Q1180*$C$5, N1180)*(I1181/I1180)</f>
        <v/>
      </c>
      <c r="O1181" s="107">
        <f>IF(YEAR(M1181)&lt;&gt;YEAR(M1180), Q1180*$C$6, O1180)*(J1181/J1180)</f>
        <v/>
      </c>
      <c r="P1181" s="107">
        <f>IF(YEAR(M1181)&lt;&gt;YEAR(M1180), Q1180*$C$7, P1180)*(1+Tbill_YTM)^(1/52)</f>
        <v/>
      </c>
      <c r="Q1181" s="61">
        <f>SUM(N1181:P1181)</f>
        <v/>
      </c>
      <c r="R1181" s="61">
        <f>R1180*EXP($C$20/52) - IF(YEAR(M1182)&lt;&gt;YEAR(M1181), Initial_Assets * $C$19, 0)</f>
        <v/>
      </c>
      <c r="S1181" s="62">
        <f>Q1181/-R1181</f>
        <v/>
      </c>
      <c r="T1181" s="59" t="n"/>
      <c r="U1181" s="59" t="n"/>
      <c r="V1181" s="59" t="n"/>
    </row>
    <row r="1182">
      <c r="G1182" s="59" t="n"/>
      <c r="H1182" s="104" t="n">
        <v>44865</v>
      </c>
      <c r="I1182" s="105" t="n">
        <v>10857.0302734375</v>
      </c>
      <c r="J1182" s="70" t="n">
        <v>34.9879608154296</v>
      </c>
      <c r="K1182" s="106">
        <f>K1181*(1+Tbill_YTM)^(1/52)</f>
        <v/>
      </c>
      <c r="L1182" s="59" t="n"/>
      <c r="M1182" s="104" t="n">
        <v>44865</v>
      </c>
      <c r="N1182" s="107">
        <f>IF(YEAR(M1182)&lt;&gt;YEAR(M1181), Q1181*$C$5, N1181)*(I1182/I1181)</f>
        <v/>
      </c>
      <c r="O1182" s="107">
        <f>IF(YEAR(M1182)&lt;&gt;YEAR(M1181), Q1181*$C$6, O1181)*(J1182/J1181)</f>
        <v/>
      </c>
      <c r="P1182" s="107">
        <f>IF(YEAR(M1182)&lt;&gt;YEAR(M1181), Q1181*$C$7, P1181)*(1+Tbill_YTM)^(1/52)</f>
        <v/>
      </c>
      <c r="Q1182" s="61">
        <f>SUM(N1182:P1182)</f>
        <v/>
      </c>
      <c r="R1182" s="61">
        <f>R1181*EXP($C$20/52) - IF(YEAR(M1183)&lt;&gt;YEAR(M1182), Initial_Assets * $C$19, 0)</f>
        <v/>
      </c>
      <c r="S1182" s="62">
        <f>Q1182/-R1182</f>
        <v/>
      </c>
      <c r="T1182" s="59" t="n"/>
      <c r="U1182" s="59" t="n"/>
      <c r="V1182" s="59" t="n"/>
    </row>
    <row r="1183">
      <c r="G1183" s="59" t="n"/>
      <c r="H1183" s="104" t="n">
        <v>44872</v>
      </c>
      <c r="I1183" s="105" t="n">
        <v>11817.009765625</v>
      </c>
      <c r="J1183" s="70" t="n">
        <v>41.1111068725585</v>
      </c>
      <c r="K1183" s="106">
        <f>K1182*(1+Tbill_YTM)^(1/52)</f>
        <v/>
      </c>
      <c r="L1183" s="59" t="n"/>
      <c r="M1183" s="104" t="n">
        <v>44872</v>
      </c>
      <c r="N1183" s="107">
        <f>IF(YEAR(M1183)&lt;&gt;YEAR(M1182), Q1182*$C$5, N1182)*(I1183/I1182)</f>
        <v/>
      </c>
      <c r="O1183" s="107">
        <f>IF(YEAR(M1183)&lt;&gt;YEAR(M1182), Q1182*$C$6, O1182)*(J1183/J1182)</f>
        <v/>
      </c>
      <c r="P1183" s="107">
        <f>IF(YEAR(M1183)&lt;&gt;YEAR(M1182), Q1182*$C$7, P1182)*(1+Tbill_YTM)^(1/52)</f>
        <v/>
      </c>
      <c r="Q1183" s="61">
        <f>SUM(N1183:P1183)</f>
        <v/>
      </c>
      <c r="R1183" s="61">
        <f>R1182*EXP($C$20/52) - IF(YEAR(M1184)&lt;&gt;YEAR(M1183), Initial_Assets * $C$19, 0)</f>
        <v/>
      </c>
      <c r="S1183" s="62">
        <f>Q1183/-R1183</f>
        <v/>
      </c>
      <c r="T1183" s="59" t="n"/>
      <c r="U1183" s="59" t="n"/>
      <c r="V1183" s="59" t="n"/>
    </row>
    <row r="1184">
      <c r="G1184" s="59" t="n"/>
      <c r="H1184" s="104" t="n">
        <v>44879</v>
      </c>
      <c r="I1184" s="105" t="n">
        <v>11677.01953125</v>
      </c>
      <c r="J1184" s="70" t="n">
        <v>40.1515884399414</v>
      </c>
      <c r="K1184" s="106">
        <f>K1183*(1+Tbill_YTM)^(1/52)</f>
        <v/>
      </c>
      <c r="L1184" s="59" t="n"/>
      <c r="M1184" s="104" t="n">
        <v>44879</v>
      </c>
      <c r="N1184" s="107">
        <f>IF(YEAR(M1184)&lt;&gt;YEAR(M1183), Q1183*$C$5, N1183)*(I1184/I1183)</f>
        <v/>
      </c>
      <c r="O1184" s="107">
        <f>IF(YEAR(M1184)&lt;&gt;YEAR(M1183), Q1183*$C$6, O1183)*(J1184/J1183)</f>
        <v/>
      </c>
      <c r="P1184" s="107">
        <f>IF(YEAR(M1184)&lt;&gt;YEAR(M1183), Q1183*$C$7, P1183)*(1+Tbill_YTM)^(1/52)</f>
        <v/>
      </c>
      <c r="Q1184" s="61">
        <f>SUM(N1184:P1184)</f>
        <v/>
      </c>
      <c r="R1184" s="61">
        <f>R1183*EXP($C$20/52) - IF(YEAR(M1185)&lt;&gt;YEAR(M1184), Initial_Assets * $C$19, 0)</f>
        <v/>
      </c>
      <c r="S1184" s="62">
        <f>Q1184/-R1184</f>
        <v/>
      </c>
      <c r="T1184" s="59" t="n"/>
      <c r="U1184" s="59" t="n"/>
      <c r="V1184" s="59" t="n"/>
    </row>
    <row r="1185">
      <c r="G1185" s="59" t="n"/>
      <c r="H1185" s="104" t="n">
        <v>44886</v>
      </c>
      <c r="I1185" s="105" t="n">
        <v>11756.0302734375</v>
      </c>
      <c r="J1185" s="70" t="n">
        <v>40.675853729248</v>
      </c>
      <c r="K1185" s="106">
        <f>K1184*(1+Tbill_YTM)^(1/52)</f>
        <v/>
      </c>
      <c r="L1185" s="59" t="n"/>
      <c r="M1185" s="104" t="n">
        <v>44886</v>
      </c>
      <c r="N1185" s="107">
        <f>IF(YEAR(M1185)&lt;&gt;YEAR(M1184), Q1184*$C$5, N1184)*(I1185/I1184)</f>
        <v/>
      </c>
      <c r="O1185" s="107">
        <f>IF(YEAR(M1185)&lt;&gt;YEAR(M1184), Q1184*$C$6, O1184)*(J1185/J1184)</f>
        <v/>
      </c>
      <c r="P1185" s="107">
        <f>IF(YEAR(M1185)&lt;&gt;YEAR(M1184), Q1184*$C$7, P1184)*(1+Tbill_YTM)^(1/52)</f>
        <v/>
      </c>
      <c r="Q1185" s="61">
        <f>SUM(N1185:P1185)</f>
        <v/>
      </c>
      <c r="R1185" s="61">
        <f>R1184*EXP($C$20/52) - IF(YEAR(M1186)&lt;&gt;YEAR(M1185), Initial_Assets * $C$19, 0)</f>
        <v/>
      </c>
      <c r="S1185" s="62">
        <f>Q1185/-R1185</f>
        <v/>
      </c>
      <c r="T1185" s="59" t="n"/>
      <c r="U1185" s="59" t="n"/>
      <c r="V1185" s="59" t="n"/>
    </row>
    <row r="1186">
      <c r="G1186" s="59" t="n"/>
      <c r="H1186" s="104" t="n">
        <v>44893</v>
      </c>
      <c r="I1186" s="105" t="n">
        <v>11994.259765625</v>
      </c>
      <c r="J1186" s="70" t="n">
        <v>42.1794395446777</v>
      </c>
      <c r="K1186" s="106">
        <f>K1185*(1+Tbill_YTM)^(1/52)</f>
        <v/>
      </c>
      <c r="L1186" s="59" t="n"/>
      <c r="M1186" s="104" t="n">
        <v>44893</v>
      </c>
      <c r="N1186" s="107">
        <f>IF(YEAR(M1186)&lt;&gt;YEAR(M1185), Q1185*$C$5, N1185)*(I1186/I1185)</f>
        <v/>
      </c>
      <c r="O1186" s="107">
        <f>IF(YEAR(M1186)&lt;&gt;YEAR(M1185), Q1185*$C$6, O1185)*(J1186/J1185)</f>
        <v/>
      </c>
      <c r="P1186" s="107">
        <f>IF(YEAR(M1186)&lt;&gt;YEAR(M1185), Q1185*$C$7, P1185)*(1+Tbill_YTM)^(1/52)</f>
        <v/>
      </c>
      <c r="Q1186" s="61">
        <f>SUM(N1186:P1186)</f>
        <v/>
      </c>
      <c r="R1186" s="61">
        <f>R1185*EXP($C$20/52) - IF(YEAR(M1187)&lt;&gt;YEAR(M1186), Initial_Assets * $C$19, 0)</f>
        <v/>
      </c>
      <c r="S1186" s="62">
        <f>Q1186/-R1186</f>
        <v/>
      </c>
      <c r="T1186" s="59" t="n"/>
      <c r="U1186" s="59" t="n"/>
      <c r="V1186" s="59" t="n"/>
    </row>
    <row r="1187">
      <c r="G1187" s="59" t="n"/>
      <c r="H1187" s="104" t="n">
        <v>44900</v>
      </c>
      <c r="I1187" s="105" t="n">
        <v>11563.330078125</v>
      </c>
      <c r="J1187" s="70" t="n">
        <v>39.1228141784668</v>
      </c>
      <c r="K1187" s="106">
        <f>K1186*(1+Tbill_YTM)^(1/52)</f>
        <v/>
      </c>
      <c r="L1187" s="59" t="n"/>
      <c r="M1187" s="104" t="n">
        <v>44900</v>
      </c>
      <c r="N1187" s="107">
        <f>IF(YEAR(M1187)&lt;&gt;YEAR(M1186), Q1186*$C$5, N1186)*(I1187/I1186)</f>
        <v/>
      </c>
      <c r="O1187" s="107">
        <f>IF(YEAR(M1187)&lt;&gt;YEAR(M1186), Q1186*$C$6, O1186)*(J1187/J1186)</f>
        <v/>
      </c>
      <c r="P1187" s="107">
        <f>IF(YEAR(M1187)&lt;&gt;YEAR(M1186), Q1186*$C$7, P1186)*(1+Tbill_YTM)^(1/52)</f>
        <v/>
      </c>
      <c r="Q1187" s="61">
        <f>SUM(N1187:P1187)</f>
        <v/>
      </c>
      <c r="R1187" s="61">
        <f>R1186*EXP($C$20/52) - IF(YEAR(M1188)&lt;&gt;YEAR(M1187), Initial_Assets * $C$19, 0)</f>
        <v/>
      </c>
      <c r="S1187" s="62">
        <f>Q1187/-R1187</f>
        <v/>
      </c>
      <c r="T1187" s="59" t="n"/>
      <c r="U1187" s="59" t="n"/>
      <c r="V1187" s="59" t="n"/>
    </row>
    <row r="1188" ht="17.5" customHeight="1" s="15">
      <c r="G1188" s="59" t="n"/>
      <c r="H1188" s="104" t="n">
        <v>44907</v>
      </c>
      <c r="I1188" s="105" t="n">
        <v>11243.7197265625</v>
      </c>
      <c r="J1188" s="70" t="n">
        <v>36.8575477600097</v>
      </c>
      <c r="K1188" s="106">
        <f>K1187*(1+Tbill_YTM)^(1/52)</f>
        <v/>
      </c>
      <c r="L1188" s="59" t="n"/>
      <c r="M1188" s="104" t="n">
        <v>44907</v>
      </c>
      <c r="N1188" s="107">
        <f>IF(YEAR(M1188)&lt;&gt;YEAR(M1187), Q1187*$C$5, N1187)*(I1188/I1187)</f>
        <v/>
      </c>
      <c r="O1188" s="107">
        <f>IF(YEAR(M1188)&lt;&gt;YEAR(M1187), Q1187*$C$6, O1187)*(J1188/J1187)</f>
        <v/>
      </c>
      <c r="P1188" s="107">
        <f>IF(YEAR(M1188)&lt;&gt;YEAR(M1187), Q1187*$C$7, P1187)*(1+Tbill_YTM)^(1/52)</f>
        <v/>
      </c>
      <c r="Q1188" s="61">
        <f>SUM(N1188:P1188)</f>
        <v/>
      </c>
      <c r="R1188" s="61">
        <f>R1187*EXP($C$20/52) - IF(YEAR(M1189)&lt;&gt;YEAR(M1188), Initial_Assets * $C$19, 0)</f>
        <v/>
      </c>
      <c r="S1188" s="62">
        <f>Q1188/-R1188</f>
        <v/>
      </c>
      <c r="T1188" s="59" t="n"/>
      <c r="U1188" s="59" t="n"/>
      <c r="V1188" s="59" t="n"/>
    </row>
    <row r="1189">
      <c r="G1189" s="59" t="n"/>
      <c r="H1189" s="104" t="n">
        <v>44914</v>
      </c>
      <c r="I1189" s="105" t="n">
        <v>10985.4501953125</v>
      </c>
      <c r="J1189" s="70" t="n">
        <v>35.0473136901855</v>
      </c>
      <c r="K1189" s="106">
        <f>K1188*(1+Tbill_YTM)^(1/52)</f>
        <v/>
      </c>
      <c r="L1189" s="59" t="n"/>
      <c r="M1189" s="104" t="n">
        <v>44914</v>
      </c>
      <c r="N1189" s="107">
        <f>IF(YEAR(M1189)&lt;&gt;YEAR(M1188), Q1188*$C$5, N1188)*(I1189/I1188)</f>
        <v/>
      </c>
      <c r="O1189" s="107">
        <f>IF(YEAR(M1189)&lt;&gt;YEAR(M1188), Q1188*$C$6, O1188)*(J1189/J1188)</f>
        <v/>
      </c>
      <c r="P1189" s="107">
        <f>IF(YEAR(M1189)&lt;&gt;YEAR(M1188), Q1188*$C$7, P1188)*(1+Tbill_YTM)^(1/52)</f>
        <v/>
      </c>
      <c r="Q1189" s="61">
        <f>SUM(N1189:P1189)</f>
        <v/>
      </c>
      <c r="R1189" s="61">
        <f>R1188*EXP($C$20/52) - IF(YEAR(M1190)&lt;&gt;YEAR(M1189), Initial_Assets * $C$19, 0)</f>
        <v/>
      </c>
      <c r="S1189" s="62">
        <f>Q1189/-R1189</f>
        <v/>
      </c>
      <c r="T1189" s="59" t="n"/>
      <c r="U1189" s="59" t="n"/>
      <c r="V1189" s="59" t="n"/>
    </row>
    <row r="1190" ht="17.5" customHeight="1" s="15" thickBot="1">
      <c r="G1190" s="86" t="inlineStr">
        <is>
          <t>year-end</t>
        </is>
      </c>
      <c r="H1190" s="111" t="n">
        <v>44921</v>
      </c>
      <c r="I1190" s="112" t="n">
        <v>10939.759765625</v>
      </c>
      <c r="J1190" s="84" t="n">
        <v>34.7633666992187</v>
      </c>
      <c r="K1190" s="113">
        <f>K1189*(1+Tbill_YTM)^(1/52)</f>
        <v/>
      </c>
      <c r="L1190" s="86" t="n"/>
      <c r="M1190" s="111" t="n">
        <v>44921</v>
      </c>
      <c r="N1190" s="107">
        <f>IF(YEAR(M1190)&lt;&gt;YEAR(M1189), Q1189*$C$5, N1189)*(I1190/I1189)</f>
        <v/>
      </c>
      <c r="O1190" s="107">
        <f>IF(YEAR(M1190)&lt;&gt;YEAR(M1189), Q1189*$C$6, O1189)*(J1190/J1189)</f>
        <v/>
      </c>
      <c r="P1190" s="107">
        <f>IF(YEAR(M1190)&lt;&gt;YEAR(M1189), Q1189*$C$7, P1189)*(1+Tbill_YTM)^(1/52)</f>
        <v/>
      </c>
      <c r="Q1190" s="87">
        <f>SUM(N1190:P1190)</f>
        <v/>
      </c>
      <c r="R1190" s="61">
        <f>R1189*EXP($C$20/52) - IF(YEAR(M1191)&lt;&gt;YEAR(M1190), Initial_Assets * $C$19, 0)</f>
        <v/>
      </c>
      <c r="S1190" s="88">
        <f>Q1190/-R1190</f>
        <v/>
      </c>
      <c r="T1190" s="86" t="n"/>
      <c r="U1190" s="86" t="n"/>
      <c r="V1190" s="86" t="n"/>
    </row>
    <row r="1191" ht="17.5" customHeight="1" s="15" thickTop="1">
      <c r="G1191" s="59" t="n"/>
      <c r="H1191" s="104" t="n">
        <v>44928</v>
      </c>
      <c r="I1191" s="105" t="n">
        <v>11040.349609375</v>
      </c>
      <c r="J1191" s="70" t="n">
        <v>35.3189392089843</v>
      </c>
      <c r="K1191" s="106">
        <f>K1190*(1+Tbill_YTM)^(1/52)</f>
        <v/>
      </c>
      <c r="L1191" s="59" t="n"/>
      <c r="M1191" s="104" t="n">
        <v>44928</v>
      </c>
      <c r="N1191" s="107">
        <f>IF(YEAR(M1191)&lt;&gt;YEAR(M1190), Q1190*$C$5, N1190)*(I1191/I1190)</f>
        <v/>
      </c>
      <c r="O1191" s="107">
        <f>IF(YEAR(M1191)&lt;&gt;YEAR(M1190), Q1190*$C$6, O1190)*(J1191/J1190)</f>
        <v/>
      </c>
      <c r="P1191" s="107">
        <f>IF(YEAR(M1191)&lt;&gt;YEAR(M1190), Q1190*$C$7, P1190)*(1+Tbill_YTM)^(1/52)</f>
        <v/>
      </c>
      <c r="Q1191" s="61">
        <f>SUM(N1191:P1191)</f>
        <v/>
      </c>
      <c r="R1191" s="61">
        <f>R1190*EXP($C$20/52) - IF(YEAR(M1192)&lt;&gt;YEAR(M1191), Initial_Assets * $C$19, 0)</f>
        <v/>
      </c>
      <c r="S1191" s="62">
        <f>Q1191/-R1191</f>
        <v/>
      </c>
      <c r="T1191" s="59" t="n"/>
      <c r="U1191" s="59" t="n"/>
      <c r="V1191" s="59" t="n"/>
    </row>
    <row r="1192">
      <c r="G1192" s="59" t="n"/>
      <c r="H1192" s="104" t="n">
        <v>44935</v>
      </c>
      <c r="I1192" s="105" t="n">
        <v>11541.48046875</v>
      </c>
      <c r="J1192" s="70" t="n">
        <v>38.5035972595214</v>
      </c>
      <c r="K1192" s="106">
        <f>K1191*(1+Tbill_YTM)^(1/52)</f>
        <v/>
      </c>
      <c r="L1192" s="59" t="n"/>
      <c r="M1192" s="104" t="n">
        <v>44935</v>
      </c>
      <c r="N1192" s="107">
        <f>IF(YEAR(M1192)&lt;&gt;YEAR(M1191), Q1191*$C$5, N1191)*(I1192/I1191)</f>
        <v/>
      </c>
      <c r="O1192" s="107">
        <f>IF(YEAR(M1192)&lt;&gt;YEAR(M1191), Q1191*$C$6, O1191)*(J1192/J1191)</f>
        <v/>
      </c>
      <c r="P1192" s="107">
        <f>IF(YEAR(M1192)&lt;&gt;YEAR(M1191), Q1191*$C$7, P1191)*(1+Tbill_YTM)^(1/52)</f>
        <v/>
      </c>
      <c r="Q1192" s="61">
        <f>SUM(N1192:P1192)</f>
        <v/>
      </c>
      <c r="R1192" s="61">
        <f>R1191*EXP($C$20/52) - IF(YEAR(M1193)&lt;&gt;YEAR(M1192), Initial_Assets * $C$19, 0)</f>
        <v/>
      </c>
      <c r="S1192" s="62">
        <f>Q1192/-R1192</f>
        <v/>
      </c>
      <c r="T1192" s="59" t="n"/>
      <c r="U1192" s="59" t="n"/>
      <c r="V1192" s="59" t="n"/>
    </row>
    <row r="1193">
      <c r="G1193" s="59" t="n"/>
      <c r="H1193" s="104" t="n">
        <v>44942</v>
      </c>
      <c r="I1193" s="105" t="n">
        <v>11619.0302734375</v>
      </c>
      <c r="J1193" s="70" t="n">
        <v>38.9500465393066</v>
      </c>
      <c r="K1193" s="106">
        <f>K1192*(1+Tbill_YTM)^(1/52)</f>
        <v/>
      </c>
      <c r="L1193" s="59" t="n"/>
      <c r="M1193" s="104" t="n">
        <v>44942</v>
      </c>
      <c r="N1193" s="107">
        <f>IF(YEAR(M1193)&lt;&gt;YEAR(M1192), Q1192*$C$5, N1192)*(I1193/I1192)</f>
        <v/>
      </c>
      <c r="O1193" s="107">
        <f>IF(YEAR(M1193)&lt;&gt;YEAR(M1192), Q1192*$C$6, O1192)*(J1193/J1192)</f>
        <v/>
      </c>
      <c r="P1193" s="107">
        <f>IF(YEAR(M1193)&lt;&gt;YEAR(M1192), Q1192*$C$7, P1192)*(1+Tbill_YTM)^(1/52)</f>
        <v/>
      </c>
      <c r="Q1193" s="61">
        <f>SUM(N1193:P1193)</f>
        <v/>
      </c>
      <c r="R1193" s="61">
        <f>R1192*EXP($C$20/52) - IF(YEAR(M1194)&lt;&gt;YEAR(M1193), Initial_Assets * $C$19, 0)</f>
        <v/>
      </c>
      <c r="S1193" s="62">
        <f>Q1193/-R1193</f>
        <v/>
      </c>
      <c r="T1193" s="59" t="n"/>
      <c r="U1193" s="59" t="n"/>
      <c r="V1193" s="59" t="n"/>
    </row>
    <row r="1194" ht="17.5" customHeight="1" s="15">
      <c r="G1194" s="59" t="n"/>
      <c r="H1194" s="104" t="n">
        <v>44949</v>
      </c>
      <c r="I1194" s="105" t="n">
        <v>12166.599609375</v>
      </c>
      <c r="J1194" s="70" t="n">
        <v>42.6307563781738</v>
      </c>
      <c r="K1194" s="106">
        <f>K1193*(1+Tbill_YTM)^(1/52)</f>
        <v/>
      </c>
      <c r="L1194" s="59" t="n"/>
      <c r="M1194" s="104" t="n">
        <v>44949</v>
      </c>
      <c r="N1194" s="107">
        <f>IF(YEAR(M1194)&lt;&gt;YEAR(M1193), Q1193*$C$5, N1193)*(I1194/I1193)</f>
        <v/>
      </c>
      <c r="O1194" s="107">
        <f>IF(YEAR(M1194)&lt;&gt;YEAR(M1193), Q1193*$C$6, O1193)*(J1194/J1193)</f>
        <v/>
      </c>
      <c r="P1194" s="107">
        <f>IF(YEAR(M1194)&lt;&gt;YEAR(M1193), Q1193*$C$7, P1193)*(1+Tbill_YTM)^(1/52)</f>
        <v/>
      </c>
      <c r="Q1194" s="61">
        <f>SUM(N1194:P1194)</f>
        <v/>
      </c>
      <c r="R1194" s="61">
        <f>R1193*EXP($C$20/52) - IF(YEAR(M1195)&lt;&gt;YEAR(M1194), Initial_Assets * $C$19, 0)</f>
        <v/>
      </c>
      <c r="S1194" s="62">
        <f>Q1194/-R1194</f>
        <v/>
      </c>
      <c r="T1194" s="59" t="n"/>
      <c r="U1194" s="59" t="n"/>
      <c r="V1194" s="59" t="n"/>
    </row>
    <row r="1195">
      <c r="G1195" s="59" t="n"/>
      <c r="H1195" s="104" t="n">
        <v>44956</v>
      </c>
      <c r="I1195" s="105" t="n">
        <v>12573.3603515625</v>
      </c>
      <c r="J1195" s="70" t="n">
        <v>45.3590431213378</v>
      </c>
      <c r="K1195" s="106">
        <f>K1194*(1+Tbill_YTM)^(1/52)</f>
        <v/>
      </c>
      <c r="L1195" s="59" t="n"/>
      <c r="M1195" s="104" t="n">
        <v>44956</v>
      </c>
      <c r="N1195" s="107">
        <f>IF(YEAR(M1195)&lt;&gt;YEAR(M1194), Q1194*$C$5, N1194)*(I1195/I1194)</f>
        <v/>
      </c>
      <c r="O1195" s="107">
        <f>IF(YEAR(M1195)&lt;&gt;YEAR(M1194), Q1194*$C$6, O1194)*(J1195/J1194)</f>
        <v/>
      </c>
      <c r="P1195" s="107">
        <f>IF(YEAR(M1195)&lt;&gt;YEAR(M1194), Q1194*$C$7, P1194)*(1+Tbill_YTM)^(1/52)</f>
        <v/>
      </c>
      <c r="Q1195" s="61">
        <f>SUM(N1195:P1195)</f>
        <v/>
      </c>
      <c r="R1195" s="61">
        <f>R1194*EXP($C$20/52) - IF(YEAR(M1196)&lt;&gt;YEAR(M1195), Initial_Assets * $C$19, 0)</f>
        <v/>
      </c>
      <c r="S1195" s="62">
        <f>Q1195/-R1195</f>
        <v/>
      </c>
      <c r="T1195" s="59" t="n"/>
      <c r="U1195" s="59" t="n"/>
      <c r="V1195" s="59" t="n"/>
    </row>
    <row r="1196">
      <c r="G1196" s="59" t="n"/>
      <c r="H1196" s="104" t="n">
        <v>44963</v>
      </c>
      <c r="I1196" s="105" t="n">
        <v>12304.919921875</v>
      </c>
      <c r="J1196" s="70" t="n">
        <v>43.3847541809082</v>
      </c>
      <c r="K1196" s="106">
        <f>K1195*(1+Tbill_YTM)^(1/52)</f>
        <v/>
      </c>
      <c r="L1196" s="59" t="n"/>
      <c r="M1196" s="104" t="n">
        <v>44963</v>
      </c>
      <c r="N1196" s="107">
        <f>IF(YEAR(M1196)&lt;&gt;YEAR(M1195), Q1195*$C$5, N1195)*(I1196/I1195)</f>
        <v/>
      </c>
      <c r="O1196" s="107">
        <f>IF(YEAR(M1196)&lt;&gt;YEAR(M1195), Q1195*$C$6, O1195)*(J1196/J1195)</f>
        <v/>
      </c>
      <c r="P1196" s="107">
        <f>IF(YEAR(M1196)&lt;&gt;YEAR(M1195), Q1195*$C$7, P1195)*(1+Tbill_YTM)^(1/52)</f>
        <v/>
      </c>
      <c r="Q1196" s="61">
        <f>SUM(N1196:P1196)</f>
        <v/>
      </c>
      <c r="R1196" s="61">
        <f>R1195*EXP($C$20/52) - IF(YEAR(M1197)&lt;&gt;YEAR(M1196), Initial_Assets * $C$19, 0)</f>
        <v/>
      </c>
      <c r="S1196" s="62">
        <f>Q1196/-R1196</f>
        <v/>
      </c>
      <c r="T1196" s="59" t="n"/>
      <c r="U1196" s="59" t="n"/>
      <c r="V1196" s="59" t="n"/>
    </row>
    <row r="1197" ht="17.5" customHeight="1" s="15">
      <c r="G1197" s="64" t="n"/>
      <c r="H1197" s="104" t="n">
        <v>44970</v>
      </c>
      <c r="I1197" s="105" t="n">
        <v>12358.1796875</v>
      </c>
      <c r="J1197" s="70" t="n">
        <v>43.6823844909668</v>
      </c>
      <c r="K1197" s="106">
        <f>K1196*(1+Tbill_YTM)^(1/52)</f>
        <v/>
      </c>
      <c r="L1197" s="59" t="n"/>
      <c r="M1197" s="104" t="n">
        <v>44970</v>
      </c>
      <c r="N1197" s="107">
        <f>IF(YEAR(M1197)&lt;&gt;YEAR(M1196), Q1196*$C$5, N1196)*(I1197/I1196)</f>
        <v/>
      </c>
      <c r="O1197" s="107">
        <f>IF(YEAR(M1197)&lt;&gt;YEAR(M1196), Q1196*$C$6, O1196)*(J1197/J1196)</f>
        <v/>
      </c>
      <c r="P1197" s="107">
        <f>IF(YEAR(M1197)&lt;&gt;YEAR(M1196), Q1196*$C$7, P1196)*(1+Tbill_YTM)^(1/52)</f>
        <v/>
      </c>
      <c r="Q1197" s="61">
        <f>SUM(N1197:P1197)</f>
        <v/>
      </c>
      <c r="R1197" s="61">
        <f>R1196*EXP($C$20/52) - IF(YEAR(M1198)&lt;&gt;YEAR(M1197), Initial_Assets * $C$19, 0)</f>
        <v/>
      </c>
      <c r="S1197" s="62">
        <f>Q1197/-R1197</f>
        <v/>
      </c>
      <c r="T1197" s="59" t="n"/>
      <c r="U1197" s="59" t="n"/>
      <c r="V1197" s="59" t="n"/>
    </row>
    <row r="1198">
      <c r="G1198" s="64" t="n"/>
      <c r="H1198" s="104" t="n">
        <v>44977</v>
      </c>
      <c r="I1198" s="105" t="n">
        <v>11969.650390625</v>
      </c>
      <c r="J1198" s="70" t="n">
        <v>40.9342575073242</v>
      </c>
      <c r="K1198" s="106">
        <f>K1197*(1+Tbill_YTM)^(1/52)</f>
        <v/>
      </c>
      <c r="L1198" s="59" t="n"/>
      <c r="M1198" s="104" t="n">
        <v>44977</v>
      </c>
      <c r="N1198" s="107">
        <f>IF(YEAR(M1198)&lt;&gt;YEAR(M1197), Q1197*$C$5, N1197)*(I1198/I1197)</f>
        <v/>
      </c>
      <c r="O1198" s="107">
        <f>IF(YEAR(M1198)&lt;&gt;YEAR(M1197), Q1197*$C$6, O1197)*(J1198/J1197)</f>
        <v/>
      </c>
      <c r="P1198" s="107">
        <f>IF(YEAR(M1198)&lt;&gt;YEAR(M1197), Q1197*$C$7, P1197)*(1+Tbill_YTM)^(1/52)</f>
        <v/>
      </c>
      <c r="Q1198" s="61">
        <f>SUM(N1198:P1198)</f>
        <v/>
      </c>
      <c r="R1198" s="61">
        <f>R1197*EXP($C$20/52) - IF(YEAR(M1199)&lt;&gt;YEAR(M1198), Initial_Assets * $C$19, 0)</f>
        <v/>
      </c>
      <c r="S1198" s="62">
        <f>Q1198/-R1198</f>
        <v/>
      </c>
      <c r="T1198" s="59" t="n"/>
      <c r="U1198" s="59" t="n"/>
      <c r="V1198" s="59" t="n"/>
    </row>
    <row r="1199">
      <c r="G1199" s="64" t="n"/>
      <c r="H1199" s="104" t="n">
        <v>44984</v>
      </c>
      <c r="I1199" s="105" t="n">
        <v>12290.8095703125</v>
      </c>
      <c r="J1199" s="70" t="n">
        <v>43.1168899536132</v>
      </c>
      <c r="K1199" s="106">
        <f>K1198*(1+Tbill_YTM)^(1/52)</f>
        <v/>
      </c>
      <c r="L1199" s="59" t="n"/>
      <c r="M1199" s="104" t="n">
        <v>44984</v>
      </c>
      <c r="N1199" s="107">
        <f>IF(YEAR(M1199)&lt;&gt;YEAR(M1198), Q1198*$C$5, N1198)*(I1199/I1198)</f>
        <v/>
      </c>
      <c r="O1199" s="107">
        <f>IF(YEAR(M1199)&lt;&gt;YEAR(M1198), Q1198*$C$6, O1198)*(J1199/J1198)</f>
        <v/>
      </c>
      <c r="P1199" s="107">
        <f>IF(YEAR(M1199)&lt;&gt;YEAR(M1198), Q1198*$C$7, P1198)*(1+Tbill_YTM)^(1/52)</f>
        <v/>
      </c>
      <c r="Q1199" s="61">
        <f>SUM(N1199:P1199)</f>
        <v/>
      </c>
      <c r="R1199" s="61">
        <f>R1198*EXP($C$20/52) - IF(YEAR(M1200)&lt;&gt;YEAR(M1199), Initial_Assets * $C$19, 0)</f>
        <v/>
      </c>
      <c r="S1199" s="62">
        <f>Q1199/-R1199</f>
        <v/>
      </c>
      <c r="T1199" s="59" t="n"/>
      <c r="U1199" s="59" t="n"/>
      <c r="V1199" s="59" t="n"/>
    </row>
    <row r="1200">
      <c r="G1200" s="64" t="n"/>
      <c r="H1200" s="104" t="n">
        <v>44991</v>
      </c>
      <c r="I1200" s="105" t="n">
        <v>11830.2802734375</v>
      </c>
      <c r="J1200" s="70" t="n">
        <v>39.8528594970703</v>
      </c>
      <c r="K1200" s="106">
        <f>K1199*(1+Tbill_YTM)^(1/52)</f>
        <v/>
      </c>
      <c r="L1200" s="59" t="n"/>
      <c r="M1200" s="104" t="n">
        <v>44991</v>
      </c>
      <c r="N1200" s="107">
        <f>IF(YEAR(M1200)&lt;&gt;YEAR(M1199), Q1199*$C$5, N1199)*(I1200/I1199)</f>
        <v/>
      </c>
      <c r="O1200" s="107">
        <f>IF(YEAR(M1200)&lt;&gt;YEAR(M1199), Q1199*$C$6, O1199)*(J1200/J1199)</f>
        <v/>
      </c>
      <c r="P1200" s="107">
        <f>IF(YEAR(M1200)&lt;&gt;YEAR(M1199), Q1199*$C$7, P1199)*(1+Tbill_YTM)^(1/52)</f>
        <v/>
      </c>
      <c r="Q1200" s="61">
        <f>SUM(N1200:P1200)</f>
        <v/>
      </c>
      <c r="R1200" s="61">
        <f>R1199*EXP($C$20/52) - IF(YEAR(M1201)&lt;&gt;YEAR(M1200), Initial_Assets * $C$19, 0)</f>
        <v/>
      </c>
      <c r="S1200" s="62">
        <f>Q1200/-R1200</f>
        <v/>
      </c>
      <c r="T1200" s="59" t="n"/>
      <c r="U1200" s="59" t="n"/>
      <c r="V1200" s="59" t="n"/>
    </row>
    <row r="1201">
      <c r="G1201" s="64" t="n"/>
      <c r="H1201" s="104" t="n">
        <v>44998</v>
      </c>
      <c r="I1201" s="105" t="n">
        <v>12519.8798828125</v>
      </c>
      <c r="J1201" s="70" t="n">
        <v>44.5256767272949</v>
      </c>
      <c r="K1201" s="106">
        <f>K1200*(1+Tbill_YTM)^(1/52)</f>
        <v/>
      </c>
      <c r="L1201" s="59" t="n"/>
      <c r="M1201" s="104" t="n">
        <v>44998</v>
      </c>
      <c r="N1201" s="107">
        <f>IF(YEAR(M1201)&lt;&gt;YEAR(M1200), Q1200*$C$5, N1200)*(I1201/I1200)</f>
        <v/>
      </c>
      <c r="O1201" s="107">
        <f>IF(YEAR(M1201)&lt;&gt;YEAR(M1200), Q1200*$C$6, O1200)*(J1201/J1200)</f>
        <v/>
      </c>
      <c r="P1201" s="107">
        <f>IF(YEAR(M1201)&lt;&gt;YEAR(M1200), Q1200*$C$7, P1200)*(1+Tbill_YTM)^(1/52)</f>
        <v/>
      </c>
      <c r="Q1201" s="61">
        <f>SUM(N1201:P1201)</f>
        <v/>
      </c>
      <c r="R1201" s="61">
        <f>R1200*EXP($C$20/52) - IF(YEAR(M1202)&lt;&gt;YEAR(M1201), Initial_Assets * $C$19, 0)</f>
        <v/>
      </c>
      <c r="S1201" s="62">
        <f>Q1201/-R1201</f>
        <v/>
      </c>
      <c r="T1201" s="59" t="n"/>
      <c r="U1201" s="59" t="n"/>
      <c r="V1201" s="59" t="n"/>
    </row>
    <row r="1202">
      <c r="G1202" s="64" t="n"/>
      <c r="H1202" s="104" t="n">
        <v>45005</v>
      </c>
      <c r="I1202" s="105" t="n">
        <v>12767.0498046875</v>
      </c>
      <c r="J1202" s="70" t="n">
        <v>46.2420120239257</v>
      </c>
      <c r="K1202" s="106">
        <f>K1201*(1+Tbill_YTM)^(1/52)</f>
        <v/>
      </c>
      <c r="L1202" s="59" t="n"/>
      <c r="M1202" s="104" t="n">
        <v>45005</v>
      </c>
      <c r="N1202" s="107">
        <f>IF(YEAR(M1202)&lt;&gt;YEAR(M1201), Q1201*$C$5, N1201)*(I1202/I1201)</f>
        <v/>
      </c>
      <c r="O1202" s="107">
        <f>IF(YEAR(M1202)&lt;&gt;YEAR(M1201), Q1201*$C$6, O1201)*(J1202/J1201)</f>
        <v/>
      </c>
      <c r="P1202" s="107">
        <f>IF(YEAR(M1202)&lt;&gt;YEAR(M1201), Q1201*$C$7, P1201)*(1+Tbill_YTM)^(1/52)</f>
        <v/>
      </c>
      <c r="Q1202" s="61">
        <f>SUM(N1202:P1202)</f>
        <v/>
      </c>
      <c r="R1202" s="61">
        <f>R1201*EXP($C$20/52) - IF(YEAR(M1203)&lt;&gt;YEAR(M1202), Initial_Assets * $C$19, 0)</f>
        <v/>
      </c>
      <c r="S1202" s="62">
        <f>Q1202/-R1202</f>
        <v/>
      </c>
      <c r="T1202" s="59" t="n"/>
      <c r="U1202" s="59" t="n"/>
      <c r="V1202" s="59" t="n"/>
    </row>
    <row r="1203">
      <c r="G1203" s="64" t="n"/>
      <c r="H1203" s="104" t="n">
        <v>45012</v>
      </c>
      <c r="I1203" s="105" t="n">
        <v>13181.349609375</v>
      </c>
      <c r="J1203" s="70" t="n">
        <v>49.1786460876464</v>
      </c>
      <c r="K1203" s="106">
        <f>K1202*(1+Tbill_YTM)^(1/52)</f>
        <v/>
      </c>
      <c r="L1203" s="59" t="n"/>
      <c r="M1203" s="104" t="n">
        <v>45012</v>
      </c>
      <c r="N1203" s="107">
        <f>IF(YEAR(M1203)&lt;&gt;YEAR(M1202), Q1202*$C$5, N1202)*(I1203/I1202)</f>
        <v/>
      </c>
      <c r="O1203" s="107">
        <f>IF(YEAR(M1203)&lt;&gt;YEAR(M1202), Q1202*$C$6, O1202)*(J1203/J1202)</f>
        <v/>
      </c>
      <c r="P1203" s="107">
        <f>IF(YEAR(M1203)&lt;&gt;YEAR(M1202), Q1202*$C$7, P1202)*(1+Tbill_YTM)^(1/52)</f>
        <v/>
      </c>
      <c r="Q1203" s="61">
        <f>SUM(N1203:P1203)</f>
        <v/>
      </c>
      <c r="R1203" s="61">
        <f>R1202*EXP($C$20/52) - IF(YEAR(M1204)&lt;&gt;YEAR(M1203), Initial_Assets * $C$19, 0)</f>
        <v/>
      </c>
      <c r="S1203" s="62">
        <f>Q1203/-R1203</f>
        <v/>
      </c>
      <c r="T1203" s="59" t="n"/>
      <c r="U1203" s="59" t="n"/>
      <c r="V1203" s="59" t="n"/>
    </row>
    <row r="1204">
      <c r="G1204" s="64" t="n"/>
      <c r="H1204" s="104" t="n">
        <v>45019</v>
      </c>
      <c r="I1204" s="105" t="n">
        <v>13062.599609375</v>
      </c>
      <c r="J1204" s="70" t="n">
        <v>48.2758331298828</v>
      </c>
      <c r="K1204" s="106">
        <f>K1203*(1+Tbill_YTM)^(1/52)</f>
        <v/>
      </c>
      <c r="L1204" s="59" t="n"/>
      <c r="M1204" s="104" t="n">
        <v>45019</v>
      </c>
      <c r="N1204" s="107">
        <f>IF(YEAR(M1204)&lt;&gt;YEAR(M1203), Q1203*$C$5, N1203)*(I1204/I1203)</f>
        <v/>
      </c>
      <c r="O1204" s="107">
        <f>IF(YEAR(M1204)&lt;&gt;YEAR(M1203), Q1203*$C$6, O1203)*(J1204/J1203)</f>
        <v/>
      </c>
      <c r="P1204" s="107">
        <f>IF(YEAR(M1204)&lt;&gt;YEAR(M1203), Q1203*$C$7, P1203)*(1+Tbill_YTM)^(1/52)</f>
        <v/>
      </c>
      <c r="Q1204" s="61">
        <f>SUM(N1204:P1204)</f>
        <v/>
      </c>
      <c r="R1204" s="61">
        <f>R1203*EXP($C$20/52) - IF(YEAR(M1205)&lt;&gt;YEAR(M1204), Initial_Assets * $C$19, 0)</f>
        <v/>
      </c>
      <c r="S1204" s="62">
        <f>Q1204/-R1204</f>
        <v/>
      </c>
      <c r="T1204" s="59" t="n"/>
      <c r="U1204" s="59" t="n"/>
      <c r="V1204" s="59" t="n"/>
    </row>
    <row r="1205">
      <c r="G1205" s="64" t="n"/>
      <c r="H1205" s="104" t="n">
        <v>45026</v>
      </c>
      <c r="I1205" s="105" t="n">
        <v>13079.51953125</v>
      </c>
      <c r="J1205" s="70" t="n">
        <v>48.3055915832519</v>
      </c>
      <c r="K1205" s="106">
        <f>K1204*(1+Tbill_YTM)^(1/52)</f>
        <v/>
      </c>
      <c r="L1205" s="59" t="n"/>
      <c r="M1205" s="104" t="n">
        <v>45026</v>
      </c>
      <c r="N1205" s="107">
        <f>IF(YEAR(M1205)&lt;&gt;YEAR(M1204), Q1204*$C$5, N1204)*(I1205/I1204)</f>
        <v/>
      </c>
      <c r="O1205" s="107">
        <f>IF(YEAR(M1205)&lt;&gt;YEAR(M1204), Q1204*$C$6, O1204)*(J1205/J1204)</f>
        <v/>
      </c>
      <c r="P1205" s="107">
        <f>IF(YEAR(M1205)&lt;&gt;YEAR(M1204), Q1204*$C$7, P1204)*(1+Tbill_YTM)^(1/52)</f>
        <v/>
      </c>
      <c r="Q1205" s="61">
        <f>SUM(N1205:P1205)</f>
        <v/>
      </c>
      <c r="R1205" s="61">
        <f>R1204*EXP($C$20/52) - IF(YEAR(M1206)&lt;&gt;YEAR(M1205), Initial_Assets * $C$19, 0)</f>
        <v/>
      </c>
      <c r="S1205" s="62">
        <f>Q1205/-R1205</f>
        <v/>
      </c>
      <c r="T1205" s="59" t="n"/>
      <c r="U1205" s="59" t="n"/>
      <c r="V1205" s="59" t="n"/>
    </row>
    <row r="1206">
      <c r="G1206" s="64" t="n"/>
      <c r="H1206" s="104" t="n">
        <v>45033</v>
      </c>
      <c r="I1206" s="105" t="n">
        <v>13000.76953125</v>
      </c>
      <c r="J1206" s="70" t="n">
        <v>47.6408882141113</v>
      </c>
      <c r="K1206" s="106">
        <f>K1205*(1+Tbill_YTM)^(1/52)</f>
        <v/>
      </c>
      <c r="L1206" s="59" t="n"/>
      <c r="M1206" s="104" t="n">
        <v>45033</v>
      </c>
      <c r="N1206" s="107">
        <f>IF(YEAR(M1206)&lt;&gt;YEAR(M1205), Q1205*$C$5, N1205)*(I1206/I1205)</f>
        <v/>
      </c>
      <c r="O1206" s="107">
        <f>IF(YEAR(M1206)&lt;&gt;YEAR(M1205), Q1205*$C$6, O1205)*(J1206/J1205)</f>
        <v/>
      </c>
      <c r="P1206" s="107">
        <f>IF(YEAR(M1206)&lt;&gt;YEAR(M1205), Q1205*$C$7, P1205)*(1+Tbill_YTM)^(1/52)</f>
        <v/>
      </c>
      <c r="Q1206" s="61">
        <f>SUM(N1206:P1206)</f>
        <v/>
      </c>
      <c r="R1206" s="61">
        <f>R1205*EXP($C$20/52) - IF(YEAR(M1207)&lt;&gt;YEAR(M1206), Initial_Assets * $C$19, 0)</f>
        <v/>
      </c>
      <c r="S1206" s="62">
        <f>Q1206/-R1206</f>
        <v/>
      </c>
      <c r="T1206" s="59" t="n"/>
      <c r="U1206" s="59" t="n"/>
      <c r="V1206" s="59" t="n"/>
    </row>
    <row r="1207">
      <c r="G1207" s="64" t="n"/>
      <c r="H1207" s="104" t="n">
        <v>45040</v>
      </c>
      <c r="I1207" s="105" t="n">
        <v>13245.990234375</v>
      </c>
      <c r="J1207" s="70" t="n">
        <v>49.3473052978515</v>
      </c>
      <c r="K1207" s="106">
        <f>K1206*(1+Tbill_YTM)^(1/52)</f>
        <v/>
      </c>
      <c r="L1207" s="59" t="n"/>
      <c r="M1207" s="104" t="n">
        <v>45040</v>
      </c>
      <c r="N1207" s="107">
        <f>IF(YEAR(M1207)&lt;&gt;YEAR(M1206), Q1206*$C$5, N1206)*(I1207/I1206)</f>
        <v/>
      </c>
      <c r="O1207" s="107">
        <f>IF(YEAR(M1207)&lt;&gt;YEAR(M1206), Q1206*$C$6, O1206)*(J1207/J1206)</f>
        <v/>
      </c>
      <c r="P1207" s="107">
        <f>IF(YEAR(M1207)&lt;&gt;YEAR(M1206), Q1206*$C$7, P1206)*(1+Tbill_YTM)^(1/52)</f>
        <v/>
      </c>
      <c r="Q1207" s="61">
        <f>SUM(N1207:P1207)</f>
        <v/>
      </c>
      <c r="R1207" s="61">
        <f>R1206*EXP($C$20/52) - IF(YEAR(M1208)&lt;&gt;YEAR(M1207), Initial_Assets * $C$19, 0)</f>
        <v/>
      </c>
      <c r="S1207" s="62">
        <f>Q1207/-R1207</f>
        <v/>
      </c>
      <c r="T1207" s="59" t="n"/>
      <c r="U1207" s="59" t="n"/>
      <c r="V1207" s="59" t="n"/>
    </row>
    <row r="1208">
      <c r="G1208" s="64" t="n"/>
      <c r="H1208" s="104" t="n">
        <v>45047</v>
      </c>
      <c r="I1208" s="105" t="n">
        <v>13259.1298828125</v>
      </c>
      <c r="J1208" s="70" t="n">
        <v>49.3572311401367</v>
      </c>
      <c r="K1208" s="106">
        <f>K1207*(1+Tbill_YTM)^(1/52)</f>
        <v/>
      </c>
      <c r="L1208" s="59" t="n"/>
      <c r="M1208" s="104" t="n">
        <v>45047</v>
      </c>
      <c r="N1208" s="107">
        <f>IF(YEAR(M1208)&lt;&gt;YEAR(M1207), Q1207*$C$5, N1207)*(I1208/I1207)</f>
        <v/>
      </c>
      <c r="O1208" s="107">
        <f>IF(YEAR(M1208)&lt;&gt;YEAR(M1207), Q1207*$C$6, O1207)*(J1208/J1207)</f>
        <v/>
      </c>
      <c r="P1208" s="107">
        <f>IF(YEAR(M1208)&lt;&gt;YEAR(M1207), Q1207*$C$7, P1207)*(1+Tbill_YTM)^(1/52)</f>
        <v/>
      </c>
      <c r="Q1208" s="61">
        <f>SUM(N1208:P1208)</f>
        <v/>
      </c>
      <c r="R1208" s="61">
        <f>R1207*EXP($C$20/52) - IF(YEAR(M1209)&lt;&gt;YEAR(M1208), Initial_Assets * $C$19, 0)</f>
        <v/>
      </c>
      <c r="S1208" s="62">
        <f>Q1208/-R1208</f>
        <v/>
      </c>
      <c r="T1208" s="59" t="n"/>
      <c r="U1208" s="59" t="n"/>
      <c r="V1208" s="59" t="n"/>
    </row>
    <row r="1209">
      <c r="G1209" s="64" t="n"/>
      <c r="H1209" s="104" t="n">
        <v>45054</v>
      </c>
      <c r="I1209" s="105" t="n">
        <v>13340.1796875</v>
      </c>
      <c r="J1209" s="70" t="n">
        <v>49.9524917602539</v>
      </c>
      <c r="K1209" s="106">
        <f>K1208*(1+Tbill_YTM)^(1/52)</f>
        <v/>
      </c>
      <c r="L1209" s="59" t="n"/>
      <c r="M1209" s="104" t="n">
        <v>45054</v>
      </c>
      <c r="N1209" s="107">
        <f>IF(YEAR(M1209)&lt;&gt;YEAR(M1208), Q1208*$C$5, N1208)*(I1209/I1208)</f>
        <v/>
      </c>
      <c r="O1209" s="107">
        <f>IF(YEAR(M1209)&lt;&gt;YEAR(M1208), Q1208*$C$6, O1208)*(J1209/J1208)</f>
        <v/>
      </c>
      <c r="P1209" s="107">
        <f>IF(YEAR(M1209)&lt;&gt;YEAR(M1208), Q1208*$C$7, P1208)*(1+Tbill_YTM)^(1/52)</f>
        <v/>
      </c>
      <c r="Q1209" s="61">
        <f>SUM(N1209:P1209)</f>
        <v/>
      </c>
      <c r="R1209" s="61">
        <f>R1208*EXP($C$20/52) - IF(YEAR(M1210)&lt;&gt;YEAR(M1209), Initial_Assets * $C$19, 0)</f>
        <v/>
      </c>
      <c r="S1209" s="62">
        <f>Q1209/-R1209</f>
        <v/>
      </c>
      <c r="T1209" s="59" t="n"/>
      <c r="U1209" s="59" t="n"/>
      <c r="V1209" s="59" t="n"/>
    </row>
    <row r="1210" ht="17.5" customHeight="1" s="15" thickBot="1">
      <c r="G1210" s="66" t="inlineStr">
        <is>
          <t>reclaimed 100WMA</t>
        </is>
      </c>
      <c r="H1210" s="114" t="n">
        <v>45061</v>
      </c>
      <c r="I1210" s="115" t="n">
        <v>13803.490234375</v>
      </c>
      <c r="J1210" s="70" t="n">
        <v>53.4447021484375</v>
      </c>
      <c r="K1210" s="106">
        <f>K1209*(1+Tbill_YTM)^(1/52)</f>
        <v/>
      </c>
      <c r="L1210" s="59" t="n"/>
      <c r="M1210" s="114" t="n">
        <v>45061</v>
      </c>
      <c r="N1210" s="107">
        <f>IF(YEAR(M1210)&lt;&gt;YEAR(M1209), Q1209*$C$5, N1209)*(I1210/I1209)</f>
        <v/>
      </c>
      <c r="O1210" s="107">
        <f>IF(YEAR(M1210)&lt;&gt;YEAR(M1209), Q1209*$C$6, O1209)*(J1210/J1209)</f>
        <v/>
      </c>
      <c r="P1210" s="107">
        <f>IF(YEAR(M1210)&lt;&gt;YEAR(M1209), Q1209*$C$7, P1209)*(1+Tbill_YTM)^(1/52)</f>
        <v/>
      </c>
      <c r="Q1210" s="61">
        <f>SUM(N1210:P1210)</f>
        <v/>
      </c>
      <c r="R1210" s="61">
        <f>R1209*EXP($C$20/52) - IF(YEAR(M1211)&lt;&gt;YEAR(M1210), Initial_Assets * $C$19, 0)</f>
        <v/>
      </c>
      <c r="S1210" s="62">
        <f>Q1210/-R1210</f>
        <v/>
      </c>
      <c r="T1210" s="59" t="n"/>
      <c r="U1210" s="59" t="n"/>
      <c r="V1210" s="59" t="n"/>
    </row>
    <row r="1211">
      <c r="G1211" s="64" t="n"/>
      <c r="H1211" s="104" t="n">
        <v>45068</v>
      </c>
      <c r="I1211" s="105" t="n">
        <v>14298.41015625</v>
      </c>
      <c r="J1211" s="70" t="n">
        <v>57.1353302001953</v>
      </c>
      <c r="K1211" s="106">
        <f>K1210*(1+Tbill_YTM)^(1/52)</f>
        <v/>
      </c>
      <c r="L1211" s="59" t="n"/>
      <c r="M1211" s="104" t="n">
        <v>45068</v>
      </c>
      <c r="N1211" s="107">
        <f>IF(YEAR(M1211)&lt;&gt;YEAR(M1210), Q1210*$C$5, N1210)*(I1211/I1210)</f>
        <v/>
      </c>
      <c r="O1211" s="107">
        <f>IF(YEAR(M1211)&lt;&gt;YEAR(M1210), Q1210*$C$6, O1210)*(J1211/J1210)</f>
        <v/>
      </c>
      <c r="P1211" s="107">
        <f>IF(YEAR(M1211)&lt;&gt;YEAR(M1210), Q1210*$C$7, P1210)*(1+Tbill_YTM)^(1/52)</f>
        <v/>
      </c>
      <c r="Q1211" s="61">
        <f>SUM(N1211:P1211)</f>
        <v/>
      </c>
      <c r="R1211" s="61">
        <f>R1210*EXP($C$20/52) - IF(YEAR(M1212)&lt;&gt;YEAR(M1211), Initial_Assets * $C$19, 0)</f>
        <v/>
      </c>
      <c r="S1211" s="62">
        <f>Q1211/-R1211</f>
        <v/>
      </c>
      <c r="T1211" s="59" t="n"/>
      <c r="U1211" s="59" t="n"/>
      <c r="V1211" s="59" t="n"/>
    </row>
    <row r="1212">
      <c r="G1212" s="64" t="n"/>
      <c r="H1212" s="104" t="n">
        <v>45075</v>
      </c>
      <c r="I1212" s="105" t="n">
        <v>14546.6396484375</v>
      </c>
      <c r="J1212" s="70" t="n">
        <v>59.1294593811035</v>
      </c>
      <c r="K1212" s="106">
        <f>K1211*(1+Tbill_YTM)^(1/52)</f>
        <v/>
      </c>
      <c r="L1212" s="59" t="n"/>
      <c r="M1212" s="104" t="n">
        <v>45075</v>
      </c>
      <c r="N1212" s="107">
        <f>IF(YEAR(M1212)&lt;&gt;YEAR(M1211), Q1211*$C$5, N1211)*(I1212/I1211)</f>
        <v/>
      </c>
      <c r="O1212" s="107">
        <f>IF(YEAR(M1212)&lt;&gt;YEAR(M1211), Q1211*$C$6, O1211)*(J1212/J1211)</f>
        <v/>
      </c>
      <c r="P1212" s="107">
        <f>IF(YEAR(M1212)&lt;&gt;YEAR(M1211), Q1211*$C$7, P1211)*(1+Tbill_YTM)^(1/52)</f>
        <v/>
      </c>
      <c r="Q1212" s="61">
        <f>SUM(N1212:P1212)</f>
        <v/>
      </c>
      <c r="R1212" s="61">
        <f>R1211*EXP($C$20/52) - IF(YEAR(M1213)&lt;&gt;YEAR(M1212), Initial_Assets * $C$19, 0)</f>
        <v/>
      </c>
      <c r="S1212" s="62">
        <f>Q1212/-R1212</f>
        <v/>
      </c>
      <c r="T1212" s="59" t="n"/>
      <c r="U1212" s="59" t="n"/>
      <c r="V1212" s="59" t="n"/>
    </row>
    <row r="1213">
      <c r="G1213" s="59" t="n"/>
      <c r="H1213" s="104" t="n">
        <v>45082</v>
      </c>
      <c r="I1213" s="105" t="n">
        <v>14528.3603515625</v>
      </c>
      <c r="J1213" s="70" t="n">
        <v>58.9508781433105</v>
      </c>
      <c r="K1213" s="106">
        <f>K1212*(1+Tbill_YTM)^(1/52)</f>
        <v/>
      </c>
      <c r="L1213" s="59" t="n"/>
      <c r="M1213" s="104" t="n">
        <v>45082</v>
      </c>
      <c r="N1213" s="107">
        <f>IF(YEAR(M1213)&lt;&gt;YEAR(M1212), Q1212*$C$5, N1212)*(I1213/I1212)</f>
        <v/>
      </c>
      <c r="O1213" s="107">
        <f>IF(YEAR(M1213)&lt;&gt;YEAR(M1212), Q1212*$C$6, O1212)*(J1213/J1212)</f>
        <v/>
      </c>
      <c r="P1213" s="107">
        <f>IF(YEAR(M1213)&lt;&gt;YEAR(M1212), Q1212*$C$7, P1212)*(1+Tbill_YTM)^(1/52)</f>
        <v/>
      </c>
      <c r="Q1213" s="61">
        <f>SUM(N1213:P1213)</f>
        <v/>
      </c>
      <c r="R1213" s="61">
        <f>R1212*EXP($C$20/52) - IF(YEAR(M1214)&lt;&gt;YEAR(M1213), Initial_Assets * $C$19, 0)</f>
        <v/>
      </c>
      <c r="S1213" s="62">
        <f>Q1213/-R1213</f>
        <v/>
      </c>
      <c r="T1213" s="59" t="n"/>
      <c r="U1213" s="59" t="n"/>
      <c r="V1213" s="59" t="n"/>
    </row>
    <row r="1214">
      <c r="G1214" s="59" t="n"/>
      <c r="H1214" s="104" t="n">
        <v>45089</v>
      </c>
      <c r="I1214" s="105" t="n">
        <v>15083.919921875</v>
      </c>
      <c r="J1214" s="70" t="n">
        <v>63.3756675720214</v>
      </c>
      <c r="K1214" s="106">
        <f>K1213*(1+Tbill_YTM)^(1/52)</f>
        <v/>
      </c>
      <c r="L1214" s="59" t="n"/>
      <c r="M1214" s="104" t="n">
        <v>45089</v>
      </c>
      <c r="N1214" s="107">
        <f>IF(YEAR(M1214)&lt;&gt;YEAR(M1213), Q1213*$C$5, N1213)*(I1214/I1213)</f>
        <v/>
      </c>
      <c r="O1214" s="107">
        <f>IF(YEAR(M1214)&lt;&gt;YEAR(M1213), Q1213*$C$6, O1213)*(J1214/J1213)</f>
        <v/>
      </c>
      <c r="P1214" s="107">
        <f>IF(YEAR(M1214)&lt;&gt;YEAR(M1213), Q1213*$C$7, P1213)*(1+Tbill_YTM)^(1/52)</f>
        <v/>
      </c>
      <c r="Q1214" s="61">
        <f>SUM(N1214:P1214)</f>
        <v/>
      </c>
      <c r="R1214" s="61">
        <f>R1213*EXP($C$20/52) - IF(YEAR(M1215)&lt;&gt;YEAR(M1214), Initial_Assets * $C$19, 0)</f>
        <v/>
      </c>
      <c r="S1214" s="62">
        <f>Q1214/-R1214</f>
        <v/>
      </c>
      <c r="T1214" s="59" t="n"/>
      <c r="U1214" s="59" t="n"/>
      <c r="V1214" s="59" t="n"/>
    </row>
    <row r="1215" ht="17.5" customHeight="1" s="15">
      <c r="A1215" s="4" t="n"/>
      <c r="G1215" s="59" t="n"/>
      <c r="H1215" s="104" t="n">
        <v>45096</v>
      </c>
      <c r="I1215" s="105" t="n">
        <v>14891.48046875</v>
      </c>
      <c r="J1215" s="70" t="n">
        <v>61.6494064331054</v>
      </c>
      <c r="K1215" s="106">
        <f>K1214*(1+Tbill_YTM)^(1/52)</f>
        <v/>
      </c>
      <c r="L1215" s="106" t="n"/>
      <c r="M1215" s="104" t="n">
        <v>45096</v>
      </c>
      <c r="N1215" s="107">
        <f>IF(YEAR(M1215)&lt;&gt;YEAR(M1214), Q1214*$C$5, N1214)*(I1215/I1214)</f>
        <v/>
      </c>
      <c r="O1215" s="107">
        <f>IF(YEAR(M1215)&lt;&gt;YEAR(M1214), Q1214*$C$6, O1214)*(J1215/J1214)</f>
        <v/>
      </c>
      <c r="P1215" s="107">
        <f>IF(YEAR(M1215)&lt;&gt;YEAR(M1214), Q1214*$C$7, P1214)*(1+Tbill_YTM)^(1/52)</f>
        <v/>
      </c>
      <c r="Q1215" s="61">
        <f>SUM(N1215:P1215)</f>
        <v/>
      </c>
      <c r="R1215" s="61">
        <f>R1214*EXP($C$20/52) - IF(YEAR(M1216)&lt;&gt;YEAR(M1215), Initial_Assets * $C$19, 0)</f>
        <v/>
      </c>
      <c r="S1215" s="62">
        <f>Q1215/-R1215</f>
        <v/>
      </c>
      <c r="T1215" s="59" t="n"/>
      <c r="U1215" s="59" t="n"/>
      <c r="V1215" s="59" t="n"/>
    </row>
    <row r="1216" ht="17.5" customHeight="1" s="15">
      <c r="G1216" s="59" t="n"/>
      <c r="H1216" s="104" t="n">
        <v>45103</v>
      </c>
      <c r="I1216" s="105" t="n">
        <v>15179.2099609375</v>
      </c>
      <c r="J1216" s="70" t="n">
        <v>63.8717231750488</v>
      </c>
      <c r="K1216" s="106">
        <f>K1215*(1+Tbill_YTM)^(1/52)</f>
        <v/>
      </c>
      <c r="L1216" s="59" t="n"/>
      <c r="M1216" s="104" t="n">
        <v>45103</v>
      </c>
      <c r="N1216" s="107">
        <f>IF(YEAR(M1216)&lt;&gt;YEAR(M1215), Q1215*$C$5, N1215)*(I1216/I1215)</f>
        <v/>
      </c>
      <c r="O1216" s="107">
        <f>IF(YEAR(M1216)&lt;&gt;YEAR(M1215), Q1215*$C$6, O1215)*(J1216/J1215)</f>
        <v/>
      </c>
      <c r="P1216" s="107">
        <f>IF(YEAR(M1216)&lt;&gt;YEAR(M1215), Q1215*$C$7, P1215)*(1+Tbill_YTM)^(1/52)</f>
        <v/>
      </c>
      <c r="Q1216" s="61">
        <f>SUM(N1216:P1216)</f>
        <v/>
      </c>
      <c r="R1216" s="61">
        <f>R1215*EXP($C$20/52) - IF(YEAR(M1217)&lt;&gt;YEAR(M1216), Initial_Assets * $C$19, 0)</f>
        <v/>
      </c>
      <c r="S1216" s="62">
        <f>Q1216/-R1216</f>
        <v/>
      </c>
      <c r="T1216" s="59" t="n"/>
      <c r="U1216" s="59" t="n"/>
      <c r="V1216" s="59" t="n"/>
    </row>
    <row r="1217">
      <c r="G1217" s="59" t="n"/>
      <c r="H1217" s="104" t="n">
        <v>45110</v>
      </c>
      <c r="I1217" s="105" t="n">
        <v>15036.849609375</v>
      </c>
      <c r="J1217" s="70" t="n">
        <v>62.6811943054199</v>
      </c>
      <c r="K1217" s="106">
        <f>K1216*(1+Tbill_YTM)^(1/52)</f>
        <v/>
      </c>
      <c r="L1217" s="59" t="n"/>
      <c r="M1217" s="104" t="n">
        <v>45110</v>
      </c>
      <c r="N1217" s="107">
        <f>IF(YEAR(M1217)&lt;&gt;YEAR(M1216), Q1216*$C$5, N1216)*(I1217/I1216)</f>
        <v/>
      </c>
      <c r="O1217" s="107">
        <f>IF(YEAR(M1217)&lt;&gt;YEAR(M1216), Q1216*$C$6, O1216)*(J1217/J1216)</f>
        <v/>
      </c>
      <c r="P1217" s="107">
        <f>IF(YEAR(M1217)&lt;&gt;YEAR(M1216), Q1216*$C$7, P1216)*(1+Tbill_YTM)^(1/52)</f>
        <v/>
      </c>
      <c r="Q1217" s="61">
        <f>SUM(N1217:P1217)</f>
        <v/>
      </c>
      <c r="R1217" s="61">
        <f>R1216*EXP($C$20/52) - IF(YEAR(M1218)&lt;&gt;YEAR(M1217), Initial_Assets * $C$19, 0)</f>
        <v/>
      </c>
      <c r="S1217" s="62">
        <f>Q1217/-R1217</f>
        <v/>
      </c>
      <c r="T1217" s="59" t="n"/>
      <c r="U1217" s="59" t="n"/>
      <c r="V1217" s="59" t="n"/>
    </row>
    <row r="1218">
      <c r="G1218" s="59" t="n"/>
      <c r="H1218" s="104" t="n">
        <v>45117</v>
      </c>
      <c r="I1218" s="105" t="n">
        <v>15565.599609375</v>
      </c>
      <c r="J1218" s="70" t="n">
        <v>67.0464553833007</v>
      </c>
      <c r="K1218" s="106">
        <f>K1217*(1+Tbill_YTM)^(1/52)</f>
        <v/>
      </c>
      <c r="L1218" s="59" t="n"/>
      <c r="M1218" s="104" t="n">
        <v>45117</v>
      </c>
      <c r="N1218" s="107">
        <f>IF(YEAR(M1218)&lt;&gt;YEAR(M1217), Q1217*$C$5, N1217)*(I1218/I1217)</f>
        <v/>
      </c>
      <c r="O1218" s="107">
        <f>IF(YEAR(M1218)&lt;&gt;YEAR(M1217), Q1217*$C$6, O1217)*(J1218/J1217)</f>
        <v/>
      </c>
      <c r="P1218" s="107">
        <f>IF(YEAR(M1218)&lt;&gt;YEAR(M1217), Q1217*$C$7, P1217)*(1+Tbill_YTM)^(1/52)</f>
        <v/>
      </c>
      <c r="Q1218" s="61">
        <f>SUM(N1218:P1218)</f>
        <v/>
      </c>
      <c r="R1218" s="61">
        <f>R1217*EXP($C$20/52) - IF(YEAR(M1219)&lt;&gt;YEAR(M1218), Initial_Assets * $C$19, 0)</f>
        <v/>
      </c>
      <c r="S1218" s="62">
        <f>Q1218/-R1218</f>
        <v/>
      </c>
      <c r="T1218" s="59" t="n"/>
      <c r="U1218" s="59" t="n"/>
      <c r="V1218" s="59" t="n"/>
    </row>
    <row r="1219">
      <c r="G1219" s="59" t="n"/>
      <c r="H1219" s="104" t="n">
        <v>45124</v>
      </c>
      <c r="I1219" s="105" t="n">
        <v>15425.669921875</v>
      </c>
      <c r="J1219" s="70" t="n">
        <v>65.68727111816401</v>
      </c>
      <c r="K1219" s="106">
        <f>K1218*(1+Tbill_YTM)^(1/52)</f>
        <v/>
      </c>
      <c r="L1219" s="59" t="n"/>
      <c r="M1219" s="104" t="n">
        <v>45124</v>
      </c>
      <c r="N1219" s="107">
        <f>IF(YEAR(M1219)&lt;&gt;YEAR(M1218), Q1218*$C$5, N1218)*(I1219/I1218)</f>
        <v/>
      </c>
      <c r="O1219" s="107">
        <f>IF(YEAR(M1219)&lt;&gt;YEAR(M1218), Q1218*$C$6, O1218)*(J1219/J1218)</f>
        <v/>
      </c>
      <c r="P1219" s="107">
        <f>IF(YEAR(M1219)&lt;&gt;YEAR(M1218), Q1218*$C$7, P1218)*(1+Tbill_YTM)^(1/52)</f>
        <v/>
      </c>
      <c r="Q1219" s="61">
        <f>SUM(N1219:P1219)</f>
        <v/>
      </c>
      <c r="R1219" s="61">
        <f>R1218*EXP($C$20/52) - IF(YEAR(M1220)&lt;&gt;YEAR(M1219), Initial_Assets * $C$19, 0)</f>
        <v/>
      </c>
      <c r="S1219" s="62">
        <f>Q1219/-R1219</f>
        <v/>
      </c>
      <c r="T1219" s="59" t="n"/>
      <c r="U1219" s="59" t="n"/>
      <c r="V1219" s="59" t="n"/>
    </row>
    <row r="1220">
      <c r="G1220" s="59" t="n"/>
      <c r="H1220" s="104" t="n">
        <v>45131</v>
      </c>
      <c r="I1220" s="105" t="n">
        <v>15750.9296875</v>
      </c>
      <c r="J1220" s="70" t="n">
        <v>68.36595153808589</v>
      </c>
      <c r="K1220" s="106">
        <f>K1219*(1+Tbill_YTM)^(1/52)</f>
        <v/>
      </c>
      <c r="L1220" s="59" t="n"/>
      <c r="M1220" s="104" t="n">
        <v>45131</v>
      </c>
      <c r="N1220" s="107">
        <f>IF(YEAR(M1220)&lt;&gt;YEAR(M1219), Q1219*$C$5, N1219)*(I1220/I1219)</f>
        <v/>
      </c>
      <c r="O1220" s="107">
        <f>IF(YEAR(M1220)&lt;&gt;YEAR(M1219), Q1219*$C$6, O1219)*(J1220/J1219)</f>
        <v/>
      </c>
      <c r="P1220" s="107">
        <f>IF(YEAR(M1220)&lt;&gt;YEAR(M1219), Q1219*$C$7, P1219)*(1+Tbill_YTM)^(1/52)</f>
        <v/>
      </c>
      <c r="Q1220" s="61">
        <f>SUM(N1220:P1220)</f>
        <v/>
      </c>
      <c r="R1220" s="61">
        <f>R1219*EXP($C$20/52) - IF(YEAR(M1221)&lt;&gt;YEAR(M1220), Initial_Assets * $C$19, 0)</f>
        <v/>
      </c>
      <c r="S1220" s="62">
        <f>Q1220/-R1220</f>
        <v/>
      </c>
      <c r="T1220" s="59" t="n"/>
      <c r="U1220" s="59" t="n"/>
      <c r="V1220" s="59" t="n"/>
    </row>
    <row r="1221">
      <c r="G1221" s="59" t="n"/>
      <c r="H1221" s="104" t="n">
        <v>45138</v>
      </c>
      <c r="I1221" s="105" t="n">
        <v>15274.919921875</v>
      </c>
      <c r="J1221" s="70" t="n">
        <v>64.2189636230468</v>
      </c>
      <c r="K1221" s="106">
        <f>K1220*(1+Tbill_YTM)^(1/52)</f>
        <v/>
      </c>
      <c r="L1221" s="59" t="n"/>
      <c r="M1221" s="104" t="n">
        <v>45138</v>
      </c>
      <c r="N1221" s="107">
        <f>IF(YEAR(M1221)&lt;&gt;YEAR(M1220), Q1220*$C$5, N1220)*(I1221/I1220)</f>
        <v/>
      </c>
      <c r="O1221" s="107">
        <f>IF(YEAR(M1221)&lt;&gt;YEAR(M1220), Q1220*$C$6, O1220)*(J1221/J1220)</f>
        <v/>
      </c>
      <c r="P1221" s="107">
        <f>IF(YEAR(M1221)&lt;&gt;YEAR(M1220), Q1220*$C$7, P1220)*(1+Tbill_YTM)^(1/52)</f>
        <v/>
      </c>
      <c r="Q1221" s="61">
        <f>SUM(N1221:P1221)</f>
        <v/>
      </c>
      <c r="R1221" s="61">
        <f>R1220*EXP($C$20/52) - IF(YEAR(M1222)&lt;&gt;YEAR(M1221), Initial_Assets * $C$19, 0)</f>
        <v/>
      </c>
      <c r="S1221" s="62">
        <f>Q1221/-R1221</f>
        <v/>
      </c>
      <c r="T1221" s="59" t="n"/>
      <c r="U1221" s="59" t="n"/>
      <c r="V1221" s="59" t="n"/>
    </row>
    <row r="1222">
      <c r="E1222" s="4" t="n"/>
      <c r="F1222" s="4" t="n"/>
      <c r="G1222" s="59" t="n"/>
      <c r="H1222" s="104" t="n">
        <v>45145</v>
      </c>
      <c r="I1222" s="105" t="n">
        <v>15028.0703125</v>
      </c>
      <c r="J1222" s="70" t="n">
        <v>62.1256141662597</v>
      </c>
      <c r="K1222" s="106">
        <f>K1221*(1+Tbill_YTM)^(1/52)</f>
        <v/>
      </c>
      <c r="L1222" s="59" t="n"/>
      <c r="M1222" s="104" t="n">
        <v>45145</v>
      </c>
      <c r="N1222" s="107">
        <f>IF(YEAR(M1222)&lt;&gt;YEAR(M1221), Q1221*$C$5, N1221)*(I1222/I1221)</f>
        <v/>
      </c>
      <c r="O1222" s="107">
        <f>IF(YEAR(M1222)&lt;&gt;YEAR(M1221), Q1221*$C$6, O1221)*(J1222/J1221)</f>
        <v/>
      </c>
      <c r="P1222" s="107">
        <f>IF(YEAR(M1222)&lt;&gt;YEAR(M1221), Q1221*$C$7, P1221)*(1+Tbill_YTM)^(1/52)</f>
        <v/>
      </c>
      <c r="Q1222" s="61">
        <f>SUM(N1222:P1222)</f>
        <v/>
      </c>
      <c r="R1222" s="61">
        <f>R1221*EXP($C$20/52) - IF(YEAR(M1223)&lt;&gt;YEAR(M1222), Initial_Assets * $C$19, 0)</f>
        <v/>
      </c>
      <c r="S1222" s="62">
        <f>Q1222/-R1222</f>
        <v/>
      </c>
      <c r="T1222" s="59" t="n"/>
      <c r="U1222" s="59" t="n"/>
      <c r="V1222" s="59" t="n"/>
    </row>
    <row r="1223">
      <c r="B1223" s="27" t="n"/>
      <c r="C1223" s="4" t="n"/>
      <c r="D1223" s="4" t="n"/>
      <c r="G1223" s="59" t="n"/>
      <c r="H1223" s="104" t="n">
        <v>45152</v>
      </c>
      <c r="I1223" s="105" t="n">
        <v>14694.83984375</v>
      </c>
      <c r="J1223" s="70" t="n">
        <v>59.2881965637207</v>
      </c>
      <c r="K1223" s="106">
        <f>K1222*(1+Tbill_YTM)^(1/52)</f>
        <v/>
      </c>
      <c r="L1223" s="59" t="n"/>
      <c r="M1223" s="104" t="n">
        <v>45152</v>
      </c>
      <c r="N1223" s="107">
        <f>IF(YEAR(M1223)&lt;&gt;YEAR(M1222), Q1222*$C$5, N1222)*(I1223/I1222)</f>
        <v/>
      </c>
      <c r="O1223" s="107">
        <f>IF(YEAR(M1223)&lt;&gt;YEAR(M1222), Q1222*$C$6, O1222)*(J1223/J1222)</f>
        <v/>
      </c>
      <c r="P1223" s="107">
        <f>IF(YEAR(M1223)&lt;&gt;YEAR(M1222), Q1222*$C$7, P1222)*(1+Tbill_YTM)^(1/52)</f>
        <v/>
      </c>
      <c r="Q1223" s="61">
        <f>SUM(N1223:P1223)</f>
        <v/>
      </c>
      <c r="R1223" s="61">
        <f>R1222*EXP($C$20/52) - IF(YEAR(M1224)&lt;&gt;YEAR(M1223), Initial_Assets * $C$19, 0)</f>
        <v/>
      </c>
      <c r="S1223" s="62">
        <f>Q1223/-R1223</f>
        <v/>
      </c>
      <c r="T1223" s="59" t="n"/>
      <c r="U1223" s="59" t="n"/>
      <c r="V1223" s="59" t="n"/>
    </row>
    <row r="1224">
      <c r="G1224" s="59" t="n"/>
      <c r="H1224" s="104" t="n">
        <v>45159</v>
      </c>
      <c r="I1224" s="105" t="n">
        <v>14941.830078125</v>
      </c>
      <c r="J1224" s="70" t="n">
        <v>61.1434326171875</v>
      </c>
      <c r="K1224" s="106">
        <f>K1223*(1+Tbill_YTM)^(1/52)</f>
        <v/>
      </c>
      <c r="L1224" s="59" t="n"/>
      <c r="M1224" s="104" t="n">
        <v>45159</v>
      </c>
      <c r="N1224" s="107">
        <f>IF(YEAR(M1224)&lt;&gt;YEAR(M1223), Q1223*$C$5, N1223)*(I1224/I1223)</f>
        <v/>
      </c>
      <c r="O1224" s="107">
        <f>IF(YEAR(M1224)&lt;&gt;YEAR(M1223), Q1223*$C$6, O1223)*(J1224/J1223)</f>
        <v/>
      </c>
      <c r="P1224" s="107">
        <f>IF(YEAR(M1224)&lt;&gt;YEAR(M1223), Q1223*$C$7, P1223)*(1+Tbill_YTM)^(1/52)</f>
        <v/>
      </c>
      <c r="Q1224" s="61">
        <f>SUM(N1224:P1224)</f>
        <v/>
      </c>
      <c r="R1224" s="61">
        <f>R1223*EXP($C$20/52) - IF(YEAR(M1225)&lt;&gt;YEAR(M1224), Initial_Assets * $C$19, 0)</f>
        <v/>
      </c>
      <c r="S1224" s="62">
        <f>Q1224/-R1224</f>
        <v/>
      </c>
      <c r="T1224" s="59" t="n"/>
      <c r="U1224" s="59" t="n"/>
      <c r="V1224" s="59" t="n"/>
    </row>
    <row r="1225">
      <c r="G1225" s="59" t="n"/>
      <c r="H1225" s="104" t="n">
        <v>45166</v>
      </c>
      <c r="I1225" s="105" t="n">
        <v>15490.8603515625</v>
      </c>
      <c r="J1225" s="70" t="n">
        <v>65.6674346923828</v>
      </c>
      <c r="K1225" s="106">
        <f>K1224*(1+Tbill_YTM)^(1/52)</f>
        <v/>
      </c>
      <c r="L1225" s="59" t="n"/>
      <c r="M1225" s="104" t="n">
        <v>45166</v>
      </c>
      <c r="N1225" s="107">
        <f>IF(YEAR(M1225)&lt;&gt;YEAR(M1224), Q1224*$C$5, N1224)*(I1225/I1224)</f>
        <v/>
      </c>
      <c r="O1225" s="107">
        <f>IF(YEAR(M1225)&lt;&gt;YEAR(M1224), Q1224*$C$6, O1224)*(J1225/J1224)</f>
        <v/>
      </c>
      <c r="P1225" s="107">
        <f>IF(YEAR(M1225)&lt;&gt;YEAR(M1224), Q1224*$C$7, P1224)*(1+Tbill_YTM)^(1/52)</f>
        <v/>
      </c>
      <c r="Q1225" s="61">
        <f>SUM(N1225:P1225)</f>
        <v/>
      </c>
      <c r="R1225" s="61">
        <f>R1224*EXP($C$20/52) - IF(YEAR(M1226)&lt;&gt;YEAR(M1225), Initial_Assets * $C$19, 0)</f>
        <v/>
      </c>
      <c r="S1225" s="62">
        <f>Q1225/-R1225</f>
        <v/>
      </c>
      <c r="T1225" s="59" t="n"/>
      <c r="U1225" s="59" t="n"/>
      <c r="V1225" s="59" t="n"/>
    </row>
    <row r="1226">
      <c r="G1226" s="59" t="n"/>
      <c r="H1226" s="104" t="n">
        <v>45173</v>
      </c>
      <c r="I1226" s="105" t="n">
        <v>15280.23046875</v>
      </c>
      <c r="J1226" s="70" t="n">
        <v>63.8022727966308</v>
      </c>
      <c r="K1226" s="106">
        <f>K1225*(1+Tbill_YTM)^(1/52)</f>
        <v/>
      </c>
      <c r="L1226" s="59" t="n"/>
      <c r="M1226" s="104" t="n">
        <v>45173</v>
      </c>
      <c r="N1226" s="107">
        <f>IF(YEAR(M1226)&lt;&gt;YEAR(M1225), Q1225*$C$5, N1225)*(I1226/I1225)</f>
        <v/>
      </c>
      <c r="O1226" s="107">
        <f>IF(YEAR(M1226)&lt;&gt;YEAR(M1225), Q1225*$C$6, O1225)*(J1226/J1225)</f>
        <v/>
      </c>
      <c r="P1226" s="107">
        <f>IF(YEAR(M1226)&lt;&gt;YEAR(M1225), Q1225*$C$7, P1225)*(1+Tbill_YTM)^(1/52)</f>
        <v/>
      </c>
      <c r="Q1226" s="61">
        <f>SUM(N1226:P1226)</f>
        <v/>
      </c>
      <c r="R1226" s="61">
        <f>R1225*EXP($C$20/52) - IF(YEAR(M1227)&lt;&gt;YEAR(M1226), Initial_Assets * $C$19, 0)</f>
        <v/>
      </c>
      <c r="S1226" s="62">
        <f>Q1226/-R1226</f>
        <v/>
      </c>
      <c r="T1226" s="59" t="n"/>
      <c r="U1226" s="59" t="n"/>
      <c r="V1226" s="59" t="n"/>
    </row>
    <row r="1227">
      <c r="G1227" s="59" t="n"/>
      <c r="H1227" s="104" t="n">
        <v>45180</v>
      </c>
      <c r="I1227" s="105" t="n">
        <v>15202.400390625</v>
      </c>
      <c r="J1227" s="70" t="n">
        <v>63.0581970214843</v>
      </c>
      <c r="K1227" s="106">
        <f>K1226*(1+Tbill_YTM)^(1/52)</f>
        <v/>
      </c>
      <c r="L1227" s="59" t="n"/>
      <c r="M1227" s="104" t="n">
        <v>45180</v>
      </c>
      <c r="N1227" s="107">
        <f>IF(YEAR(M1227)&lt;&gt;YEAR(M1226), Q1226*$C$5, N1226)*(I1227/I1226)</f>
        <v/>
      </c>
      <c r="O1227" s="107">
        <f>IF(YEAR(M1227)&lt;&gt;YEAR(M1226), Q1226*$C$6, O1226)*(J1227/J1226)</f>
        <v/>
      </c>
      <c r="P1227" s="107">
        <f>IF(YEAR(M1227)&lt;&gt;YEAR(M1226), Q1226*$C$7, P1226)*(1+Tbill_YTM)^(1/52)</f>
        <v/>
      </c>
      <c r="Q1227" s="61">
        <f>SUM(N1227:P1227)</f>
        <v/>
      </c>
      <c r="R1227" s="61">
        <f>R1226*EXP($C$20/52) - IF(YEAR(M1228)&lt;&gt;YEAR(M1227), Initial_Assets * $C$19, 0)</f>
        <v/>
      </c>
      <c r="S1227" s="62">
        <f>Q1227/-R1227</f>
        <v/>
      </c>
      <c r="T1227" s="59" t="n"/>
      <c r="U1227" s="59" t="n"/>
      <c r="V1227" s="59" t="n"/>
    </row>
    <row r="1228">
      <c r="G1228" s="59" t="n"/>
      <c r="H1228" s="104" t="n">
        <v>45187</v>
      </c>
      <c r="I1228" s="105" t="n">
        <v>14701.099609375</v>
      </c>
      <c r="J1228" s="70" t="n">
        <v>58.8516693115234</v>
      </c>
      <c r="K1228" s="106">
        <f>K1227*(1+Tbill_YTM)^(1/52)</f>
        <v/>
      </c>
      <c r="L1228" s="59" t="n"/>
      <c r="M1228" s="104" t="n">
        <v>45187</v>
      </c>
      <c r="N1228" s="107">
        <f>IF(YEAR(M1228)&lt;&gt;YEAR(M1227), Q1227*$C$5, N1227)*(I1228/I1227)</f>
        <v/>
      </c>
      <c r="O1228" s="107">
        <f>IF(YEAR(M1228)&lt;&gt;YEAR(M1227), Q1227*$C$6, O1227)*(J1228/J1227)</f>
        <v/>
      </c>
      <c r="P1228" s="107">
        <f>IF(YEAR(M1228)&lt;&gt;YEAR(M1227), Q1227*$C$7, P1227)*(1+Tbill_YTM)^(1/52)</f>
        <v/>
      </c>
      <c r="Q1228" s="61">
        <f>SUM(N1228:P1228)</f>
        <v/>
      </c>
      <c r="R1228" s="61">
        <f>R1227*EXP($C$20/52) - IF(YEAR(M1229)&lt;&gt;YEAR(M1228), Initial_Assets * $C$19, 0)</f>
        <v/>
      </c>
      <c r="S1228" s="62">
        <f>Q1228/-R1228</f>
        <v/>
      </c>
      <c r="T1228" s="59" t="n"/>
      <c r="U1228" s="59" t="n"/>
      <c r="V1228" s="59" t="n"/>
    </row>
    <row r="1229">
      <c r="G1229" s="64" t="n"/>
      <c r="H1229" s="104" t="n">
        <v>45194</v>
      </c>
      <c r="I1229" s="105" t="n">
        <v>14715.240234375</v>
      </c>
      <c r="J1229" s="70" t="n">
        <v>59.0452461242675</v>
      </c>
      <c r="K1229" s="106">
        <f>K1228*(1+Tbill_YTM)^(1/52)</f>
        <v/>
      </c>
      <c r="L1229" s="59" t="n"/>
      <c r="M1229" s="104" t="n">
        <v>45194</v>
      </c>
      <c r="N1229" s="107">
        <f>IF(YEAR(M1229)&lt;&gt;YEAR(M1228), Q1228*$C$5, N1228)*(I1229/I1228)</f>
        <v/>
      </c>
      <c r="O1229" s="107">
        <f>IF(YEAR(M1229)&lt;&gt;YEAR(M1228), Q1228*$C$6, O1228)*(J1229/J1228)</f>
        <v/>
      </c>
      <c r="P1229" s="107">
        <f>IF(YEAR(M1229)&lt;&gt;YEAR(M1228), Q1228*$C$7, P1228)*(1+Tbill_YTM)^(1/52)</f>
        <v/>
      </c>
      <c r="Q1229" s="61">
        <f>SUM(N1229:P1229)</f>
        <v/>
      </c>
      <c r="R1229" s="61">
        <f>R1228*EXP($C$20/52) - IF(YEAR(M1230)&lt;&gt;YEAR(M1229), Initial_Assets * $C$19, 0)</f>
        <v/>
      </c>
      <c r="S1229" s="62">
        <f>Q1229/-R1229</f>
        <v/>
      </c>
      <c r="T1229" s="59" t="n"/>
      <c r="U1229" s="59" t="n"/>
      <c r="V1229" s="59" t="n"/>
    </row>
    <row r="1230">
      <c r="G1230" s="64" t="n"/>
      <c r="H1230" s="104" t="n">
        <v>45201</v>
      </c>
      <c r="I1230" s="105" t="n">
        <v>14973.240234375</v>
      </c>
      <c r="J1230" s="70" t="n">
        <v>60.9951820373535</v>
      </c>
      <c r="K1230" s="106">
        <f>K1229*(1+Tbill_YTM)^(1/52)</f>
        <v/>
      </c>
      <c r="L1230" s="59" t="n"/>
      <c r="M1230" s="104" t="n">
        <v>45201</v>
      </c>
      <c r="N1230" s="107">
        <f>IF(YEAR(M1230)&lt;&gt;YEAR(M1229), Q1229*$C$5, N1229)*(I1230/I1229)</f>
        <v/>
      </c>
      <c r="O1230" s="107">
        <f>IF(YEAR(M1230)&lt;&gt;YEAR(M1229), Q1229*$C$6, O1229)*(J1230/J1229)</f>
        <v/>
      </c>
      <c r="P1230" s="107">
        <f>IF(YEAR(M1230)&lt;&gt;YEAR(M1229), Q1229*$C$7, P1229)*(1+Tbill_YTM)^(1/52)</f>
        <v/>
      </c>
      <c r="Q1230" s="61">
        <f>SUM(N1230:P1230)</f>
        <v/>
      </c>
      <c r="R1230" s="61">
        <f>R1229*EXP($C$20/52) - IF(YEAR(M1231)&lt;&gt;YEAR(M1230), Initial_Assets * $C$19, 0)</f>
        <v/>
      </c>
      <c r="S1230" s="62">
        <f>Q1230/-R1230</f>
        <v/>
      </c>
      <c r="T1230" s="59" t="n"/>
      <c r="U1230" s="59" t="n"/>
      <c r="V1230" s="59" t="n"/>
    </row>
    <row r="1231">
      <c r="G1231" s="64" t="n"/>
      <c r="H1231" s="104" t="n">
        <v>45208</v>
      </c>
      <c r="I1231" s="105" t="n">
        <v>14995.1201171875</v>
      </c>
      <c r="J1231" s="70" t="n">
        <v>61.1145668029785</v>
      </c>
      <c r="K1231" s="106">
        <f>K1230*(1+Tbill_YTM)^(1/52)</f>
        <v/>
      </c>
      <c r="L1231" s="59" t="n"/>
      <c r="M1231" s="104" t="n">
        <v>45208</v>
      </c>
      <c r="N1231" s="107">
        <f>IF(YEAR(M1231)&lt;&gt;YEAR(M1230), Q1230*$C$5, N1230)*(I1231/I1230)</f>
        <v/>
      </c>
      <c r="O1231" s="107">
        <f>IF(YEAR(M1231)&lt;&gt;YEAR(M1230), Q1230*$C$6, O1230)*(J1231/J1230)</f>
        <v/>
      </c>
      <c r="P1231" s="107">
        <f>IF(YEAR(M1231)&lt;&gt;YEAR(M1230), Q1230*$C$7, P1230)*(1+Tbill_YTM)^(1/52)</f>
        <v/>
      </c>
      <c r="Q1231" s="61">
        <f>SUM(N1231:P1231)</f>
        <v/>
      </c>
      <c r="R1231" s="61">
        <f>R1230*EXP($C$20/52) - IF(YEAR(M1232)&lt;&gt;YEAR(M1231), Initial_Assets * $C$19, 0)</f>
        <v/>
      </c>
      <c r="S1231" s="62">
        <f>Q1231/-R1231</f>
        <v/>
      </c>
      <c r="T1231" s="59" t="n"/>
      <c r="U1231" s="59" t="n"/>
      <c r="V1231" s="59" t="n"/>
    </row>
    <row r="1232">
      <c r="G1232" s="64" t="n"/>
      <c r="H1232" s="104" t="n">
        <v>45215</v>
      </c>
      <c r="I1232" s="105" t="n">
        <v>14560.8798828125</v>
      </c>
      <c r="J1232" s="70" t="n">
        <v>57.4932556152343</v>
      </c>
      <c r="K1232" s="106">
        <f>K1231*(1+Tbill_YTM)^(1/52)</f>
        <v/>
      </c>
      <c r="L1232" s="59" t="n"/>
      <c r="M1232" s="104" t="n">
        <v>45215</v>
      </c>
      <c r="N1232" s="107">
        <f>IF(YEAR(M1232)&lt;&gt;YEAR(M1231), Q1231*$C$5, N1231)*(I1232/I1231)</f>
        <v/>
      </c>
      <c r="O1232" s="107">
        <f>IF(YEAR(M1232)&lt;&gt;YEAR(M1231), Q1231*$C$6, O1231)*(J1232/J1231)</f>
        <v/>
      </c>
      <c r="P1232" s="107">
        <f>IF(YEAR(M1232)&lt;&gt;YEAR(M1231), Q1231*$C$7, P1231)*(1+Tbill_YTM)^(1/52)</f>
        <v/>
      </c>
      <c r="Q1232" s="61">
        <f>SUM(N1232:P1232)</f>
        <v/>
      </c>
      <c r="R1232" s="61">
        <f>R1231*EXP($C$20/52) - IF(YEAR(M1233)&lt;&gt;YEAR(M1232), Initial_Assets * $C$19, 0)</f>
        <v/>
      </c>
      <c r="S1232" s="62">
        <f>Q1232/-R1232</f>
        <v/>
      </c>
      <c r="T1232" s="59" t="n"/>
      <c r="U1232" s="59" t="n"/>
      <c r="V1232" s="59" t="n"/>
    </row>
    <row r="1233">
      <c r="G1233" s="64" t="n"/>
      <c r="H1233" s="104" t="n">
        <v>45222</v>
      </c>
      <c r="I1233" s="105" t="n">
        <v>14180.419921875</v>
      </c>
      <c r="J1233" s="70" t="n">
        <v>54.3892745971679</v>
      </c>
      <c r="K1233" s="106">
        <f>K1232*(1+Tbill_YTM)^(1/52)</f>
        <v/>
      </c>
      <c r="L1233" s="59" t="n"/>
      <c r="M1233" s="104" t="n">
        <v>45222</v>
      </c>
      <c r="N1233" s="107">
        <f>IF(YEAR(M1233)&lt;&gt;YEAR(M1232), Q1232*$C$5, N1232)*(I1233/I1232)</f>
        <v/>
      </c>
      <c r="O1233" s="107">
        <f>IF(YEAR(M1233)&lt;&gt;YEAR(M1232), Q1232*$C$6, O1232)*(J1233/J1232)</f>
        <v/>
      </c>
      <c r="P1233" s="107">
        <f>IF(YEAR(M1233)&lt;&gt;YEAR(M1232), Q1232*$C$7, P1232)*(1+Tbill_YTM)^(1/52)</f>
        <v/>
      </c>
      <c r="Q1233" s="61">
        <f>SUM(N1233:P1233)</f>
        <v/>
      </c>
      <c r="R1233" s="61">
        <f>R1232*EXP($C$20/52) - IF(YEAR(M1234)&lt;&gt;YEAR(M1233), Initial_Assets * $C$19, 0)</f>
        <v/>
      </c>
      <c r="S1233" s="62">
        <f>Q1233/-R1233</f>
        <v/>
      </c>
      <c r="T1233" s="59" t="n"/>
      <c r="U1233" s="59" t="n"/>
      <c r="V1233" s="59" t="n"/>
    </row>
    <row r="1234">
      <c r="G1234" s="64" t="n"/>
      <c r="H1234" s="104" t="n">
        <v>45229</v>
      </c>
      <c r="I1234" s="105" t="n">
        <v>15099.490234375</v>
      </c>
      <c r="J1234" s="70" t="n">
        <v>61.5324020385742</v>
      </c>
      <c r="K1234" s="106">
        <f>K1233*(1+Tbill_YTM)^(1/52)</f>
        <v/>
      </c>
      <c r="L1234" s="59" t="n"/>
      <c r="M1234" s="104" t="n">
        <v>45229</v>
      </c>
      <c r="N1234" s="107">
        <f>IF(YEAR(M1234)&lt;&gt;YEAR(M1233), Q1233*$C$5, N1233)*(I1234/I1233)</f>
        <v/>
      </c>
      <c r="O1234" s="107">
        <f>IF(YEAR(M1234)&lt;&gt;YEAR(M1233), Q1233*$C$6, O1233)*(J1234/J1233)</f>
        <v/>
      </c>
      <c r="P1234" s="107">
        <f>IF(YEAR(M1234)&lt;&gt;YEAR(M1233), Q1233*$C$7, P1233)*(1+Tbill_YTM)^(1/52)</f>
        <v/>
      </c>
      <c r="Q1234" s="61">
        <f>SUM(N1234:P1234)</f>
        <v/>
      </c>
      <c r="R1234" s="61">
        <f>R1233*EXP($C$20/52) - IF(YEAR(M1235)&lt;&gt;YEAR(M1234), Initial_Assets * $C$19, 0)</f>
        <v/>
      </c>
      <c r="S1234" s="62">
        <f>Q1234/-R1234</f>
        <v/>
      </c>
      <c r="T1234" s="59" t="n"/>
      <c r="U1234" s="59" t="n"/>
      <c r="V1234" s="59" t="n"/>
    </row>
    <row r="1235">
      <c r="G1235" s="64" t="n"/>
      <c r="H1235" s="104" t="n">
        <v>45236</v>
      </c>
      <c r="I1235" s="105" t="n">
        <v>15529.1201171875</v>
      </c>
      <c r="J1235" s="70" t="n">
        <v>64.9845809936523</v>
      </c>
      <c r="K1235" s="106">
        <f>K1234*(1+Tbill_YTM)^(1/52)</f>
        <v/>
      </c>
      <c r="L1235" s="59" t="n"/>
      <c r="M1235" s="104" t="n">
        <v>45236</v>
      </c>
      <c r="N1235" s="107">
        <f>IF(YEAR(M1235)&lt;&gt;YEAR(M1234), Q1234*$C$5, N1234)*(I1235/I1234)</f>
        <v/>
      </c>
      <c r="O1235" s="107">
        <f>IF(YEAR(M1235)&lt;&gt;YEAR(M1234), Q1234*$C$6, O1234)*(J1235/J1234)</f>
        <v/>
      </c>
      <c r="P1235" s="107">
        <f>IF(YEAR(M1235)&lt;&gt;YEAR(M1234), Q1234*$C$7, P1234)*(1+Tbill_YTM)^(1/52)</f>
        <v/>
      </c>
      <c r="Q1235" s="61">
        <f>SUM(N1235:P1235)</f>
        <v/>
      </c>
      <c r="R1235" s="61">
        <f>R1234*EXP($C$20/52) - IF(YEAR(M1236)&lt;&gt;YEAR(M1235), Initial_Assets * $C$19, 0)</f>
        <v/>
      </c>
      <c r="S1235" s="62">
        <f>Q1235/-R1235</f>
        <v/>
      </c>
      <c r="T1235" s="59" t="n"/>
      <c r="U1235" s="59" t="n"/>
      <c r="V1235" s="59" t="n"/>
    </row>
    <row r="1236">
      <c r="G1236" s="64" t="n"/>
      <c r="H1236" s="104" t="n">
        <v>45243</v>
      </c>
      <c r="I1236" s="105" t="n">
        <v>15837.990234375</v>
      </c>
      <c r="J1236" s="70" t="n">
        <v>67.5513381958007</v>
      </c>
      <c r="K1236" s="106">
        <f>K1235*(1+Tbill_YTM)^(1/52)</f>
        <v/>
      </c>
      <c r="L1236" s="59" t="n"/>
      <c r="M1236" s="104" t="n">
        <v>45243</v>
      </c>
      <c r="N1236" s="107">
        <f>IF(YEAR(M1236)&lt;&gt;YEAR(M1235), Q1235*$C$5, N1235)*(I1236/I1235)</f>
        <v/>
      </c>
      <c r="O1236" s="107">
        <f>IF(YEAR(M1236)&lt;&gt;YEAR(M1235), Q1235*$C$6, O1235)*(J1236/J1235)</f>
        <v/>
      </c>
      <c r="P1236" s="107">
        <f>IF(YEAR(M1236)&lt;&gt;YEAR(M1235), Q1235*$C$7, P1235)*(1+Tbill_YTM)^(1/52)</f>
        <v/>
      </c>
      <c r="Q1236" s="61">
        <f>SUM(N1236:P1236)</f>
        <v/>
      </c>
      <c r="R1236" s="61">
        <f>R1235*EXP($C$20/52) - IF(YEAR(M1237)&lt;&gt;YEAR(M1236), Initial_Assets * $C$19, 0)</f>
        <v/>
      </c>
      <c r="S1236" s="62">
        <f>Q1236/-R1236</f>
        <v/>
      </c>
      <c r="T1236" s="59" t="n"/>
      <c r="U1236" s="59" t="n"/>
      <c r="V1236" s="59" t="n"/>
    </row>
    <row r="1237">
      <c r="G1237" s="64" t="n"/>
      <c r="H1237" s="104" t="n">
        <v>45250</v>
      </c>
      <c r="I1237" s="105" t="n">
        <v>15982.009765625</v>
      </c>
      <c r="J1237" s="70" t="n">
        <v>68.6655960083007</v>
      </c>
      <c r="K1237" s="106">
        <f>K1236*(1+Tbill_YTM)^(1/52)</f>
        <v/>
      </c>
      <c r="L1237" s="59" t="n"/>
      <c r="M1237" s="104" t="n">
        <v>45250</v>
      </c>
      <c r="N1237" s="107">
        <f>IF(YEAR(M1237)&lt;&gt;YEAR(M1236), Q1236*$C$5, N1236)*(I1237/I1236)</f>
        <v/>
      </c>
      <c r="O1237" s="107">
        <f>IF(YEAR(M1237)&lt;&gt;YEAR(M1236), Q1236*$C$6, O1236)*(J1237/J1236)</f>
        <v/>
      </c>
      <c r="P1237" s="107">
        <f>IF(YEAR(M1237)&lt;&gt;YEAR(M1236), Q1236*$C$7, P1236)*(1+Tbill_YTM)^(1/52)</f>
        <v/>
      </c>
      <c r="Q1237" s="61">
        <f>SUM(N1237:P1237)</f>
        <v/>
      </c>
      <c r="R1237" s="61">
        <f>R1236*EXP($C$20/52) - IF(YEAR(M1238)&lt;&gt;YEAR(M1237), Initial_Assets * $C$19, 0)</f>
        <v/>
      </c>
      <c r="S1237" s="62">
        <f>Q1237/-R1237</f>
        <v/>
      </c>
      <c r="T1237" s="59" t="n"/>
      <c r="U1237" s="59" t="n"/>
      <c r="V1237" s="59" t="n"/>
    </row>
    <row r="1238">
      <c r="G1238" s="64" t="n"/>
      <c r="H1238" s="104" t="n">
        <v>45257</v>
      </c>
      <c r="I1238" s="105" t="n">
        <v>15997.580078125</v>
      </c>
      <c r="J1238" s="70" t="n">
        <v>68.7551345825195</v>
      </c>
      <c r="K1238" s="106">
        <f>K1237*(1+Tbill_YTM)^(1/52)</f>
        <v/>
      </c>
      <c r="L1238" s="59" t="n"/>
      <c r="M1238" s="104" t="n">
        <v>45257</v>
      </c>
      <c r="N1238" s="107">
        <f>IF(YEAR(M1238)&lt;&gt;YEAR(M1237), Q1237*$C$5, N1237)*(I1238/I1237)</f>
        <v/>
      </c>
      <c r="O1238" s="107">
        <f>IF(YEAR(M1238)&lt;&gt;YEAR(M1237), Q1237*$C$6, O1237)*(J1238/J1237)</f>
        <v/>
      </c>
      <c r="P1238" s="107">
        <f>IF(YEAR(M1238)&lt;&gt;YEAR(M1237), Q1237*$C$7, P1237)*(1+Tbill_YTM)^(1/52)</f>
        <v/>
      </c>
      <c r="Q1238" s="61">
        <f>SUM(N1238:P1238)</f>
        <v/>
      </c>
      <c r="R1238" s="61">
        <f>R1237*EXP($C$20/52) - IF(YEAR(M1239)&lt;&gt;YEAR(M1238), Initial_Assets * $C$19, 0)</f>
        <v/>
      </c>
      <c r="S1238" s="62">
        <f>Q1238/-R1238</f>
        <v/>
      </c>
      <c r="T1238" s="59" t="n"/>
      <c r="U1238" s="59" t="n"/>
      <c r="V1238" s="59" t="n"/>
    </row>
    <row r="1239">
      <c r="G1239" s="64" t="n"/>
      <c r="H1239" s="104" t="n">
        <v>45264</v>
      </c>
      <c r="I1239" s="105" t="n">
        <v>16084.6904296875</v>
      </c>
      <c r="J1239" s="70" t="n">
        <v>69.39183044433589</v>
      </c>
      <c r="K1239" s="106">
        <f>K1238*(1+Tbill_YTM)^(1/52)</f>
        <v/>
      </c>
      <c r="L1239" s="59" t="n"/>
      <c r="M1239" s="104" t="n">
        <v>45264</v>
      </c>
      <c r="N1239" s="107">
        <f>IF(YEAR(M1239)&lt;&gt;YEAR(M1238), Q1238*$C$5, N1238)*(I1239/I1238)</f>
        <v/>
      </c>
      <c r="O1239" s="107">
        <f>IF(YEAR(M1239)&lt;&gt;YEAR(M1238), Q1238*$C$6, O1238)*(J1239/J1238)</f>
        <v/>
      </c>
      <c r="P1239" s="107">
        <f>IF(YEAR(M1239)&lt;&gt;YEAR(M1238), Q1238*$C$7, P1238)*(1+Tbill_YTM)^(1/52)</f>
        <v/>
      </c>
      <c r="Q1239" s="61">
        <f>SUM(N1239:P1239)</f>
        <v/>
      </c>
      <c r="R1239" s="61">
        <f>R1238*EXP($C$20/52) - IF(YEAR(M1240)&lt;&gt;YEAR(M1239), Initial_Assets * $C$19, 0)</f>
        <v/>
      </c>
      <c r="S1239" s="62">
        <f>Q1239/-R1239</f>
        <v/>
      </c>
      <c r="T1239" s="59" t="n"/>
      <c r="U1239" s="59" t="n"/>
      <c r="V1239" s="59" t="n"/>
    </row>
    <row r="1240" ht="17.5" customHeight="1" s="15" thickBot="1">
      <c r="G1240" s="67" t="inlineStr">
        <is>
          <t>Full recovery</t>
        </is>
      </c>
      <c r="H1240" s="118" t="n">
        <v>45271</v>
      </c>
      <c r="I1240" s="119" t="n">
        <v>16623.44921875</v>
      </c>
      <c r="J1240" s="70" t="n">
        <v>73.8786926269531</v>
      </c>
      <c r="K1240" s="106">
        <f>K1239*(1+Tbill_YTM)^(1/52)</f>
        <v/>
      </c>
      <c r="L1240" s="59" t="n"/>
      <c r="M1240" s="118" t="n">
        <v>45271</v>
      </c>
      <c r="N1240" s="107">
        <f>IF(YEAR(M1240)&lt;&gt;YEAR(M1239), Q1239*$C$5, N1239)*(I1240/I1239)</f>
        <v/>
      </c>
      <c r="O1240" s="107">
        <f>IF(YEAR(M1240)&lt;&gt;YEAR(M1239), Q1239*$C$6, O1239)*(J1240/J1239)</f>
        <v/>
      </c>
      <c r="P1240" s="107">
        <f>IF(YEAR(M1240)&lt;&gt;YEAR(M1239), Q1239*$C$7, P1239)*(1+Tbill_YTM)^(1/52)</f>
        <v/>
      </c>
      <c r="Q1240" s="61">
        <f>SUM(N1240:P1240)</f>
        <v/>
      </c>
      <c r="R1240" s="61">
        <f>R1239*EXP($C$20/52) - IF(YEAR(M1241)&lt;&gt;YEAR(M1240), Initial_Assets * $C$19, 0)</f>
        <v/>
      </c>
      <c r="S1240" s="62">
        <f>Q1240/-R1240</f>
        <v/>
      </c>
      <c r="T1240" s="59" t="n"/>
      <c r="U1240" s="59" t="n"/>
      <c r="V1240" s="59" t="n"/>
    </row>
    <row r="1241">
      <c r="G1241" s="64" t="n"/>
      <c r="H1241" s="104" t="n">
        <v>45278</v>
      </c>
      <c r="I1241" s="105" t="n">
        <v>16777.400390625</v>
      </c>
      <c r="J1241" s="70" t="n">
        <v>75.24163818359369</v>
      </c>
      <c r="K1241" s="106">
        <f>K1240*(1+Tbill_YTM)^(1/52)</f>
        <v/>
      </c>
      <c r="L1241" s="59" t="n"/>
      <c r="M1241" s="104" t="n">
        <v>45278</v>
      </c>
      <c r="N1241" s="107">
        <f>IF(YEAR(M1241)&lt;&gt;YEAR(M1240), Q1240*$C$5, N1240)*(I1241/I1240)</f>
        <v/>
      </c>
      <c r="O1241" s="107">
        <f>IF(YEAR(M1241)&lt;&gt;YEAR(M1240), Q1240*$C$6, O1240)*(J1241/J1240)</f>
        <v/>
      </c>
      <c r="P1241" s="107">
        <f>IF(YEAR(M1241)&lt;&gt;YEAR(M1240), Q1240*$C$7, P1240)*(1+Tbill_YTM)^(1/52)</f>
        <v/>
      </c>
      <c r="Q1241" s="61">
        <f>SUM(N1241:P1241)</f>
        <v/>
      </c>
      <c r="R1241" s="61">
        <f>R1240*EXP($C$20/52) - IF(YEAR(M1242)&lt;&gt;YEAR(M1241), Initial_Assets * $C$19, 0)</f>
        <v/>
      </c>
      <c r="S1241" s="62">
        <f>Q1241/-R1241</f>
        <v/>
      </c>
      <c r="T1241" s="59" t="n"/>
      <c r="U1241" s="59" t="n"/>
      <c r="V1241" s="59" t="n"/>
    </row>
    <row r="1242" ht="17.5" customHeight="1" s="15" thickBot="1">
      <c r="G1242" s="81" t="inlineStr">
        <is>
          <t>year-end</t>
        </is>
      </c>
      <c r="H1242" s="111" t="n">
        <v>45285</v>
      </c>
      <c r="I1242" s="112" t="n">
        <v>16825.9296875</v>
      </c>
      <c r="J1242" s="84" t="n">
        <v>75.6873474121093</v>
      </c>
      <c r="K1242" s="113">
        <f>K1241*(1+Tbill_YTM)^(1/52)</f>
        <v/>
      </c>
      <c r="L1242" s="86" t="n"/>
      <c r="M1242" s="111" t="n">
        <v>45285</v>
      </c>
      <c r="N1242" s="107">
        <f>IF(YEAR(M1242)&lt;&gt;YEAR(M1241), Q1241*$C$5, N1241)*(I1242/I1241)</f>
        <v/>
      </c>
      <c r="O1242" s="107">
        <f>IF(YEAR(M1242)&lt;&gt;YEAR(M1241), Q1241*$C$6, O1241)*(J1242/J1241)</f>
        <v/>
      </c>
      <c r="P1242" s="107">
        <f>IF(YEAR(M1242)&lt;&gt;YEAR(M1241), Q1241*$C$7, P1241)*(1+Tbill_YTM)^(1/52)</f>
        <v/>
      </c>
      <c r="Q1242" s="87">
        <f>SUM(N1242:P1242)</f>
        <v/>
      </c>
      <c r="R1242" s="61">
        <f>R1241*EXP($C$20/52) - IF(YEAR(M1243)&lt;&gt;YEAR(M1242), Initial_Assets * $C$19, 0)</f>
        <v/>
      </c>
      <c r="S1242" s="88">
        <f>Q1242/-R1242</f>
        <v/>
      </c>
      <c r="T1242" s="86" t="n"/>
      <c r="U1242" s="86" t="n"/>
      <c r="V1242" s="86" t="n"/>
    </row>
    <row r="1243" ht="17.5" customHeight="1" s="15" thickTop="1">
      <c r="G1243" s="64" t="n"/>
      <c r="H1243" s="104" t="n">
        <v>45292</v>
      </c>
      <c r="I1243" s="105" t="n">
        <v>16305.98046875</v>
      </c>
      <c r="J1243" s="70" t="n">
        <v>70.9668426513671</v>
      </c>
      <c r="K1243" s="106">
        <f>K1242*(1+Tbill_YTM)^(1/52)</f>
        <v/>
      </c>
      <c r="L1243" s="59" t="n"/>
      <c r="M1243" s="104" t="n">
        <v>45292</v>
      </c>
      <c r="N1243" s="107">
        <f>IF(YEAR(M1243)&lt;&gt;YEAR(M1242), Q1242*$C$5, N1242)*(I1243/I1242)</f>
        <v/>
      </c>
      <c r="O1243" s="107">
        <f>IF(YEAR(M1243)&lt;&gt;YEAR(M1242), Q1242*$C$6, O1242)*(J1243/J1242)</f>
        <v/>
      </c>
      <c r="P1243" s="107">
        <f>IF(YEAR(M1243)&lt;&gt;YEAR(M1242), Q1242*$C$7, P1242)*(1+Tbill_YTM)^(1/52)</f>
        <v/>
      </c>
      <c r="Q1243" s="61">
        <f>SUM(N1243:P1243)</f>
        <v/>
      </c>
      <c r="R1243" s="61">
        <f>R1242*EXP($C$20/52) - IF(YEAR(M1244)&lt;&gt;YEAR(M1243), Initial_Assets * $C$19, 0)</f>
        <v/>
      </c>
      <c r="S1243" s="62">
        <f>Q1243/-R1243</f>
        <v/>
      </c>
      <c r="T1243" s="59" t="n"/>
      <c r="U1243" s="59" t="n"/>
      <c r="V1243" s="59" t="n"/>
    </row>
    <row r="1244">
      <c r="G1244" s="64" t="n"/>
      <c r="H1244" s="104" t="n">
        <v>45299</v>
      </c>
      <c r="I1244" s="105" t="n">
        <v>16832.919921875</v>
      </c>
      <c r="J1244" s="70" t="n">
        <v>75.4682540893554</v>
      </c>
      <c r="K1244" s="106">
        <f>K1243*(1+Tbill_YTM)^(1/52)</f>
        <v/>
      </c>
      <c r="L1244" s="59" t="n"/>
      <c r="M1244" s="104" t="n">
        <v>45299</v>
      </c>
      <c r="N1244" s="107">
        <f>IF(YEAR(M1244)&lt;&gt;YEAR(M1243), Q1243*$C$5, N1243)*(I1244/I1243)</f>
        <v/>
      </c>
      <c r="O1244" s="107">
        <f>IF(YEAR(M1244)&lt;&gt;YEAR(M1243), Q1243*$C$6, O1243)*(J1244/J1243)</f>
        <v/>
      </c>
      <c r="P1244" s="107">
        <f>IF(YEAR(M1244)&lt;&gt;YEAR(M1243), Q1243*$C$7, P1243)*(1+Tbill_YTM)^(1/52)</f>
        <v/>
      </c>
      <c r="Q1244" s="61">
        <f>SUM(N1244:P1244)</f>
        <v/>
      </c>
      <c r="R1244" s="61">
        <f>R1243*EXP($C$20/52) - IF(YEAR(M1245)&lt;&gt;YEAR(M1244), Initial_Assets * $C$19, 0)</f>
        <v/>
      </c>
      <c r="S1244" s="62">
        <f>Q1244/-R1244</f>
        <v/>
      </c>
      <c r="T1244" s="59" t="n"/>
      <c r="U1244" s="59" t="n"/>
      <c r="V1244" s="59" t="n"/>
    </row>
    <row r="1245">
      <c r="G1245" s="59" t="n"/>
      <c r="H1245" s="104" t="n">
        <v>45306</v>
      </c>
      <c r="I1245" s="105" t="n">
        <v>17314</v>
      </c>
      <c r="J1245" s="70" t="n">
        <v>79.6609268188476</v>
      </c>
      <c r="K1245" s="106">
        <f>K1244*(1+Tbill_YTM)^(1/52)</f>
        <v/>
      </c>
      <c r="L1245" s="59" t="n"/>
      <c r="M1245" s="104" t="n">
        <v>45306</v>
      </c>
      <c r="N1245" s="107">
        <f>IF(YEAR(M1245)&lt;&gt;YEAR(M1244), Q1244*$C$5, N1244)*(I1245/I1244)</f>
        <v/>
      </c>
      <c r="O1245" s="107">
        <f>IF(YEAR(M1245)&lt;&gt;YEAR(M1244), Q1244*$C$6, O1244)*(J1245/J1244)</f>
        <v/>
      </c>
      <c r="P1245" s="107">
        <f>IF(YEAR(M1245)&lt;&gt;YEAR(M1244), Q1244*$C$7, P1244)*(1+Tbill_YTM)^(1/52)</f>
        <v/>
      </c>
      <c r="Q1245" s="61">
        <f>SUM(N1245:P1245)</f>
        <v/>
      </c>
      <c r="R1245" s="61">
        <f>R1244*EXP($C$20/52) - IF(YEAR(M1246)&lt;&gt;YEAR(M1245), Initial_Assets * $C$19, 0)</f>
        <v/>
      </c>
      <c r="S1245" s="62">
        <f>Q1245/-R1245</f>
        <v/>
      </c>
      <c r="T1245" s="59" t="n"/>
      <c r="U1245" s="59" t="n"/>
      <c r="V1245" s="59" t="n"/>
    </row>
    <row r="1246">
      <c r="G1246" s="59" t="n"/>
      <c r="H1246" s="104" t="n">
        <v>45313</v>
      </c>
      <c r="I1246" s="105" t="n">
        <v>17421.009765625</v>
      </c>
      <c r="J1246" s="70" t="n">
        <v>80.5173873901367</v>
      </c>
      <c r="K1246" s="106">
        <f>K1245*(1+Tbill_YTM)^(1/52)</f>
        <v/>
      </c>
      <c r="L1246" s="59" t="n"/>
      <c r="M1246" s="104" t="n">
        <v>45313</v>
      </c>
      <c r="N1246" s="107">
        <f>IF(YEAR(M1246)&lt;&gt;YEAR(M1245), Q1245*$C$5, N1245)*(I1246/I1245)</f>
        <v/>
      </c>
      <c r="O1246" s="107">
        <f>IF(YEAR(M1246)&lt;&gt;YEAR(M1245), Q1245*$C$6, O1245)*(J1246/J1245)</f>
        <v/>
      </c>
      <c r="P1246" s="107">
        <f>IF(YEAR(M1246)&lt;&gt;YEAR(M1245), Q1245*$C$7, P1245)*(1+Tbill_YTM)^(1/52)</f>
        <v/>
      </c>
      <c r="Q1246" s="61">
        <f>SUM(N1246:P1246)</f>
        <v/>
      </c>
      <c r="R1246" s="61">
        <f>R1245*EXP($C$20/52) - IF(YEAR(M1247)&lt;&gt;YEAR(M1246), Initial_Assets * $C$19, 0)</f>
        <v/>
      </c>
      <c r="S1246" s="62">
        <f>Q1246/-R1246</f>
        <v/>
      </c>
      <c r="T1246" s="59" t="n"/>
      <c r="U1246" s="59" t="n"/>
      <c r="V1246" s="59" t="n"/>
    </row>
    <row r="1247">
      <c r="G1247" s="59" t="n"/>
      <c r="H1247" s="104" t="n">
        <v>45320</v>
      </c>
      <c r="I1247" s="105" t="n">
        <v>17642.73046875</v>
      </c>
      <c r="J1247" s="70" t="n">
        <v>82.3996124267578</v>
      </c>
      <c r="K1247" s="106">
        <f>K1246*(1+Tbill_YTM)^(1/52)</f>
        <v/>
      </c>
      <c r="L1247" s="59" t="n"/>
      <c r="M1247" s="104" t="n">
        <v>45320</v>
      </c>
      <c r="N1247" s="107">
        <f>IF(YEAR(M1247)&lt;&gt;YEAR(M1246), Q1246*$C$5, N1246)*(I1247/I1246)</f>
        <v/>
      </c>
      <c r="O1247" s="107">
        <f>IF(YEAR(M1247)&lt;&gt;YEAR(M1246), Q1246*$C$6, O1246)*(J1247/J1246)</f>
        <v/>
      </c>
      <c r="P1247" s="107">
        <f>IF(YEAR(M1247)&lt;&gt;YEAR(M1246), Q1246*$C$7, P1246)*(1+Tbill_YTM)^(1/52)</f>
        <v/>
      </c>
      <c r="Q1247" s="61">
        <f>SUM(N1247:P1247)</f>
        <v/>
      </c>
      <c r="R1247" s="61">
        <f>R1246*EXP($C$20/52) - IF(YEAR(M1248)&lt;&gt;YEAR(M1247), Initial_Assets * $C$19, 0)</f>
        <v/>
      </c>
      <c r="S1247" s="62">
        <f>Q1247/-R1247</f>
        <v/>
      </c>
      <c r="T1247" s="59" t="n"/>
      <c r="U1247" s="59" t="n"/>
      <c r="V1247" s="59" t="n"/>
    </row>
    <row r="1248">
      <c r="G1248" s="59" t="n"/>
      <c r="H1248" s="104" t="n">
        <v>45327</v>
      </c>
      <c r="I1248" s="105" t="n">
        <v>17962.41015625</v>
      </c>
      <c r="J1248" s="70" t="n">
        <v>85.32752990722651</v>
      </c>
      <c r="K1248" s="106">
        <f>K1247*(1+Tbill_YTM)^(1/52)</f>
        <v/>
      </c>
      <c r="L1248" s="59" t="n"/>
      <c r="M1248" s="104" t="n">
        <v>45327</v>
      </c>
      <c r="N1248" s="107">
        <f>IF(YEAR(M1248)&lt;&gt;YEAR(M1247), Q1247*$C$5, N1247)*(I1248/I1247)</f>
        <v/>
      </c>
      <c r="O1248" s="107">
        <f>IF(YEAR(M1248)&lt;&gt;YEAR(M1247), Q1247*$C$6, O1247)*(J1248/J1247)</f>
        <v/>
      </c>
      <c r="P1248" s="107">
        <f>IF(YEAR(M1248)&lt;&gt;YEAR(M1247), Q1247*$C$7, P1247)*(1+Tbill_YTM)^(1/52)</f>
        <v/>
      </c>
      <c r="Q1248" s="61">
        <f>SUM(N1248:P1248)</f>
        <v/>
      </c>
      <c r="R1248" s="61">
        <f>R1247*EXP($C$20/52) - IF(YEAR(M1249)&lt;&gt;YEAR(M1248), Initial_Assets * $C$19, 0)</f>
        <v/>
      </c>
      <c r="S1248" s="62">
        <f>Q1248/-R1248</f>
        <v/>
      </c>
      <c r="T1248" s="59" t="n"/>
      <c r="U1248" s="59" t="n"/>
      <c r="V1248" s="59" t="n"/>
    </row>
    <row r="1249" ht="17.5" customHeight="1" s="15">
      <c r="G1249" s="59" t="n"/>
      <c r="H1249" s="104" t="n">
        <v>45334</v>
      </c>
      <c r="I1249" s="105" t="n">
        <v>17685.98046875</v>
      </c>
      <c r="J1249" s="70" t="n">
        <v>82.66851806640619</v>
      </c>
      <c r="K1249" s="106">
        <f>K1248*(1+Tbill_YTM)^(1/52)</f>
        <v/>
      </c>
      <c r="L1249" s="59" t="n"/>
      <c r="M1249" s="104" t="n">
        <v>45334</v>
      </c>
      <c r="N1249" s="107">
        <f>IF(YEAR(M1249)&lt;&gt;YEAR(M1248), Q1248*$C$5, N1248)*(I1249/I1248)</f>
        <v/>
      </c>
      <c r="O1249" s="107">
        <f>IF(YEAR(M1249)&lt;&gt;YEAR(M1248), Q1248*$C$6, O1248)*(J1249/J1248)</f>
        <v/>
      </c>
      <c r="P1249" s="107">
        <f>IF(YEAR(M1249)&lt;&gt;YEAR(M1248), Q1248*$C$7, P1248)*(1+Tbill_YTM)^(1/52)</f>
        <v/>
      </c>
      <c r="Q1249" s="61">
        <f>SUM(N1249:P1249)</f>
        <v/>
      </c>
      <c r="R1249" s="61">
        <f>R1248*EXP($C$20/52) - IF(YEAR(M1250)&lt;&gt;YEAR(M1249), Initial_Assets * $C$19, 0)</f>
        <v/>
      </c>
      <c r="S1249" s="62">
        <f>Q1249/-R1249</f>
        <v/>
      </c>
      <c r="T1249" s="59" t="n"/>
      <c r="U1249" s="59" t="n"/>
      <c r="V1249" s="59" t="n"/>
    </row>
    <row r="1250">
      <c r="G1250" s="59" t="n"/>
      <c r="H1250" s="104" t="n">
        <v>45341</v>
      </c>
      <c r="I1250" s="105" t="n">
        <v>17937.609375</v>
      </c>
      <c r="J1250" s="70" t="n">
        <v>84.8893280029296</v>
      </c>
      <c r="K1250" s="106">
        <f>K1249*(1+Tbill_YTM)^(1/52)</f>
        <v/>
      </c>
      <c r="L1250" s="59" t="n"/>
      <c r="M1250" s="104" t="n">
        <v>45341</v>
      </c>
      <c r="N1250" s="107">
        <f>IF(YEAR(M1250)&lt;&gt;YEAR(M1249), Q1249*$C$5, N1249)*(I1250/I1249)</f>
        <v/>
      </c>
      <c r="O1250" s="107">
        <f>IF(YEAR(M1250)&lt;&gt;YEAR(M1249), Q1249*$C$6, O1249)*(J1250/J1249)</f>
        <v/>
      </c>
      <c r="P1250" s="107">
        <f>IF(YEAR(M1250)&lt;&gt;YEAR(M1249), Q1249*$C$7, P1249)*(1+Tbill_YTM)^(1/52)</f>
        <v/>
      </c>
      <c r="Q1250" s="61">
        <f>SUM(N1250:P1250)</f>
        <v/>
      </c>
      <c r="R1250" s="61">
        <f>R1249*EXP($C$20/52) - IF(YEAR(M1251)&lt;&gt;YEAR(M1250), Initial_Assets * $C$19, 0)</f>
        <v/>
      </c>
      <c r="S1250" s="62">
        <f>Q1250/-R1250</f>
        <v/>
      </c>
      <c r="T1250" s="59" t="n"/>
      <c r="U1250" s="59" t="n"/>
      <c r="V1250" s="59" t="n"/>
    </row>
    <row r="1251">
      <c r="G1251" s="59" t="n"/>
      <c r="H1251" s="104" t="n">
        <v>45348</v>
      </c>
      <c r="I1251" s="105" t="n">
        <v>18302.91015625</v>
      </c>
      <c r="J1251" s="70" t="n">
        <v>88.24546051025391</v>
      </c>
      <c r="K1251" s="106">
        <f>K1250*(1+Tbill_YTM)^(1/52)</f>
        <v/>
      </c>
      <c r="L1251" s="59" t="n"/>
      <c r="M1251" s="104" t="n">
        <v>45348</v>
      </c>
      <c r="N1251" s="107">
        <f>IF(YEAR(M1251)&lt;&gt;YEAR(M1250), Q1250*$C$5, N1250)*(I1251/I1250)</f>
        <v/>
      </c>
      <c r="O1251" s="107">
        <f>IF(YEAR(M1251)&lt;&gt;YEAR(M1250), Q1250*$C$6, O1250)*(J1251/J1250)</f>
        <v/>
      </c>
      <c r="P1251" s="107">
        <f>IF(YEAR(M1251)&lt;&gt;YEAR(M1250), Q1250*$C$7, P1250)*(1+Tbill_YTM)^(1/52)</f>
        <v/>
      </c>
      <c r="Q1251" s="61">
        <f>SUM(N1251:P1251)</f>
        <v/>
      </c>
      <c r="R1251" s="61">
        <f>R1250*EXP($C$20/52) - IF(YEAR(M1252)&lt;&gt;YEAR(M1251), Initial_Assets * $C$19, 0)</f>
        <v/>
      </c>
      <c r="S1251" s="62">
        <f>Q1251/-R1251</f>
        <v/>
      </c>
      <c r="T1251" s="59" t="n"/>
      <c r="U1251" s="59" t="n"/>
      <c r="V1251" s="59" t="n"/>
    </row>
    <row r="1252">
      <c r="G1252" s="59" t="n"/>
      <c r="H1252" s="104" t="n">
        <v>45355</v>
      </c>
      <c r="I1252" s="105" t="n">
        <v>18018.44921875</v>
      </c>
      <c r="J1252" s="70" t="n">
        <v>85.4071884155273</v>
      </c>
      <c r="K1252" s="106">
        <f>K1251*(1+Tbill_YTM)^(1/52)</f>
        <v/>
      </c>
      <c r="L1252" s="59" t="n"/>
      <c r="M1252" s="104" t="n">
        <v>45355</v>
      </c>
      <c r="N1252" s="107">
        <f>IF(YEAR(M1252)&lt;&gt;YEAR(M1251), Q1251*$C$5, N1251)*(I1252/I1251)</f>
        <v/>
      </c>
      <c r="O1252" s="107">
        <f>IF(YEAR(M1252)&lt;&gt;YEAR(M1251), Q1251*$C$6, O1251)*(J1252/J1251)</f>
        <v/>
      </c>
      <c r="P1252" s="107">
        <f>IF(YEAR(M1252)&lt;&gt;YEAR(M1251), Q1251*$C$7, P1251)*(1+Tbill_YTM)^(1/52)</f>
        <v/>
      </c>
      <c r="Q1252" s="61">
        <f>SUM(N1252:P1252)</f>
        <v/>
      </c>
      <c r="R1252" s="61">
        <f>R1251*EXP($C$20/52) - IF(YEAR(M1253)&lt;&gt;YEAR(M1252), Initial_Assets * $C$19, 0)</f>
        <v/>
      </c>
      <c r="S1252" s="62">
        <f>Q1252/-R1252</f>
        <v/>
      </c>
      <c r="T1252" s="59" t="n"/>
      <c r="U1252" s="59" t="n"/>
      <c r="V1252" s="59" t="n"/>
    </row>
    <row r="1253">
      <c r="G1253" s="59" t="n"/>
      <c r="H1253" s="104" t="n">
        <v>45362</v>
      </c>
      <c r="I1253" s="105" t="n">
        <v>17808.25</v>
      </c>
      <c r="J1253" s="70" t="n">
        <v>83.29592132568359</v>
      </c>
      <c r="K1253" s="106">
        <f>K1252*(1+Tbill_YTM)^(1/52)</f>
        <v/>
      </c>
      <c r="L1253" s="59" t="n"/>
      <c r="M1253" s="104" t="n">
        <v>45362</v>
      </c>
      <c r="N1253" s="107">
        <f>IF(YEAR(M1253)&lt;&gt;YEAR(M1252), Q1252*$C$5, N1252)*(I1253/I1252)</f>
        <v/>
      </c>
      <c r="O1253" s="107">
        <f>IF(YEAR(M1253)&lt;&gt;YEAR(M1252), Q1252*$C$6, O1252)*(J1253/J1252)</f>
        <v/>
      </c>
      <c r="P1253" s="107">
        <f>IF(YEAR(M1253)&lt;&gt;YEAR(M1252), Q1252*$C$7, P1252)*(1+Tbill_YTM)^(1/52)</f>
        <v/>
      </c>
      <c r="Q1253" s="61">
        <f>SUM(N1253:P1253)</f>
        <v/>
      </c>
      <c r="R1253" s="61">
        <f>R1252*EXP($C$20/52) - IF(YEAR(M1254)&lt;&gt;YEAR(M1253), Initial_Assets * $C$19, 0)</f>
        <v/>
      </c>
      <c r="S1253" s="62">
        <f>Q1253/-R1253</f>
        <v/>
      </c>
      <c r="T1253" s="59" t="n"/>
      <c r="U1253" s="59" t="n"/>
      <c r="V1253" s="59" t="n"/>
    </row>
    <row r="1254">
      <c r="G1254" s="59" t="n"/>
      <c r="H1254" s="104" t="n">
        <v>45369</v>
      </c>
      <c r="I1254" s="105" t="n">
        <v>18339.439453125</v>
      </c>
      <c r="J1254" s="70" t="n">
        <v>88.14588928222651</v>
      </c>
      <c r="K1254" s="106">
        <f>K1253*(1+Tbill_YTM)^(1/52)</f>
        <v/>
      </c>
      <c r="L1254" s="59" t="n"/>
      <c r="M1254" s="104" t="n">
        <v>45369</v>
      </c>
      <c r="N1254" s="107">
        <f>IF(YEAR(M1254)&lt;&gt;YEAR(M1253), Q1253*$C$5, N1253)*(I1254/I1253)</f>
        <v/>
      </c>
      <c r="O1254" s="107">
        <f>IF(YEAR(M1254)&lt;&gt;YEAR(M1253), Q1253*$C$6, O1253)*(J1254/J1253)</f>
        <v/>
      </c>
      <c r="P1254" s="107">
        <f>IF(YEAR(M1254)&lt;&gt;YEAR(M1253), Q1253*$C$7, P1253)*(1+Tbill_YTM)^(1/52)</f>
        <v/>
      </c>
      <c r="Q1254" s="61">
        <f>SUM(N1254:P1254)</f>
        <v/>
      </c>
      <c r="R1254" s="61">
        <f>R1253*EXP($C$20/52) - IF(YEAR(M1255)&lt;&gt;YEAR(M1254), Initial_Assets * $C$19, 0)</f>
        <v/>
      </c>
      <c r="S1254" s="62">
        <f>Q1254/-R1254</f>
        <v/>
      </c>
      <c r="T1254" s="59" t="n"/>
      <c r="U1254" s="59" t="n"/>
      <c r="V1254" s="59" t="n"/>
    </row>
    <row r="1255">
      <c r="G1255" s="59" t="n"/>
      <c r="H1255" s="104" t="n">
        <v>45376</v>
      </c>
      <c r="I1255" s="105" t="n">
        <v>18254.689453125</v>
      </c>
      <c r="J1255" s="70" t="n">
        <v>87.17612457275391</v>
      </c>
      <c r="K1255" s="106">
        <f>K1254*(1+Tbill_YTM)^(1/52)</f>
        <v/>
      </c>
      <c r="L1255" s="59" t="n"/>
      <c r="M1255" s="104" t="n">
        <v>45376</v>
      </c>
      <c r="N1255" s="107">
        <f>IF(YEAR(M1255)&lt;&gt;YEAR(M1254), Q1254*$C$5, N1254)*(I1255/I1254)</f>
        <v/>
      </c>
      <c r="O1255" s="107">
        <f>IF(YEAR(M1255)&lt;&gt;YEAR(M1254), Q1254*$C$6, O1254)*(J1255/J1254)</f>
        <v/>
      </c>
      <c r="P1255" s="107">
        <f>IF(YEAR(M1255)&lt;&gt;YEAR(M1254), Q1254*$C$7, P1254)*(1+Tbill_YTM)^(1/52)</f>
        <v/>
      </c>
      <c r="Q1255" s="61">
        <f>SUM(N1255:P1255)</f>
        <v/>
      </c>
      <c r="R1255" s="61">
        <f>R1254*EXP($C$20/52) - IF(YEAR(M1256)&lt;&gt;YEAR(M1255), Initial_Assets * $C$19, 0)</f>
        <v/>
      </c>
      <c r="S1255" s="62">
        <f>Q1255/-R1255</f>
        <v/>
      </c>
      <c r="T1255" s="59" t="n"/>
      <c r="U1255" s="59" t="n"/>
      <c r="V1255" s="59" t="n"/>
    </row>
    <row r="1256">
      <c r="G1256" s="59" t="n"/>
      <c r="H1256" s="104" t="n">
        <v>45383</v>
      </c>
      <c r="I1256" s="105" t="n">
        <v>18108.4609375</v>
      </c>
      <c r="J1256" s="70" t="n">
        <v>85.67136383056641</v>
      </c>
      <c r="K1256" s="106">
        <f>K1255*(1+Tbill_YTM)^(1/52)</f>
        <v/>
      </c>
      <c r="L1256" s="59" t="n"/>
      <c r="M1256" s="104" t="n">
        <v>45383</v>
      </c>
      <c r="N1256" s="107">
        <f>IF(YEAR(M1256)&lt;&gt;YEAR(M1255), Q1255*$C$5, N1255)*(I1256/I1255)</f>
        <v/>
      </c>
      <c r="O1256" s="107">
        <f>IF(YEAR(M1256)&lt;&gt;YEAR(M1255), Q1255*$C$6, O1255)*(J1256/J1255)</f>
        <v/>
      </c>
      <c r="P1256" s="107">
        <f>IF(YEAR(M1256)&lt;&gt;YEAR(M1255), Q1255*$C$7, P1255)*(1+Tbill_YTM)^(1/52)</f>
        <v/>
      </c>
      <c r="Q1256" s="61">
        <f>SUM(N1256:P1256)</f>
        <v/>
      </c>
      <c r="R1256" s="61">
        <f>R1255*EXP($C$20/52) - IF(YEAR(M1257)&lt;&gt;YEAR(M1256), Initial_Assets * $C$19, 0)</f>
        <v/>
      </c>
      <c r="S1256" s="62">
        <f>Q1256/-R1256</f>
        <v/>
      </c>
      <c r="T1256" s="59" t="n"/>
      <c r="U1256" s="59" t="n"/>
      <c r="V1256" s="59" t="n"/>
    </row>
    <row r="1257">
      <c r="G1257" s="59" t="n"/>
      <c r="H1257" s="104" t="n">
        <v>45390</v>
      </c>
      <c r="I1257" s="105" t="n">
        <v>18003.490234375</v>
      </c>
      <c r="J1257" s="70" t="n">
        <v>84.6549072265625</v>
      </c>
      <c r="K1257" s="106">
        <f>K1256*(1+Tbill_YTM)^(1/52)</f>
        <v/>
      </c>
      <c r="L1257" s="59" t="n"/>
      <c r="M1257" s="104" t="n">
        <v>45390</v>
      </c>
      <c r="N1257" s="107">
        <f>IF(YEAR(M1257)&lt;&gt;YEAR(M1256), Q1256*$C$5, N1256)*(I1257/I1256)</f>
        <v/>
      </c>
      <c r="O1257" s="107">
        <f>IF(YEAR(M1257)&lt;&gt;YEAR(M1256), Q1256*$C$6, O1256)*(J1257/J1256)</f>
        <v/>
      </c>
      <c r="P1257" s="107">
        <f>IF(YEAR(M1257)&lt;&gt;YEAR(M1256), Q1256*$C$7, P1256)*(1+Tbill_YTM)^(1/52)</f>
        <v/>
      </c>
      <c r="Q1257" s="61">
        <f>SUM(N1257:P1257)</f>
        <v/>
      </c>
      <c r="R1257" s="61">
        <f>R1256*EXP($C$20/52) - IF(YEAR(M1258)&lt;&gt;YEAR(M1257), Initial_Assets * $C$19, 0)</f>
        <v/>
      </c>
      <c r="S1257" s="62">
        <f>Q1257/-R1257</f>
        <v/>
      </c>
      <c r="T1257" s="59" t="n"/>
      <c r="U1257" s="59" t="n"/>
      <c r="V1257" s="59" t="n"/>
    </row>
    <row r="1258">
      <c r="G1258" s="59" t="n"/>
      <c r="H1258" s="104" t="n">
        <v>45397</v>
      </c>
      <c r="I1258" s="105" t="n">
        <v>17037.650390625</v>
      </c>
      <c r="J1258" s="70" t="n">
        <v>75.6164093017578</v>
      </c>
      <c r="K1258" s="106">
        <f>K1257*(1+Tbill_YTM)^(1/52)</f>
        <v/>
      </c>
      <c r="L1258" s="59" t="n"/>
      <c r="M1258" s="104" t="n">
        <v>45397</v>
      </c>
      <c r="N1258" s="107">
        <f>IF(YEAR(M1258)&lt;&gt;YEAR(M1257), Q1257*$C$5, N1257)*(I1258/I1257)</f>
        <v/>
      </c>
      <c r="O1258" s="107">
        <f>IF(YEAR(M1258)&lt;&gt;YEAR(M1257), Q1257*$C$6, O1257)*(J1258/J1257)</f>
        <v/>
      </c>
      <c r="P1258" s="107">
        <f>IF(YEAR(M1258)&lt;&gt;YEAR(M1257), Q1257*$C$7, P1257)*(1+Tbill_YTM)^(1/52)</f>
        <v/>
      </c>
      <c r="Q1258" s="61">
        <f>SUM(N1258:P1258)</f>
        <v/>
      </c>
      <c r="R1258" s="61">
        <f>R1257*EXP($C$20/52) - IF(YEAR(M1259)&lt;&gt;YEAR(M1258), Initial_Assets * $C$19, 0)</f>
        <v/>
      </c>
      <c r="S1258" s="62">
        <f>Q1258/-R1258</f>
        <v/>
      </c>
      <c r="T1258" s="59" t="n"/>
      <c r="U1258" s="59" t="n"/>
      <c r="V1258" s="59" t="n"/>
    </row>
    <row r="1259">
      <c r="G1259" s="59" t="n"/>
      <c r="H1259" s="104" t="n">
        <v>45404</v>
      </c>
      <c r="I1259" s="105" t="n">
        <v>17718.30078125</v>
      </c>
      <c r="J1259" s="70" t="n">
        <v>81.54575347900391</v>
      </c>
      <c r="K1259" s="106">
        <f>K1258*(1+Tbill_YTM)^(1/52)</f>
        <v/>
      </c>
      <c r="L1259" s="59" t="n"/>
      <c r="M1259" s="104" t="n">
        <v>45404</v>
      </c>
      <c r="N1259" s="107">
        <f>IF(YEAR(M1259)&lt;&gt;YEAR(M1258), Q1258*$C$5, N1258)*(I1259/I1258)</f>
        <v/>
      </c>
      <c r="O1259" s="107">
        <f>IF(YEAR(M1259)&lt;&gt;YEAR(M1258), Q1258*$C$6, O1258)*(J1259/J1258)</f>
        <v/>
      </c>
      <c r="P1259" s="107">
        <f>IF(YEAR(M1259)&lt;&gt;YEAR(M1258), Q1258*$C$7, P1258)*(1+Tbill_YTM)^(1/52)</f>
        <v/>
      </c>
      <c r="Q1259" s="61">
        <f>SUM(N1259:P1259)</f>
        <v/>
      </c>
      <c r="R1259" s="61">
        <f>R1258*EXP($C$20/52) - IF(YEAR(M1260)&lt;&gt;YEAR(M1259), Initial_Assets * $C$19, 0)</f>
        <v/>
      </c>
      <c r="S1259" s="62">
        <f>Q1259/-R1259</f>
        <v/>
      </c>
      <c r="T1259" s="59" t="n"/>
      <c r="U1259" s="59" t="n"/>
      <c r="V1259" s="59" t="n"/>
    </row>
    <row r="1260">
      <c r="G1260" s="59" t="n"/>
      <c r="H1260" s="104" t="n">
        <v>45411</v>
      </c>
      <c r="I1260" s="105" t="n">
        <v>17890.80078125</v>
      </c>
      <c r="J1260" s="70" t="n">
        <v>83.0305709838867</v>
      </c>
      <c r="K1260" s="106">
        <f>K1259*(1+Tbill_YTM)^(1/52)</f>
        <v/>
      </c>
      <c r="L1260" s="59" t="n"/>
      <c r="M1260" s="104" t="n">
        <v>45411</v>
      </c>
      <c r="N1260" s="107">
        <f>IF(YEAR(M1260)&lt;&gt;YEAR(M1259), Q1259*$C$5, N1259)*(I1260/I1259)</f>
        <v/>
      </c>
      <c r="O1260" s="107">
        <f>IF(YEAR(M1260)&lt;&gt;YEAR(M1259), Q1259*$C$6, O1259)*(J1260/J1259)</f>
        <v/>
      </c>
      <c r="P1260" s="107">
        <f>IF(YEAR(M1260)&lt;&gt;YEAR(M1259), Q1259*$C$7, P1259)*(1+Tbill_YTM)^(1/52)</f>
        <v/>
      </c>
      <c r="Q1260" s="61">
        <f>SUM(N1260:P1260)</f>
        <v/>
      </c>
      <c r="R1260" s="61">
        <f>R1259*EXP($C$20/52) - IF(YEAR(M1261)&lt;&gt;YEAR(M1260), Initial_Assets * $C$19, 0)</f>
        <v/>
      </c>
      <c r="S1260" s="62">
        <f>Q1260/-R1260</f>
        <v/>
      </c>
      <c r="T1260" s="59" t="n"/>
      <c r="U1260" s="59" t="n"/>
      <c r="V1260" s="59" t="n"/>
    </row>
    <row r="1261">
      <c r="G1261" s="59" t="n"/>
      <c r="H1261" s="104" t="n">
        <v>45418</v>
      </c>
      <c r="I1261" s="105" t="n">
        <v>18161.1796875</v>
      </c>
      <c r="J1261" s="70" t="n">
        <v>85.47206115722651</v>
      </c>
      <c r="K1261" s="106">
        <f>K1260*(1+Tbill_YTM)^(1/52)</f>
        <v/>
      </c>
      <c r="L1261" s="59" t="n"/>
      <c r="M1261" s="104" t="n">
        <v>45418</v>
      </c>
      <c r="N1261" s="107">
        <f>IF(YEAR(M1261)&lt;&gt;YEAR(M1260), Q1260*$C$5, N1260)*(I1261/I1260)</f>
        <v/>
      </c>
      <c r="O1261" s="107">
        <f>IF(YEAR(M1261)&lt;&gt;YEAR(M1260), Q1260*$C$6, O1260)*(J1261/J1260)</f>
        <v/>
      </c>
      <c r="P1261" s="107">
        <f>IF(YEAR(M1261)&lt;&gt;YEAR(M1260), Q1260*$C$7, P1260)*(1+Tbill_YTM)^(1/52)</f>
        <v/>
      </c>
      <c r="Q1261" s="61">
        <f>SUM(N1261:P1261)</f>
        <v/>
      </c>
      <c r="R1261" s="61">
        <f>R1260*EXP($C$20/52) - IF(YEAR(M1262)&lt;&gt;YEAR(M1261), Initial_Assets * $C$19, 0)</f>
        <v/>
      </c>
      <c r="S1261" s="62">
        <f>Q1261/-R1261</f>
        <v/>
      </c>
      <c r="T1261" s="59" t="n"/>
      <c r="U1261" s="59" t="n"/>
      <c r="V1261" s="59" t="n"/>
    </row>
    <row r="1262">
      <c r="G1262" s="59" t="n"/>
      <c r="H1262" s="104" t="n">
        <v>45425</v>
      </c>
      <c r="I1262" s="105" t="n">
        <v>18546.23046875</v>
      </c>
      <c r="J1262" s="70" t="n">
        <v>89.1293182373046</v>
      </c>
      <c r="K1262" s="106">
        <f>K1261*(1+Tbill_YTM)^(1/52)</f>
        <v/>
      </c>
      <c r="L1262" s="59" t="n"/>
      <c r="M1262" s="104" t="n">
        <v>45425</v>
      </c>
      <c r="N1262" s="107">
        <f>IF(YEAR(M1262)&lt;&gt;YEAR(M1261), Q1261*$C$5, N1261)*(I1262/I1261)</f>
        <v/>
      </c>
      <c r="O1262" s="107">
        <f>IF(YEAR(M1262)&lt;&gt;YEAR(M1261), Q1261*$C$6, O1261)*(J1262/J1261)</f>
        <v/>
      </c>
      <c r="P1262" s="107">
        <f>IF(YEAR(M1262)&lt;&gt;YEAR(M1261), Q1261*$C$7, P1261)*(1+Tbill_YTM)^(1/52)</f>
        <v/>
      </c>
      <c r="Q1262" s="61">
        <f>SUM(N1262:P1262)</f>
        <v/>
      </c>
      <c r="R1262" s="61">
        <f>R1261*EXP($C$20/52) - IF(YEAR(M1263)&lt;&gt;YEAR(M1262), Initial_Assets * $C$19, 0)</f>
        <v/>
      </c>
      <c r="S1262" s="62">
        <f>Q1262/-R1262</f>
        <v/>
      </c>
      <c r="T1262" s="59" t="n"/>
      <c r="U1262" s="59" t="n"/>
      <c r="V1262" s="59" t="n"/>
    </row>
    <row r="1263">
      <c r="G1263" s="59" t="n"/>
      <c r="H1263" s="104" t="n">
        <v>45432</v>
      </c>
      <c r="I1263" s="105" t="n">
        <v>18808.349609375</v>
      </c>
      <c r="J1263" s="70" t="n">
        <v>91.4412536621093</v>
      </c>
      <c r="K1263" s="106">
        <f>K1262*(1+Tbill_YTM)^(1/52)</f>
        <v/>
      </c>
      <c r="L1263" s="59" t="n"/>
      <c r="M1263" s="104" t="n">
        <v>45432</v>
      </c>
      <c r="N1263" s="107">
        <f>IF(YEAR(M1263)&lt;&gt;YEAR(M1262), Q1262*$C$5, N1262)*(I1263/I1262)</f>
        <v/>
      </c>
      <c r="O1263" s="107">
        <f>IF(YEAR(M1263)&lt;&gt;YEAR(M1262), Q1262*$C$6, O1262)*(J1263/J1262)</f>
        <v/>
      </c>
      <c r="P1263" s="107">
        <f>IF(YEAR(M1263)&lt;&gt;YEAR(M1262), Q1262*$C$7, P1262)*(1+Tbill_YTM)^(1/52)</f>
        <v/>
      </c>
      <c r="Q1263" s="61">
        <f>SUM(N1263:P1263)</f>
        <v/>
      </c>
      <c r="R1263" s="61">
        <f>R1262*EXP($C$20/52) - IF(YEAR(M1264)&lt;&gt;YEAR(M1263), Initial_Assets * $C$19, 0)</f>
        <v/>
      </c>
      <c r="S1263" s="62">
        <f>Q1263/-R1263</f>
        <v/>
      </c>
      <c r="T1263" s="59" t="n"/>
      <c r="U1263" s="59" t="n"/>
      <c r="V1263" s="59" t="n"/>
    </row>
    <row r="1264">
      <c r="G1264" s="59" t="n"/>
      <c r="H1264" s="104" t="n">
        <v>45439</v>
      </c>
      <c r="I1264" s="105" t="n">
        <v>18536.650390625</v>
      </c>
      <c r="J1264" s="70" t="n">
        <v>88.8104248046875</v>
      </c>
      <c r="K1264" s="106">
        <f>K1263*(1+Tbill_YTM)^(1/52)</f>
        <v/>
      </c>
      <c r="L1264" s="59" t="n"/>
      <c r="M1264" s="104" t="n">
        <v>45439</v>
      </c>
      <c r="N1264" s="107">
        <f>IF(YEAR(M1264)&lt;&gt;YEAR(M1263), Q1263*$C$5, N1263)*(I1264/I1263)</f>
        <v/>
      </c>
      <c r="O1264" s="107">
        <f>IF(YEAR(M1264)&lt;&gt;YEAR(M1263), Q1263*$C$6, O1263)*(J1264/J1263)</f>
        <v/>
      </c>
      <c r="P1264" s="107">
        <f>IF(YEAR(M1264)&lt;&gt;YEAR(M1263), Q1263*$C$7, P1263)*(1+Tbill_YTM)^(1/52)</f>
        <v/>
      </c>
      <c r="Q1264" s="61">
        <f>SUM(N1264:P1264)</f>
        <v/>
      </c>
      <c r="R1264" s="61">
        <f>R1263*EXP($C$20/52) - IF(YEAR(M1265)&lt;&gt;YEAR(M1264), Initial_Assets * $C$19, 0)</f>
        <v/>
      </c>
      <c r="S1264" s="62">
        <f>Q1264/-R1264</f>
        <v/>
      </c>
      <c r="T1264" s="59" t="n"/>
      <c r="U1264" s="59" t="n"/>
      <c r="V1264" s="59" t="n"/>
    </row>
    <row r="1265">
      <c r="G1265" s="59" t="n"/>
      <c r="H1265" s="104" t="n">
        <v>45446</v>
      </c>
      <c r="I1265" s="105" t="n">
        <v>19000.94921875</v>
      </c>
      <c r="J1265" s="70" t="n">
        <v>93.1552810668945</v>
      </c>
      <c r="K1265" s="106">
        <f>K1264*(1+Tbill_YTM)^(1/52)</f>
        <v/>
      </c>
      <c r="L1265" s="59" t="n"/>
      <c r="M1265" s="104" t="n">
        <v>45446</v>
      </c>
      <c r="N1265" s="107">
        <f>IF(YEAR(M1265)&lt;&gt;YEAR(M1264), Q1264*$C$5, N1264)*(I1265/I1264)</f>
        <v/>
      </c>
      <c r="O1265" s="107">
        <f>IF(YEAR(M1265)&lt;&gt;YEAR(M1264), Q1264*$C$6, O1264)*(J1265/J1264)</f>
        <v/>
      </c>
      <c r="P1265" s="107">
        <f>IF(YEAR(M1265)&lt;&gt;YEAR(M1264), Q1264*$C$7, P1264)*(1+Tbill_YTM)^(1/52)</f>
        <v/>
      </c>
      <c r="Q1265" s="61">
        <f>SUM(N1265:P1265)</f>
        <v/>
      </c>
      <c r="R1265" s="61">
        <f>R1264*EXP($C$20/52) - IF(YEAR(M1266)&lt;&gt;YEAR(M1265), Initial_Assets * $C$19, 0)</f>
        <v/>
      </c>
      <c r="S1265" s="62">
        <f>Q1265/-R1265</f>
        <v/>
      </c>
      <c r="T1265" s="59" t="n"/>
      <c r="U1265" s="59" t="n"/>
      <c r="V1265" s="59" t="n"/>
    </row>
    <row r="1266">
      <c r="G1266" s="59" t="n"/>
      <c r="H1266" s="104" t="n">
        <v>45453</v>
      </c>
      <c r="I1266" s="105" t="n">
        <v>19659.80078125</v>
      </c>
      <c r="J1266" s="70" t="n">
        <v>99.6227340698242</v>
      </c>
      <c r="K1266" s="106">
        <f>K1265*(1+Tbill_YTM)^(1/52)</f>
        <v/>
      </c>
      <c r="L1266" s="59" t="n"/>
      <c r="M1266" s="104" t="n">
        <v>45453</v>
      </c>
      <c r="N1266" s="107">
        <f>IF(YEAR(M1266)&lt;&gt;YEAR(M1265), Q1265*$C$5, N1265)*(I1266/I1265)</f>
        <v/>
      </c>
      <c r="O1266" s="107">
        <f>IF(YEAR(M1266)&lt;&gt;YEAR(M1265), Q1265*$C$6, O1265)*(J1266/J1265)</f>
        <v/>
      </c>
      <c r="P1266" s="107">
        <f>IF(YEAR(M1266)&lt;&gt;YEAR(M1265), Q1265*$C$7, P1265)*(1+Tbill_YTM)^(1/52)</f>
        <v/>
      </c>
      <c r="Q1266" s="61">
        <f>SUM(N1266:P1266)</f>
        <v/>
      </c>
      <c r="R1266" s="61">
        <f>R1265*EXP($C$20/52) - IF(YEAR(M1267)&lt;&gt;YEAR(M1266), Initial_Assets * $C$19, 0)</f>
        <v/>
      </c>
      <c r="S1266" s="62">
        <f>Q1266/-R1266</f>
        <v/>
      </c>
      <c r="T1266" s="59" t="n"/>
      <c r="U1266" s="59" t="n"/>
      <c r="V1266" s="59" t="n"/>
    </row>
    <row r="1267" ht="17.5" customHeight="1" s="15">
      <c r="A1267" s="4" t="n"/>
      <c r="G1267" s="59" t="n"/>
      <c r="H1267" s="104" t="n">
        <v>45460</v>
      </c>
      <c r="I1267" s="105" t="n">
        <v>19700.4296875</v>
      </c>
      <c r="J1267" s="70" t="n">
        <v>99.8519287109375</v>
      </c>
      <c r="K1267" s="106">
        <f>K1266*(1+Tbill_YTM)^(1/52)</f>
        <v/>
      </c>
      <c r="L1267" s="106" t="n"/>
      <c r="M1267" s="104" t="n">
        <v>45460</v>
      </c>
      <c r="N1267" s="107">
        <f>IF(YEAR(M1267)&lt;&gt;YEAR(M1266), Q1266*$C$5, N1266)*(I1267/I1266)</f>
        <v/>
      </c>
      <c r="O1267" s="107">
        <f>IF(YEAR(M1267)&lt;&gt;YEAR(M1266), Q1266*$C$6, O1266)*(J1267/J1266)</f>
        <v/>
      </c>
      <c r="P1267" s="107">
        <f>IF(YEAR(M1267)&lt;&gt;YEAR(M1266), Q1266*$C$7, P1266)*(1+Tbill_YTM)^(1/52)</f>
        <v/>
      </c>
      <c r="Q1267" s="61">
        <f>SUM(N1267:P1267)</f>
        <v/>
      </c>
      <c r="R1267" s="61">
        <f>R1266*EXP($C$20/52) - IF(YEAR(M1268)&lt;&gt;YEAR(M1267), Initial_Assets * $C$19, 0)</f>
        <v/>
      </c>
      <c r="S1267" s="62">
        <f>Q1267/-R1267</f>
        <v/>
      </c>
      <c r="T1267" s="59" t="n"/>
      <c r="U1267" s="59" t="n"/>
      <c r="V1267" s="59" t="n"/>
    </row>
    <row r="1268" ht="17.5" customHeight="1" s="15">
      <c r="G1268" s="59" t="n"/>
      <c r="H1268" s="104" t="n">
        <v>45467</v>
      </c>
      <c r="I1268" s="105" t="n">
        <v>19682.869140625</v>
      </c>
      <c r="J1268" s="70" t="n">
        <v>99.4632873535156</v>
      </c>
      <c r="K1268" s="106">
        <f>K1267*(1+Tbill_YTM)^(1/52)</f>
        <v/>
      </c>
      <c r="L1268" s="59" t="n"/>
      <c r="M1268" s="104" t="n">
        <v>45467</v>
      </c>
      <c r="N1268" s="107">
        <f>IF(YEAR(M1268)&lt;&gt;YEAR(M1267), Q1267*$C$5, N1267)*(I1268/I1267)</f>
        <v/>
      </c>
      <c r="O1268" s="107">
        <f>IF(YEAR(M1268)&lt;&gt;YEAR(M1267), Q1267*$C$6, O1267)*(J1268/J1267)</f>
        <v/>
      </c>
      <c r="P1268" s="107">
        <f>IF(YEAR(M1268)&lt;&gt;YEAR(M1267), Q1267*$C$7, P1267)*(1+Tbill_YTM)^(1/52)</f>
        <v/>
      </c>
      <c r="Q1268" s="61">
        <f>SUM(N1268:P1268)</f>
        <v/>
      </c>
      <c r="R1268" s="61">
        <f>R1267*EXP($C$20/52) - IF(YEAR(M1269)&lt;&gt;YEAR(M1268), Initial_Assets * $C$19, 0)</f>
        <v/>
      </c>
      <c r="S1268" s="62">
        <f>Q1268/-R1268</f>
        <v/>
      </c>
      <c r="T1268" s="59" t="n"/>
      <c r="U1268" s="59" t="n"/>
      <c r="V1268" s="59" t="n"/>
    </row>
    <row r="1269">
      <c r="G1269" s="59" t="n"/>
      <c r="H1269" s="104" t="n">
        <v>45474</v>
      </c>
      <c r="I1269" s="105" t="n">
        <v>20391.970703125</v>
      </c>
      <c r="J1269" s="70" t="n">
        <v>106.661445617675</v>
      </c>
      <c r="K1269" s="106">
        <f>K1268*(1+Tbill_YTM)^(1/52)</f>
        <v/>
      </c>
      <c r="L1269" s="59" t="n"/>
      <c r="M1269" s="104" t="n">
        <v>45474</v>
      </c>
      <c r="N1269" s="107">
        <f>IF(YEAR(M1269)&lt;&gt;YEAR(M1268), Q1268*$C$5, N1268)*(I1269/I1268)</f>
        <v/>
      </c>
      <c r="O1269" s="107">
        <f>IF(YEAR(M1269)&lt;&gt;YEAR(M1268), Q1268*$C$6, O1268)*(J1269/J1268)</f>
        <v/>
      </c>
      <c r="P1269" s="107">
        <f>IF(YEAR(M1269)&lt;&gt;YEAR(M1268), Q1268*$C$7, P1268)*(1+Tbill_YTM)^(1/52)</f>
        <v/>
      </c>
      <c r="Q1269" s="61">
        <f>SUM(N1269:P1269)</f>
        <v/>
      </c>
      <c r="R1269" s="61">
        <f>R1268*EXP($C$20/52) - IF(YEAR(M1270)&lt;&gt;YEAR(M1269), Initial_Assets * $C$19, 0)</f>
        <v/>
      </c>
      <c r="S1269" s="62">
        <f>Q1269/-R1269</f>
        <v/>
      </c>
      <c r="T1269" s="59" t="n"/>
      <c r="U1269" s="59" t="n"/>
      <c r="V1269" s="59" t="n"/>
    </row>
    <row r="1270">
      <c r="G1270" s="59" t="n"/>
      <c r="H1270" s="104" t="n">
        <v>45481</v>
      </c>
      <c r="I1270" s="105" t="n">
        <v>20331.490234375</v>
      </c>
      <c r="J1270" s="70" t="n">
        <v>105.873352050781</v>
      </c>
      <c r="K1270" s="106">
        <f>K1269*(1+Tbill_YTM)^(1/52)</f>
        <v/>
      </c>
      <c r="L1270" s="59" t="n"/>
      <c r="M1270" s="104" t="n">
        <v>45481</v>
      </c>
      <c r="N1270" s="107">
        <f>IF(YEAR(M1270)&lt;&gt;YEAR(M1269), Q1269*$C$5, N1269)*(I1270/I1269)</f>
        <v/>
      </c>
      <c r="O1270" s="107">
        <f>IF(YEAR(M1270)&lt;&gt;YEAR(M1269), Q1269*$C$6, O1269)*(J1270/J1269)</f>
        <v/>
      </c>
      <c r="P1270" s="107">
        <f>IF(YEAR(M1270)&lt;&gt;YEAR(M1269), Q1269*$C$7, P1269)*(1+Tbill_YTM)^(1/52)</f>
        <v/>
      </c>
      <c r="Q1270" s="61">
        <f>SUM(N1270:P1270)</f>
        <v/>
      </c>
      <c r="R1270" s="61">
        <f>R1269*EXP($C$20/52) - IF(YEAR(M1271)&lt;&gt;YEAR(M1270), Initial_Assets * $C$19, 0)</f>
        <v/>
      </c>
      <c r="S1270" s="62">
        <f>Q1270/-R1270</f>
        <v/>
      </c>
      <c r="T1270" s="59" t="n"/>
      <c r="U1270" s="59" t="n"/>
      <c r="V1270" s="59" t="n"/>
    </row>
    <row r="1271">
      <c r="G1271" s="59" t="n"/>
      <c r="H1271" s="104" t="n">
        <v>45488</v>
      </c>
      <c r="I1271" s="105" t="n">
        <v>19522.619140625</v>
      </c>
      <c r="J1271" s="70" t="n">
        <v>97.4537734985351</v>
      </c>
      <c r="K1271" s="106">
        <f>K1270*(1+Tbill_YTM)^(1/52)</f>
        <v/>
      </c>
      <c r="L1271" s="59" t="n"/>
      <c r="M1271" s="104" t="n">
        <v>45488</v>
      </c>
      <c r="N1271" s="107">
        <f>IF(YEAR(M1271)&lt;&gt;YEAR(M1270), Q1270*$C$5, N1270)*(I1271/I1270)</f>
        <v/>
      </c>
      <c r="O1271" s="107">
        <f>IF(YEAR(M1271)&lt;&gt;YEAR(M1270), Q1270*$C$6, O1270)*(J1271/J1270)</f>
        <v/>
      </c>
      <c r="P1271" s="107">
        <f>IF(YEAR(M1271)&lt;&gt;YEAR(M1270), Q1270*$C$7, P1270)*(1+Tbill_YTM)^(1/52)</f>
        <v/>
      </c>
      <c r="Q1271" s="61">
        <f>SUM(N1271:P1271)</f>
        <v/>
      </c>
      <c r="R1271" s="61">
        <f>R1270*EXP($C$20/52) - IF(YEAR(M1272)&lt;&gt;YEAR(M1271), Initial_Assets * $C$19, 0)</f>
        <v/>
      </c>
      <c r="S1271" s="62">
        <f>Q1271/-R1271</f>
        <v/>
      </c>
      <c r="T1271" s="59" t="n"/>
      <c r="U1271" s="59" t="n"/>
      <c r="V1271" s="59" t="n"/>
    </row>
    <row r="1272">
      <c r="G1272" s="59" t="n"/>
      <c r="H1272" s="104" t="n">
        <v>45495</v>
      </c>
      <c r="I1272" s="105" t="n">
        <v>19023.66015625</v>
      </c>
      <c r="J1272" s="70" t="n">
        <v>92.2164611816406</v>
      </c>
      <c r="K1272" s="106">
        <f>K1271*(1+Tbill_YTM)^(1/52)</f>
        <v/>
      </c>
      <c r="L1272" s="59" t="n"/>
      <c r="M1272" s="104" t="n">
        <v>45495</v>
      </c>
      <c r="N1272" s="107">
        <f>IF(YEAR(M1272)&lt;&gt;YEAR(M1271), Q1271*$C$5, N1271)*(I1272/I1271)</f>
        <v/>
      </c>
      <c r="O1272" s="107">
        <f>IF(YEAR(M1272)&lt;&gt;YEAR(M1271), Q1271*$C$6, O1271)*(J1272/J1271)</f>
        <v/>
      </c>
      <c r="P1272" s="107">
        <f>IF(YEAR(M1272)&lt;&gt;YEAR(M1271), Q1271*$C$7, P1271)*(1+Tbill_YTM)^(1/52)</f>
        <v/>
      </c>
      <c r="Q1272" s="61">
        <f>SUM(N1272:P1272)</f>
        <v/>
      </c>
      <c r="R1272" s="61">
        <f>R1271*EXP($C$20/52) - IF(YEAR(M1273)&lt;&gt;YEAR(M1272), Initial_Assets * $C$19, 0)</f>
        <v/>
      </c>
      <c r="S1272" s="62">
        <f>Q1272/-R1272</f>
        <v/>
      </c>
      <c r="T1272" s="59" t="n"/>
      <c r="U1272" s="59" t="n"/>
      <c r="V1272" s="59" t="n"/>
    </row>
    <row r="1273">
      <c r="G1273" s="59" t="n"/>
      <c r="H1273" s="104" t="n">
        <v>45502</v>
      </c>
      <c r="I1273" s="105" t="n">
        <v>18440.849609375</v>
      </c>
      <c r="J1273" s="70" t="n">
        <v>86.2908248901367</v>
      </c>
      <c r="K1273" s="106">
        <f>K1272*(1+Tbill_YTM)^(1/52)</f>
        <v/>
      </c>
      <c r="L1273" s="59" t="n"/>
      <c r="M1273" s="104" t="n">
        <v>45502</v>
      </c>
      <c r="N1273" s="107">
        <f>IF(YEAR(M1273)&lt;&gt;YEAR(M1272), Q1272*$C$5, N1272)*(I1273/I1272)</f>
        <v/>
      </c>
      <c r="O1273" s="107">
        <f>IF(YEAR(M1273)&lt;&gt;YEAR(M1272), Q1272*$C$6, O1272)*(J1273/J1272)</f>
        <v/>
      </c>
      <c r="P1273" s="107">
        <f>IF(YEAR(M1273)&lt;&gt;YEAR(M1272), Q1272*$C$7, P1272)*(1+Tbill_YTM)^(1/52)</f>
        <v/>
      </c>
      <c r="Q1273" s="61">
        <f>SUM(N1273:P1273)</f>
        <v/>
      </c>
      <c r="R1273" s="61">
        <f>R1272*EXP($C$20/52) - IF(YEAR(M1274)&lt;&gt;YEAR(M1273), Initial_Assets * $C$19, 0)</f>
        <v/>
      </c>
      <c r="S1273" s="62">
        <f>Q1273/-R1273</f>
        <v/>
      </c>
      <c r="T1273" s="59" t="n"/>
      <c r="U1273" s="59" t="n"/>
      <c r="V1273" s="59" t="n"/>
    </row>
    <row r="1274">
      <c r="E1274" s="4" t="n"/>
      <c r="F1274" s="4" t="n"/>
      <c r="G1274" s="59" t="n"/>
      <c r="H1274" s="104" t="n">
        <v>45509</v>
      </c>
      <c r="I1274" s="105" t="n">
        <v>18513.099609375</v>
      </c>
      <c r="J1274" s="70" t="n">
        <v>86.699836730957</v>
      </c>
      <c r="K1274" s="106">
        <f>K1273*(1+Tbill_YTM)^(1/52)</f>
        <v/>
      </c>
      <c r="L1274" s="59" t="n"/>
      <c r="M1274" s="104" t="n">
        <v>45509</v>
      </c>
      <c r="N1274" s="107">
        <f>IF(YEAR(M1274)&lt;&gt;YEAR(M1273), Q1273*$C$5, N1273)*(I1274/I1273)</f>
        <v/>
      </c>
      <c r="O1274" s="107">
        <f>IF(YEAR(M1274)&lt;&gt;YEAR(M1273), Q1273*$C$6, O1273)*(J1274/J1273)</f>
        <v/>
      </c>
      <c r="P1274" s="107">
        <f>IF(YEAR(M1274)&lt;&gt;YEAR(M1273), Q1273*$C$7, P1273)*(1+Tbill_YTM)^(1/52)</f>
        <v/>
      </c>
      <c r="Q1274" s="61">
        <f>SUM(N1274:P1274)</f>
        <v/>
      </c>
      <c r="R1274" s="61">
        <f>R1273*EXP($C$20/52) - IF(YEAR(M1275)&lt;&gt;YEAR(M1274), Initial_Assets * $C$19, 0)</f>
        <v/>
      </c>
      <c r="S1274" s="62">
        <f>Q1274/-R1274</f>
        <v/>
      </c>
      <c r="T1274" s="59" t="n"/>
      <c r="U1274" s="59" t="n"/>
      <c r="V1274" s="59" t="n"/>
    </row>
    <row r="1275">
      <c r="B1275" s="27" t="n"/>
      <c r="C1275" s="4" t="n"/>
      <c r="D1275" s="4" t="n"/>
      <c r="G1275" s="59" t="n"/>
      <c r="H1275" s="104" t="n">
        <v>45516</v>
      </c>
      <c r="I1275" s="105" t="n">
        <v>19508.51953125</v>
      </c>
      <c r="J1275" s="70" t="n">
        <v>96.1170120239257</v>
      </c>
      <c r="K1275" s="106">
        <f>K1274*(1+Tbill_YTM)^(1/52)</f>
        <v/>
      </c>
      <c r="L1275" s="59" t="n"/>
      <c r="M1275" s="104" t="n">
        <v>45516</v>
      </c>
      <c r="N1275" s="107">
        <f>IF(YEAR(M1275)&lt;&gt;YEAR(M1274), Q1274*$C$5, N1274)*(I1275/I1274)</f>
        <v/>
      </c>
      <c r="O1275" s="107">
        <f>IF(YEAR(M1275)&lt;&gt;YEAR(M1274), Q1274*$C$6, O1274)*(J1275/J1274)</f>
        <v/>
      </c>
      <c r="P1275" s="107">
        <f>IF(YEAR(M1275)&lt;&gt;YEAR(M1274), Q1274*$C$7, P1274)*(1+Tbill_YTM)^(1/52)</f>
        <v/>
      </c>
      <c r="Q1275" s="61">
        <f>SUM(N1275:P1275)</f>
        <v/>
      </c>
      <c r="R1275" s="61">
        <f>R1274*EXP($C$20/52) - IF(YEAR(M1276)&lt;&gt;YEAR(M1275), Initial_Assets * $C$19, 0)</f>
        <v/>
      </c>
      <c r="S1275" s="62">
        <f>Q1275/-R1275</f>
        <v/>
      </c>
      <c r="T1275" s="59" t="n"/>
      <c r="U1275" s="59" t="n"/>
      <c r="V1275" s="59" t="n"/>
    </row>
    <row r="1276">
      <c r="G1276" s="59" t="n"/>
      <c r="H1276" s="104" t="n">
        <v>45523</v>
      </c>
      <c r="I1276" s="105" t="n">
        <v>19720.869140625</v>
      </c>
      <c r="J1276" s="70" t="n">
        <v>97.9924621582031</v>
      </c>
      <c r="K1276" s="106">
        <f>K1275*(1+Tbill_YTM)^(1/52)</f>
        <v/>
      </c>
      <c r="L1276" s="59" t="n"/>
      <c r="M1276" s="104" t="n">
        <v>45523</v>
      </c>
      <c r="N1276" s="107">
        <f>IF(YEAR(M1276)&lt;&gt;YEAR(M1275), Q1275*$C$5, N1275)*(I1276/I1275)</f>
        <v/>
      </c>
      <c r="O1276" s="107">
        <f>IF(YEAR(M1276)&lt;&gt;YEAR(M1275), Q1275*$C$6, O1275)*(J1276/J1275)</f>
        <v/>
      </c>
      <c r="P1276" s="107">
        <f>IF(YEAR(M1276)&lt;&gt;YEAR(M1275), Q1275*$C$7, P1275)*(1+Tbill_YTM)^(1/52)</f>
        <v/>
      </c>
      <c r="Q1276" s="61">
        <f>SUM(N1276:P1276)</f>
        <v/>
      </c>
      <c r="R1276" s="61">
        <f>R1275*EXP($C$20/52) - IF(YEAR(M1277)&lt;&gt;YEAR(M1276), Initial_Assets * $C$19, 0)</f>
        <v/>
      </c>
      <c r="S1276" s="62">
        <f>Q1276/-R1276</f>
        <v/>
      </c>
      <c r="T1276" s="59" t="n"/>
      <c r="U1276" s="59" t="n"/>
      <c r="V1276" s="59" t="n"/>
    </row>
    <row r="1277">
      <c r="G1277" s="59" t="n"/>
      <c r="H1277" s="104" t="n">
        <v>45530</v>
      </c>
      <c r="I1277" s="105" t="n">
        <v>19574.640625</v>
      </c>
      <c r="J1277" s="70" t="n">
        <v>96.3165283203125</v>
      </c>
      <c r="K1277" s="106">
        <f>K1276*(1+Tbill_YTM)^(1/52)</f>
        <v/>
      </c>
      <c r="L1277" s="59" t="n"/>
      <c r="M1277" s="104" t="n">
        <v>45530</v>
      </c>
      <c r="N1277" s="107">
        <f>IF(YEAR(M1277)&lt;&gt;YEAR(M1276), Q1276*$C$5, N1276)*(I1277/I1276)</f>
        <v/>
      </c>
      <c r="O1277" s="107">
        <f>IF(YEAR(M1277)&lt;&gt;YEAR(M1276), Q1276*$C$6, O1276)*(J1277/J1276)</f>
        <v/>
      </c>
      <c r="P1277" s="107">
        <f>IF(YEAR(M1277)&lt;&gt;YEAR(M1276), Q1276*$C$7, P1276)*(1+Tbill_YTM)^(1/52)</f>
        <v/>
      </c>
      <c r="Q1277" s="61">
        <f>SUM(N1277:P1277)</f>
        <v/>
      </c>
      <c r="R1277" s="61">
        <f>R1276*EXP($C$20/52) - IF(YEAR(M1278)&lt;&gt;YEAR(M1277), Initial_Assets * $C$19, 0)</f>
        <v/>
      </c>
      <c r="S1277" s="62">
        <f>Q1277/-R1277</f>
        <v/>
      </c>
      <c r="T1277" s="59" t="n"/>
      <c r="U1277" s="59" t="n"/>
      <c r="V1277" s="59" t="n"/>
    </row>
    <row r="1278">
      <c r="G1278" s="59" t="n"/>
      <c r="H1278" s="104" t="n">
        <v>45537</v>
      </c>
      <c r="I1278" s="105" t="n">
        <v>18421.310546875</v>
      </c>
      <c r="J1278" s="70" t="n">
        <v>85.2333984375</v>
      </c>
      <c r="K1278" s="106">
        <f>K1277*(1+Tbill_YTM)^(1/52)</f>
        <v/>
      </c>
      <c r="L1278" s="59" t="n"/>
      <c r="M1278" s="104" t="n">
        <v>45537</v>
      </c>
      <c r="N1278" s="107">
        <f>IF(YEAR(M1278)&lt;&gt;YEAR(M1277), Q1277*$C$5, N1277)*(I1278/I1277)</f>
        <v/>
      </c>
      <c r="O1278" s="107">
        <f>IF(YEAR(M1278)&lt;&gt;YEAR(M1277), Q1277*$C$6, O1277)*(J1278/J1277)</f>
        <v/>
      </c>
      <c r="P1278" s="107">
        <f>IF(YEAR(M1278)&lt;&gt;YEAR(M1277), Q1277*$C$7, P1277)*(1+Tbill_YTM)^(1/52)</f>
        <v/>
      </c>
      <c r="Q1278" s="61">
        <f>SUM(N1278:P1278)</f>
        <v/>
      </c>
      <c r="R1278" s="61">
        <f>R1277*EXP($C$20/52) - IF(YEAR(M1279)&lt;&gt;YEAR(M1278), Initial_Assets * $C$19, 0)</f>
        <v/>
      </c>
      <c r="S1278" s="62">
        <f>Q1278/-R1278</f>
        <v/>
      </c>
      <c r="T1278" s="59" t="n"/>
      <c r="U1278" s="59" t="n"/>
      <c r="V1278" s="59" t="n"/>
    </row>
    <row r="1279">
      <c r="G1279" s="59" t="n"/>
      <c r="H1279" s="104" t="n">
        <v>45544</v>
      </c>
      <c r="I1279" s="105" t="n">
        <v>19514.58984375</v>
      </c>
      <c r="J1279" s="70" t="n">
        <v>95.3987503051757</v>
      </c>
      <c r="K1279" s="106">
        <f>K1278*(1+Tbill_YTM)^(1/52)</f>
        <v/>
      </c>
      <c r="L1279" s="59" t="n"/>
      <c r="M1279" s="104" t="n">
        <v>45544</v>
      </c>
      <c r="N1279" s="107">
        <f>IF(YEAR(M1279)&lt;&gt;YEAR(M1278), Q1278*$C$5, N1278)*(I1279/I1278)</f>
        <v/>
      </c>
      <c r="O1279" s="107">
        <f>IF(YEAR(M1279)&lt;&gt;YEAR(M1278), Q1278*$C$6, O1278)*(J1279/J1278)</f>
        <v/>
      </c>
      <c r="P1279" s="107">
        <f>IF(YEAR(M1279)&lt;&gt;YEAR(M1278), Q1278*$C$7, P1278)*(1+Tbill_YTM)^(1/52)</f>
        <v/>
      </c>
      <c r="Q1279" s="61">
        <f>SUM(N1279:P1279)</f>
        <v/>
      </c>
      <c r="R1279" s="61">
        <f>R1278*EXP($C$20/52) - IF(YEAR(M1280)&lt;&gt;YEAR(M1279), Initial_Assets * $C$19, 0)</f>
        <v/>
      </c>
      <c r="S1279" s="62">
        <f>Q1279/-R1279</f>
        <v/>
      </c>
      <c r="T1279" s="59" t="n"/>
      <c r="U1279" s="59" t="n"/>
      <c r="V1279" s="59" t="n"/>
    </row>
    <row r="1280">
      <c r="G1280" s="59" t="n"/>
      <c r="H1280" s="104" t="n">
        <v>45551</v>
      </c>
      <c r="I1280" s="105" t="n">
        <v>19791.490234375</v>
      </c>
      <c r="J1280" s="70" t="n">
        <v>98.0822448730468</v>
      </c>
      <c r="K1280" s="106">
        <f>K1279*(1+Tbill_YTM)^(1/52)</f>
        <v/>
      </c>
      <c r="L1280" s="59" t="n"/>
      <c r="M1280" s="104" t="n">
        <v>45551</v>
      </c>
      <c r="N1280" s="107">
        <f>IF(YEAR(M1280)&lt;&gt;YEAR(M1279), Q1279*$C$5, N1279)*(I1280/I1279)</f>
        <v/>
      </c>
      <c r="O1280" s="107">
        <f>IF(YEAR(M1280)&lt;&gt;YEAR(M1279), Q1279*$C$6, O1279)*(J1280/J1279)</f>
        <v/>
      </c>
      <c r="P1280" s="107">
        <f>IF(YEAR(M1280)&lt;&gt;YEAR(M1279), Q1279*$C$7, P1279)*(1+Tbill_YTM)^(1/52)</f>
        <v/>
      </c>
      <c r="Q1280" s="61">
        <f>SUM(N1280:P1280)</f>
        <v/>
      </c>
      <c r="R1280" s="61">
        <f>R1279*EXP($C$20/52) - IF(YEAR(M1281)&lt;&gt;YEAR(M1280), Initial_Assets * $C$19, 0)</f>
        <v/>
      </c>
      <c r="S1280" s="62">
        <f>Q1280/-R1280</f>
        <v/>
      </c>
      <c r="T1280" s="59" t="n"/>
      <c r="U1280" s="59" t="n"/>
      <c r="V1280" s="59" t="n"/>
    </row>
    <row r="1281">
      <c r="G1281" s="59" t="n"/>
      <c r="H1281" s="104" t="n">
        <v>45558</v>
      </c>
      <c r="I1281" s="105" t="n">
        <v>20008.619140625</v>
      </c>
      <c r="J1281" s="70" t="n">
        <v>99.9576873779296</v>
      </c>
      <c r="K1281" s="106">
        <f>K1280*(1+Tbill_YTM)^(1/52)</f>
        <v/>
      </c>
      <c r="L1281" s="59" t="n"/>
      <c r="M1281" s="104" t="n">
        <v>45558</v>
      </c>
      <c r="N1281" s="107">
        <f>IF(YEAR(M1281)&lt;&gt;YEAR(M1280), Q1280*$C$5, N1280)*(I1281/I1280)</f>
        <v/>
      </c>
      <c r="O1281" s="107">
        <f>IF(YEAR(M1281)&lt;&gt;YEAR(M1280), Q1280*$C$6, O1280)*(J1281/J1280)</f>
        <v/>
      </c>
      <c r="P1281" s="107">
        <f>IF(YEAR(M1281)&lt;&gt;YEAR(M1280), Q1280*$C$7, P1280)*(1+Tbill_YTM)^(1/52)</f>
        <v/>
      </c>
      <c r="Q1281" s="61">
        <f>SUM(N1281:P1281)</f>
        <v/>
      </c>
      <c r="R1281" s="61">
        <f>R1280*EXP($C$20/52) - IF(YEAR(M1282)&lt;&gt;YEAR(M1281), Initial_Assets * $C$19, 0)</f>
        <v/>
      </c>
      <c r="S1281" s="62">
        <f>Q1281/-R1281</f>
        <v/>
      </c>
      <c r="T1281" s="59" t="n"/>
      <c r="U1281" s="59" t="n"/>
      <c r="V1281" s="59" t="n"/>
    </row>
    <row r="1282">
      <c r="G1282" s="59" t="n"/>
      <c r="H1282" s="104" t="n">
        <v>45565</v>
      </c>
      <c r="I1282" s="105" t="n">
        <v>20035.01953125</v>
      </c>
      <c r="J1282" s="70" t="n">
        <v>100.15852355957</v>
      </c>
      <c r="K1282" s="106">
        <f>K1281*(1+Tbill_YTM)^(1/52)</f>
        <v/>
      </c>
      <c r="L1282" s="59" t="n"/>
      <c r="M1282" s="104" t="n">
        <v>45565</v>
      </c>
      <c r="N1282" s="107">
        <f>IF(YEAR(M1282)&lt;&gt;YEAR(M1281), Q1281*$C$5, N1281)*(I1282/I1281)</f>
        <v/>
      </c>
      <c r="O1282" s="107">
        <f>IF(YEAR(M1282)&lt;&gt;YEAR(M1281), Q1281*$C$6, O1281)*(J1282/J1281)</f>
        <v/>
      </c>
      <c r="P1282" s="107">
        <f>IF(YEAR(M1282)&lt;&gt;YEAR(M1281), Q1281*$C$7, P1281)*(1+Tbill_YTM)^(1/52)</f>
        <v/>
      </c>
      <c r="Q1282" s="61">
        <f>SUM(N1282:P1282)</f>
        <v/>
      </c>
      <c r="R1282" s="61">
        <f>R1281*EXP($C$20/52) - IF(YEAR(M1283)&lt;&gt;YEAR(M1282), Initial_Assets * $C$19, 0)</f>
        <v/>
      </c>
      <c r="S1282" s="62">
        <f>Q1282/-R1282</f>
        <v/>
      </c>
      <c r="T1282" s="59" t="n"/>
      <c r="U1282" s="59" t="n"/>
      <c r="V1282" s="59" t="n"/>
    </row>
    <row r="1283">
      <c r="G1283" s="59" t="n"/>
      <c r="H1283" s="104" t="n">
        <v>45572</v>
      </c>
      <c r="I1283" s="105" t="n">
        <v>20271.970703125</v>
      </c>
      <c r="J1283" s="70" t="n">
        <v>102.38427734375</v>
      </c>
      <c r="K1283" s="106">
        <f>K1282*(1+Tbill_YTM)^(1/52)</f>
        <v/>
      </c>
      <c r="L1283" s="59" t="n"/>
      <c r="M1283" s="104" t="n">
        <v>45572</v>
      </c>
      <c r="N1283" s="107">
        <f>IF(YEAR(M1283)&lt;&gt;YEAR(M1282), Q1282*$C$5, N1282)*(I1283/I1282)</f>
        <v/>
      </c>
      <c r="O1283" s="107">
        <f>IF(YEAR(M1283)&lt;&gt;YEAR(M1282), Q1282*$C$6, O1282)*(J1283/J1282)</f>
        <v/>
      </c>
      <c r="P1283" s="107">
        <f>IF(YEAR(M1283)&lt;&gt;YEAR(M1282), Q1282*$C$7, P1282)*(1+Tbill_YTM)^(1/52)</f>
        <v/>
      </c>
      <c r="Q1283" s="61">
        <f>SUM(N1283:P1283)</f>
        <v/>
      </c>
      <c r="R1283" s="61">
        <f>R1282*EXP($C$20/52) - IF(YEAR(M1284)&lt;&gt;YEAR(M1283), Initial_Assets * $C$19, 0)</f>
        <v/>
      </c>
      <c r="S1283" s="62">
        <f>Q1283/-R1283</f>
        <v/>
      </c>
      <c r="T1283" s="59" t="n"/>
      <c r="U1283" s="59" t="n"/>
      <c r="V1283" s="59" t="n"/>
    </row>
    <row r="1284">
      <c r="G1284" s="59" t="n"/>
      <c r="H1284" s="104" t="n">
        <v>45579</v>
      </c>
      <c r="I1284" s="105" t="n">
        <v>20324.0390625</v>
      </c>
      <c r="J1284" s="70" t="n">
        <v>102.733612060546</v>
      </c>
      <c r="K1284" s="106">
        <f>K1283*(1+Tbill_YTM)^(1/52)</f>
        <v/>
      </c>
      <c r="L1284" s="59" t="n"/>
      <c r="M1284" s="104" t="n">
        <v>45579</v>
      </c>
      <c r="N1284" s="107">
        <f>IF(YEAR(M1284)&lt;&gt;YEAR(M1283), Q1283*$C$5, N1283)*(I1284/I1283)</f>
        <v/>
      </c>
      <c r="O1284" s="107">
        <f>IF(YEAR(M1284)&lt;&gt;YEAR(M1283), Q1283*$C$6, O1283)*(J1284/J1283)</f>
        <v/>
      </c>
      <c r="P1284" s="107">
        <f>IF(YEAR(M1284)&lt;&gt;YEAR(M1283), Q1283*$C$7, P1283)*(1+Tbill_YTM)^(1/52)</f>
        <v/>
      </c>
      <c r="Q1284" s="61">
        <f>SUM(N1284:P1284)</f>
        <v/>
      </c>
      <c r="R1284" s="61">
        <f>R1283*EXP($C$20/52) - IF(YEAR(M1285)&lt;&gt;YEAR(M1284), Initial_Assets * $C$19, 0)</f>
        <v/>
      </c>
      <c r="S1284" s="62">
        <f>Q1284/-R1284</f>
        <v/>
      </c>
      <c r="T1284" s="59" t="n"/>
      <c r="U1284" s="59" t="n"/>
      <c r="V1284" s="59" t="n"/>
    </row>
    <row r="1285">
      <c r="G1285" s="59" t="n"/>
      <c r="H1285" s="104" t="n">
        <v>45586</v>
      </c>
      <c r="I1285" s="105" t="n">
        <v>20352.01953125</v>
      </c>
      <c r="J1285" s="70" t="n">
        <v>102.903274536132</v>
      </c>
      <c r="K1285" s="106">
        <f>K1284*(1+Tbill_YTM)^(1/52)</f>
        <v/>
      </c>
      <c r="L1285" s="59" t="n"/>
      <c r="M1285" s="104" t="n">
        <v>45586</v>
      </c>
      <c r="N1285" s="107">
        <f>IF(YEAR(M1285)&lt;&gt;YEAR(M1284), Q1284*$C$5, N1284)*(I1285/I1284)</f>
        <v/>
      </c>
      <c r="O1285" s="107">
        <f>IF(YEAR(M1285)&lt;&gt;YEAR(M1284), Q1284*$C$6, O1284)*(J1285/J1284)</f>
        <v/>
      </c>
      <c r="P1285" s="107">
        <f>IF(YEAR(M1285)&lt;&gt;YEAR(M1284), Q1284*$C$7, P1284)*(1+Tbill_YTM)^(1/52)</f>
        <v/>
      </c>
      <c r="Q1285" s="61">
        <f>SUM(N1285:P1285)</f>
        <v/>
      </c>
      <c r="R1285" s="61">
        <f>R1284*EXP($C$20/52) - IF(YEAR(M1286)&lt;&gt;YEAR(M1285), Initial_Assets * $C$19, 0)</f>
        <v/>
      </c>
      <c r="S1285" s="62">
        <f>Q1285/-R1285</f>
        <v/>
      </c>
      <c r="T1285" s="59" t="n"/>
      <c r="U1285" s="59" t="n"/>
      <c r="V1285" s="59" t="n"/>
    </row>
    <row r="1286">
      <c r="G1286" s="59" t="n"/>
      <c r="H1286" s="104" t="n">
        <v>45593</v>
      </c>
      <c r="I1286" s="105" t="n">
        <v>20033.140625</v>
      </c>
      <c r="J1286" s="70" t="n">
        <v>99.4598693847656</v>
      </c>
      <c r="K1286" s="106">
        <f>K1285*(1+Tbill_YTM)^(1/52)</f>
        <v/>
      </c>
      <c r="L1286" s="59" t="n"/>
      <c r="M1286" s="104" t="n">
        <v>45593</v>
      </c>
      <c r="N1286" s="107">
        <f>IF(YEAR(M1286)&lt;&gt;YEAR(M1285), Q1285*$C$5, N1285)*(I1286/I1285)</f>
        <v/>
      </c>
      <c r="O1286" s="107">
        <f>IF(YEAR(M1286)&lt;&gt;YEAR(M1285), Q1285*$C$6, O1285)*(J1286/J1285)</f>
        <v/>
      </c>
      <c r="P1286" s="107">
        <f>IF(YEAR(M1286)&lt;&gt;YEAR(M1285), Q1285*$C$7, P1285)*(1+Tbill_YTM)^(1/52)</f>
        <v/>
      </c>
      <c r="Q1286" s="61">
        <f>SUM(N1286:P1286)</f>
        <v/>
      </c>
      <c r="R1286" s="61">
        <f>R1285*EXP($C$20/52) - IF(YEAR(M1287)&lt;&gt;YEAR(M1286), Initial_Assets * $C$19, 0)</f>
        <v/>
      </c>
      <c r="S1286" s="62">
        <f>Q1286/-R1286</f>
        <v/>
      </c>
      <c r="T1286" s="59" t="n"/>
      <c r="U1286" s="59" t="n"/>
      <c r="V1286" s="59" t="n"/>
    </row>
    <row r="1287">
      <c r="G1287" s="59" t="n"/>
      <c r="H1287" s="104" t="n">
        <v>45600</v>
      </c>
      <c r="I1287" s="105" t="n">
        <v>21117.1796875</v>
      </c>
      <c r="J1287" s="70" t="n">
        <v>110.388969421386</v>
      </c>
      <c r="K1287" s="106">
        <f>K1286*(1+Tbill_YTM)^(1/52)</f>
        <v/>
      </c>
      <c r="L1287" s="59" t="n"/>
      <c r="M1287" s="104" t="n">
        <v>45600</v>
      </c>
      <c r="N1287" s="107">
        <f>IF(YEAR(M1287)&lt;&gt;YEAR(M1286), Q1286*$C$5, N1286)*(I1287/I1286)</f>
        <v/>
      </c>
      <c r="O1287" s="107">
        <f>IF(YEAR(M1287)&lt;&gt;YEAR(M1286), Q1286*$C$6, O1286)*(J1287/J1286)</f>
        <v/>
      </c>
      <c r="P1287" s="107">
        <f>IF(YEAR(M1287)&lt;&gt;YEAR(M1286), Q1286*$C$7, P1286)*(1+Tbill_YTM)^(1/52)</f>
        <v/>
      </c>
      <c r="Q1287" s="61">
        <f>SUM(N1287:P1287)</f>
        <v/>
      </c>
      <c r="R1287" s="61">
        <f>R1286*EXP($C$20/52) - IF(YEAR(M1288)&lt;&gt;YEAR(M1287), Initial_Assets * $C$19, 0)</f>
        <v/>
      </c>
      <c r="S1287" s="62">
        <f>Q1287/-R1287</f>
        <v/>
      </c>
      <c r="T1287" s="59" t="n"/>
      <c r="U1287" s="59" t="n"/>
      <c r="V1287" s="59" t="n"/>
    </row>
    <row r="1288">
      <c r="G1288" s="59" t="n"/>
      <c r="H1288" s="104" t="n">
        <v>45607</v>
      </c>
      <c r="I1288" s="105" t="n">
        <v>20394.130859375</v>
      </c>
      <c r="J1288" s="70" t="n">
        <v>102.753562927246</v>
      </c>
      <c r="K1288" s="106">
        <f>K1287*(1+Tbill_YTM)^(1/52)</f>
        <v/>
      </c>
      <c r="L1288" s="59" t="n"/>
      <c r="M1288" s="104" t="n">
        <v>45607</v>
      </c>
      <c r="N1288" s="107">
        <f>IF(YEAR(M1288)&lt;&gt;YEAR(M1287), Q1287*$C$5, N1287)*(I1288/I1287)</f>
        <v/>
      </c>
      <c r="O1288" s="107">
        <f>IF(YEAR(M1288)&lt;&gt;YEAR(M1287), Q1287*$C$6, O1287)*(J1288/J1287)</f>
        <v/>
      </c>
      <c r="P1288" s="107">
        <f>IF(YEAR(M1288)&lt;&gt;YEAR(M1287), Q1287*$C$7, P1287)*(1+Tbill_YTM)^(1/52)</f>
        <v/>
      </c>
      <c r="Q1288" s="61">
        <f>SUM(N1288:P1288)</f>
        <v/>
      </c>
      <c r="R1288" s="61">
        <f>R1287*EXP($C$20/52) - IF(YEAR(M1289)&lt;&gt;YEAR(M1288), Initial_Assets * $C$19, 0)</f>
        <v/>
      </c>
      <c r="S1288" s="62">
        <f>Q1288/-R1288</f>
        <v/>
      </c>
      <c r="T1288" s="59" t="n"/>
      <c r="U1288" s="59" t="n"/>
      <c r="V1288" s="59" t="n"/>
    </row>
    <row r="1289">
      <c r="G1289" s="59" t="n"/>
      <c r="H1289" s="104" t="n">
        <v>45614</v>
      </c>
      <c r="I1289" s="105" t="n">
        <v>20776.23046875</v>
      </c>
      <c r="J1289" s="70" t="n">
        <v>106.516372680664</v>
      </c>
      <c r="K1289" s="106">
        <f>K1288*(1+Tbill_YTM)^(1/52)</f>
        <v/>
      </c>
      <c r="L1289" s="59" t="n"/>
      <c r="M1289" s="104" t="n">
        <v>45614</v>
      </c>
      <c r="N1289" s="107">
        <f>IF(YEAR(M1289)&lt;&gt;YEAR(M1288), Q1288*$C$5, N1288)*(I1289/I1288)</f>
        <v/>
      </c>
      <c r="O1289" s="107">
        <f>IF(YEAR(M1289)&lt;&gt;YEAR(M1288), Q1288*$C$6, O1288)*(J1289/J1288)</f>
        <v/>
      </c>
      <c r="P1289" s="107">
        <f>IF(YEAR(M1289)&lt;&gt;YEAR(M1288), Q1288*$C$7, P1288)*(1+Tbill_YTM)^(1/52)</f>
        <v/>
      </c>
      <c r="Q1289" s="61">
        <f>SUM(N1289:P1289)</f>
        <v/>
      </c>
      <c r="R1289" s="61">
        <f>R1288*EXP($C$20/52) - IF(YEAR(M1290)&lt;&gt;YEAR(M1289), Initial_Assets * $C$19, 0)</f>
        <v/>
      </c>
      <c r="S1289" s="62">
        <f>Q1289/-R1289</f>
        <v/>
      </c>
      <c r="T1289" s="59" t="n"/>
      <c r="U1289" s="59" t="n"/>
      <c r="V1289" s="59" t="n"/>
    </row>
    <row r="1290">
      <c r="G1290" s="59" t="n"/>
      <c r="H1290" s="104" t="n">
        <v>45621</v>
      </c>
      <c r="I1290" s="105" t="n">
        <v>20930.369140625</v>
      </c>
      <c r="J1290" s="70" t="n">
        <v>108.003532409667</v>
      </c>
      <c r="K1290" s="106">
        <f>K1289*(1+Tbill_YTM)^(1/52)</f>
        <v/>
      </c>
      <c r="L1290" s="59" t="n"/>
      <c r="M1290" s="104" t="n">
        <v>45621</v>
      </c>
      <c r="N1290" s="107">
        <f>IF(YEAR(M1290)&lt;&gt;YEAR(M1289), Q1289*$C$5, N1289)*(I1290/I1289)</f>
        <v/>
      </c>
      <c r="O1290" s="107">
        <f>IF(YEAR(M1290)&lt;&gt;YEAR(M1289), Q1289*$C$6, O1289)*(J1290/J1289)</f>
        <v/>
      </c>
      <c r="P1290" s="107">
        <f>IF(YEAR(M1290)&lt;&gt;YEAR(M1289), Q1289*$C$7, P1289)*(1+Tbill_YTM)^(1/52)</f>
        <v/>
      </c>
      <c r="Q1290" s="61">
        <f>SUM(N1290:P1290)</f>
        <v/>
      </c>
      <c r="R1290" s="61">
        <f>R1289*EXP($C$20/52) - IF(YEAR(M1291)&lt;&gt;YEAR(M1290), Initial_Assets * $C$19, 0)</f>
        <v/>
      </c>
      <c r="S1290" s="62">
        <f>Q1290/-R1290</f>
        <v/>
      </c>
      <c r="T1290" s="59" t="n"/>
      <c r="U1290" s="59" t="n"/>
      <c r="V1290" s="59" t="n"/>
    </row>
    <row r="1291">
      <c r="G1291" s="59" t="n"/>
      <c r="H1291" s="104" t="n">
        <v>45628</v>
      </c>
      <c r="I1291" s="105" t="n">
        <v>21622.25</v>
      </c>
      <c r="J1291" s="70" t="n">
        <v>115.109947204589</v>
      </c>
      <c r="K1291" s="106">
        <f>K1290*(1+Tbill_YTM)^(1/52)</f>
        <v/>
      </c>
      <c r="L1291" s="59" t="n"/>
      <c r="M1291" s="104" t="n">
        <v>45628</v>
      </c>
      <c r="N1291" s="107">
        <f>IF(YEAR(M1291)&lt;&gt;YEAR(M1290), Q1290*$C$5, N1290)*(I1291/I1290)</f>
        <v/>
      </c>
      <c r="O1291" s="107">
        <f>IF(YEAR(M1291)&lt;&gt;YEAR(M1290), Q1290*$C$6, O1290)*(J1291/J1290)</f>
        <v/>
      </c>
      <c r="P1291" s="107">
        <f>IF(YEAR(M1291)&lt;&gt;YEAR(M1290), Q1290*$C$7, P1290)*(1+Tbill_YTM)^(1/52)</f>
        <v/>
      </c>
      <c r="Q1291" s="61">
        <f>SUM(N1291:P1291)</f>
        <v/>
      </c>
      <c r="R1291" s="61">
        <f>R1290*EXP($C$20/52) - IF(YEAR(M1292)&lt;&gt;YEAR(M1291), Initial_Assets * $C$19, 0)</f>
        <v/>
      </c>
      <c r="S1291" s="62">
        <f>Q1291/-R1291</f>
        <v/>
      </c>
      <c r="T1291" s="59" t="n"/>
      <c r="U1291" s="59" t="n"/>
      <c r="V1291" s="59" t="n"/>
    </row>
    <row r="1292">
      <c r="G1292" s="59" t="n"/>
      <c r="H1292" s="104" t="n">
        <v>45635</v>
      </c>
      <c r="I1292" s="105" t="n">
        <v>21780.25</v>
      </c>
      <c r="J1292" s="70" t="n">
        <v>116.656982421875</v>
      </c>
      <c r="K1292" s="106">
        <f>K1291*(1+Tbill_YTM)^(1/52)</f>
        <v/>
      </c>
      <c r="L1292" s="59" t="n"/>
      <c r="M1292" s="104" t="n">
        <v>45635</v>
      </c>
      <c r="N1292" s="107">
        <f>IF(YEAR(M1292)&lt;&gt;YEAR(M1291), Q1291*$C$5, N1291)*(I1292/I1291)</f>
        <v/>
      </c>
      <c r="O1292" s="107">
        <f>IF(YEAR(M1292)&lt;&gt;YEAR(M1291), Q1291*$C$6, O1291)*(J1292/J1291)</f>
        <v/>
      </c>
      <c r="P1292" s="107">
        <f>IF(YEAR(M1292)&lt;&gt;YEAR(M1291), Q1291*$C$7, P1291)*(1+Tbill_YTM)^(1/52)</f>
        <v/>
      </c>
      <c r="Q1292" s="61">
        <f>SUM(N1292:P1292)</f>
        <v/>
      </c>
      <c r="R1292" s="61">
        <f>R1291*EXP($C$20/52) - IF(YEAR(M1293)&lt;&gt;YEAR(M1292), Initial_Assets * $C$19, 0)</f>
        <v/>
      </c>
      <c r="S1292" s="62">
        <f>Q1292/-R1292</f>
        <v/>
      </c>
      <c r="T1292" s="59" t="n"/>
      <c r="U1292" s="59" t="n"/>
      <c r="V1292" s="59" t="n"/>
    </row>
    <row r="1293">
      <c r="G1293" s="64" t="n"/>
      <c r="H1293" s="104" t="n">
        <v>45642</v>
      </c>
      <c r="I1293" s="105" t="n">
        <v>21289.150390625</v>
      </c>
      <c r="J1293" s="70" t="n">
        <v>111.237350463867</v>
      </c>
      <c r="K1293" s="106">
        <f>K1292*(1+Tbill_YTM)^(1/52)</f>
        <v/>
      </c>
      <c r="L1293" s="59" t="n"/>
      <c r="M1293" s="104" t="n">
        <v>45642</v>
      </c>
      <c r="N1293" s="107">
        <f>IF(YEAR(M1293)&lt;&gt;YEAR(M1292), Q1292*$C$5, N1292)*(I1293/I1292)</f>
        <v/>
      </c>
      <c r="O1293" s="107">
        <f>IF(YEAR(M1293)&lt;&gt;YEAR(M1292), Q1292*$C$6, O1292)*(J1293/J1292)</f>
        <v/>
      </c>
      <c r="P1293" s="107">
        <f>IF(YEAR(M1293)&lt;&gt;YEAR(M1292), Q1292*$C$7, P1292)*(1+Tbill_YTM)^(1/52)</f>
        <v/>
      </c>
      <c r="Q1293" s="61">
        <f>SUM(N1293:P1293)</f>
        <v/>
      </c>
      <c r="R1293" s="61">
        <f>R1292*EXP($C$20/52) - IF(YEAR(M1294)&lt;&gt;YEAR(M1293), Initial_Assets * $C$19, 0)</f>
        <v/>
      </c>
      <c r="S1293" s="62">
        <f>Q1293/-R1293</f>
        <v/>
      </c>
      <c r="T1293" s="59" t="n"/>
      <c r="U1293" s="59" t="n"/>
      <c r="V1293" s="59" t="n"/>
    </row>
    <row r="1294">
      <c r="G1294" s="64" t="n"/>
      <c r="H1294" s="104" t="n">
        <v>45649</v>
      </c>
      <c r="I1294" s="105" t="n">
        <v>21473.01953125</v>
      </c>
      <c r="J1294" s="70" t="n">
        <v>112.944091796875</v>
      </c>
      <c r="K1294" s="106">
        <f>K1293*(1+Tbill_YTM)^(1/52)</f>
        <v/>
      </c>
      <c r="L1294" s="59" t="n"/>
      <c r="M1294" s="104" t="n">
        <v>45649</v>
      </c>
      <c r="N1294" s="107">
        <f>IF(YEAR(M1294)&lt;&gt;YEAR(M1293), Q1293*$C$5, N1293)*(I1294/I1293)</f>
        <v/>
      </c>
      <c r="O1294" s="107">
        <f>IF(YEAR(M1294)&lt;&gt;YEAR(M1293), Q1293*$C$6, O1293)*(J1294/J1293)</f>
        <v/>
      </c>
      <c r="P1294" s="107">
        <f>IF(YEAR(M1294)&lt;&gt;YEAR(M1293), Q1293*$C$7, P1293)*(1+Tbill_YTM)^(1/52)</f>
        <v/>
      </c>
      <c r="Q1294" s="61">
        <f>SUM(N1294:P1294)</f>
        <v/>
      </c>
      <c r="R1294" s="61">
        <f>R1293*EXP($C$20/52) - IF(YEAR(M1295)&lt;&gt;YEAR(M1294), Initial_Assets * $C$19, 0)</f>
        <v/>
      </c>
      <c r="S1294" s="62">
        <f>Q1294/-R1294</f>
        <v/>
      </c>
      <c r="T1294" s="59" t="n"/>
      <c r="U1294" s="59" t="n"/>
      <c r="V1294" s="59" t="n"/>
    </row>
    <row r="1295" ht="17.5" customHeight="1" s="15" thickBot="1">
      <c r="G1295" s="81" t="inlineStr">
        <is>
          <t>year-end</t>
        </is>
      </c>
      <c r="H1295" s="111" t="n">
        <v>45656</v>
      </c>
      <c r="I1295" s="112" t="n">
        <v>21326.16015625</v>
      </c>
      <c r="J1295" s="84" t="n">
        <v>111.128494262695</v>
      </c>
      <c r="K1295" s="113">
        <f>K1294*(1+Tbill_YTM)^(1/52)</f>
        <v/>
      </c>
      <c r="L1295" s="86" t="n"/>
      <c r="M1295" s="111" t="n">
        <v>45656</v>
      </c>
      <c r="N1295" s="107">
        <f>IF(YEAR(M1295)&lt;&gt;YEAR(M1294), Q1294*$C$5, N1294)*(I1295/I1294)</f>
        <v/>
      </c>
      <c r="O1295" s="107">
        <f>IF(YEAR(M1295)&lt;&gt;YEAR(M1294), Q1294*$C$6, O1294)*(J1295/J1294)</f>
        <v/>
      </c>
      <c r="P1295" s="107">
        <f>IF(YEAR(M1295)&lt;&gt;YEAR(M1294), Q1294*$C$7, P1294)*(1+Tbill_YTM)^(1/52)</f>
        <v/>
      </c>
      <c r="Q1295" s="87">
        <f>SUM(N1295:P1295)</f>
        <v/>
      </c>
      <c r="R1295" s="61">
        <f>R1294*EXP($C$20/52) - IF(YEAR(M1296)&lt;&gt;YEAR(M1295), Initial_Assets * $C$19, 0)</f>
        <v/>
      </c>
      <c r="S1295" s="88">
        <f>Q1295/-R1295</f>
        <v/>
      </c>
      <c r="T1295" s="86" t="n"/>
      <c r="U1295" s="86" t="n"/>
      <c r="V1295" s="86" t="n"/>
    </row>
    <row r="1296" ht="17.5" customHeight="1" s="15" thickTop="1">
      <c r="G1296" s="64" t="n"/>
      <c r="H1296" s="104" t="n">
        <v>45663</v>
      </c>
      <c r="I1296" s="105" t="n">
        <v>20847.580078125</v>
      </c>
      <c r="J1296" s="70" t="n">
        <v>106.085380554199</v>
      </c>
      <c r="K1296" s="106">
        <f>K1295*(1+Tbill_YTM)^(1/52)</f>
        <v/>
      </c>
      <c r="L1296" s="59" t="n"/>
      <c r="M1296" s="104" t="n">
        <v>45663</v>
      </c>
      <c r="N1296" s="107">
        <f>IF(YEAR(M1296)&lt;&gt;YEAR(M1295), Q1295*$C$5, N1295)*(I1296/I1295)</f>
        <v/>
      </c>
      <c r="O1296" s="107">
        <f>IF(YEAR(M1296)&lt;&gt;YEAR(M1295), Q1295*$C$6, O1295)*(J1296/J1295)</f>
        <v/>
      </c>
      <c r="P1296" s="107">
        <f>IF(YEAR(M1296)&lt;&gt;YEAR(M1295), Q1295*$C$7, P1295)*(1+Tbill_YTM)^(1/52)</f>
        <v/>
      </c>
      <c r="Q1296" s="61">
        <f>SUM(N1296:P1296)</f>
        <v/>
      </c>
      <c r="R1296" s="61">
        <f>R1295*EXP($C$20/52) - IF(YEAR(M1297)&lt;&gt;YEAR(M1296), Initial_Assets * $C$19, 0)</f>
        <v/>
      </c>
      <c r="S1296" s="62">
        <f>Q1296/-R1296</f>
        <v/>
      </c>
      <c r="T1296" s="59" t="n"/>
      <c r="U1296" s="59" t="n"/>
      <c r="V1296" s="59" t="n"/>
    </row>
    <row r="1297">
      <c r="G1297" s="64" t="n"/>
      <c r="H1297" s="104" t="n">
        <v>45670</v>
      </c>
      <c r="I1297" s="105" t="n">
        <v>21441.16015625</v>
      </c>
      <c r="J1297" s="70" t="n">
        <v>112.03726196289</v>
      </c>
      <c r="K1297" s="106">
        <f>K1296*(1+Tbill_YTM)^(1/52)</f>
        <v/>
      </c>
      <c r="L1297" s="59" t="n"/>
      <c r="M1297" s="104" t="n">
        <v>45670</v>
      </c>
      <c r="N1297" s="107">
        <f>IF(YEAR(M1297)&lt;&gt;YEAR(M1296), Q1296*$C$5, N1296)*(I1297/I1296)</f>
        <v/>
      </c>
      <c r="O1297" s="107">
        <f>IF(YEAR(M1297)&lt;&gt;YEAR(M1296), Q1296*$C$6, O1296)*(J1297/J1296)</f>
        <v/>
      </c>
      <c r="P1297" s="107">
        <f>IF(YEAR(M1297)&lt;&gt;YEAR(M1296), Q1296*$C$7, P1296)*(1+Tbill_YTM)^(1/52)</f>
        <v/>
      </c>
      <c r="Q1297" s="61">
        <f>SUM(N1297:P1297)</f>
        <v/>
      </c>
      <c r="R1297" s="61">
        <f>R1296*EXP($C$20/52) - IF(YEAR(M1298)&lt;&gt;YEAR(M1297), Initial_Assets * $C$19, 0)</f>
        <v/>
      </c>
      <c r="S1297" s="62">
        <f>Q1297/-R1297</f>
        <v/>
      </c>
      <c r="T1297" s="59" t="n"/>
      <c r="U1297" s="59" t="n"/>
      <c r="V1297" s="59" t="n"/>
    </row>
    <row r="1298">
      <c r="G1298" s="64" t="n"/>
      <c r="H1298" s="104" t="n">
        <v>45677</v>
      </c>
      <c r="I1298" s="105" t="n">
        <v>21774.009765625</v>
      </c>
      <c r="J1298" s="70" t="n">
        <v>115.332763671875</v>
      </c>
      <c r="K1298" s="106">
        <f>K1297*(1+Tbill_YTM)^(1/52)</f>
        <v/>
      </c>
      <c r="L1298" s="59" t="n"/>
      <c r="M1298" s="104" t="n">
        <v>45677</v>
      </c>
      <c r="N1298" s="107">
        <f>IF(YEAR(M1298)&lt;&gt;YEAR(M1297), Q1297*$C$5, N1297)*(I1298/I1297)</f>
        <v/>
      </c>
      <c r="O1298" s="107">
        <f>IF(YEAR(M1298)&lt;&gt;YEAR(M1297), Q1297*$C$6, O1297)*(J1298/J1297)</f>
        <v/>
      </c>
      <c r="P1298" s="107">
        <f>IF(YEAR(M1298)&lt;&gt;YEAR(M1297), Q1297*$C$7, P1297)*(1+Tbill_YTM)^(1/52)</f>
        <v/>
      </c>
      <c r="Q1298" s="61">
        <f>SUM(N1298:P1298)</f>
        <v/>
      </c>
      <c r="R1298" s="61">
        <f>R1297*EXP($C$20/52) - IF(YEAR(M1299)&lt;&gt;YEAR(M1298), Initial_Assets * $C$19, 0)</f>
        <v/>
      </c>
      <c r="S1298" s="62">
        <f>Q1298/-R1298</f>
        <v/>
      </c>
      <c r="T1298" s="59" t="n"/>
      <c r="U1298" s="59" t="n"/>
      <c r="V1298" s="59" t="n"/>
    </row>
    <row r="1299">
      <c r="G1299" s="64" t="n"/>
      <c r="H1299" s="104" t="n">
        <v>45684</v>
      </c>
      <c r="I1299" s="105" t="n">
        <v>21478.05078125</v>
      </c>
      <c r="J1299" s="70" t="n">
        <v>111.857505798339</v>
      </c>
      <c r="K1299" s="106">
        <f>K1298*(1+Tbill_YTM)^(1/52)</f>
        <v/>
      </c>
      <c r="L1299" s="59" t="n"/>
      <c r="M1299" s="104" t="n">
        <v>45684</v>
      </c>
      <c r="N1299" s="107">
        <f>IF(YEAR(M1299)&lt;&gt;YEAR(M1298), Q1298*$C$5, N1298)*(I1299/I1298)</f>
        <v/>
      </c>
      <c r="O1299" s="107">
        <f>IF(YEAR(M1299)&lt;&gt;YEAR(M1298), Q1298*$C$6, O1298)*(J1299/J1298)</f>
        <v/>
      </c>
      <c r="P1299" s="107">
        <f>IF(YEAR(M1299)&lt;&gt;YEAR(M1298), Q1298*$C$7, P1298)*(1+Tbill_YTM)^(1/52)</f>
        <v/>
      </c>
      <c r="Q1299" s="61">
        <f>SUM(N1299:P1299)</f>
        <v/>
      </c>
      <c r="R1299" s="61">
        <f>R1298*EXP($C$20/52) - IF(YEAR(M1300)&lt;&gt;YEAR(M1299), Initial_Assets * $C$19, 0)</f>
        <v/>
      </c>
      <c r="S1299" s="62">
        <f>Q1299/-R1299</f>
        <v/>
      </c>
      <c r="T1299" s="59" t="n"/>
      <c r="U1299" s="59" t="n"/>
      <c r="V1299" s="59" t="n"/>
    </row>
    <row r="1300">
      <c r="G1300" s="64" t="n"/>
      <c r="H1300" s="104" t="n">
        <v>45691</v>
      </c>
      <c r="I1300" s="105" t="n">
        <v>21491.310546875</v>
      </c>
      <c r="J1300" s="70" t="n">
        <v>111.997314453125</v>
      </c>
      <c r="K1300" s="106">
        <f>K1299*(1+Tbill_YTM)^(1/52)</f>
        <v/>
      </c>
      <c r="L1300" s="59" t="n"/>
      <c r="M1300" s="104" t="n">
        <v>45691</v>
      </c>
      <c r="N1300" s="107">
        <f>IF(YEAR(M1300)&lt;&gt;YEAR(M1299), Q1299*$C$5, N1299)*(I1300/I1299)</f>
        <v/>
      </c>
      <c r="O1300" s="107">
        <f>IF(YEAR(M1300)&lt;&gt;YEAR(M1299), Q1299*$C$6, O1299)*(J1300/J1299)</f>
        <v/>
      </c>
      <c r="P1300" s="107">
        <f>IF(YEAR(M1300)&lt;&gt;YEAR(M1299), Q1299*$C$7, P1299)*(1+Tbill_YTM)^(1/52)</f>
        <v/>
      </c>
      <c r="Q1300" s="61">
        <f>SUM(N1300:P1300)</f>
        <v/>
      </c>
      <c r="R1300" s="61">
        <f>R1299*EXP($C$20/52) - IF(YEAR(M1301)&lt;&gt;YEAR(M1300), Initial_Assets * $C$19, 0)</f>
        <v/>
      </c>
      <c r="S1300" s="62">
        <f>Q1300/-R1300</f>
        <v/>
      </c>
      <c r="T1300" s="59" t="n"/>
      <c r="U1300" s="59" t="n"/>
      <c r="V1300" s="59" t="n"/>
    </row>
    <row r="1301">
      <c r="G1301" s="64" t="n"/>
      <c r="H1301" s="104" t="n">
        <v>45698</v>
      </c>
      <c r="I1301" s="105" t="n">
        <v>22114.689453125</v>
      </c>
      <c r="J1301" s="70" t="n">
        <v>118.378616333007</v>
      </c>
      <c r="K1301" s="106">
        <f>K1300*(1+Tbill_YTM)^(1/52)</f>
        <v/>
      </c>
      <c r="L1301" s="59" t="n"/>
      <c r="M1301" s="104" t="n">
        <v>45698</v>
      </c>
      <c r="N1301" s="107">
        <f>IF(YEAR(M1301)&lt;&gt;YEAR(M1300), Q1300*$C$5, N1300)*(I1301/I1300)</f>
        <v/>
      </c>
      <c r="O1301" s="107">
        <f>IF(YEAR(M1301)&lt;&gt;YEAR(M1300), Q1300*$C$6, O1300)*(J1301/J1300)</f>
        <v/>
      </c>
      <c r="P1301" s="107">
        <f>IF(YEAR(M1301)&lt;&gt;YEAR(M1300), Q1300*$C$7, P1300)*(1+Tbill_YTM)^(1/52)</f>
        <v/>
      </c>
      <c r="Q1301" s="61">
        <f>SUM(N1301:P1301)</f>
        <v/>
      </c>
      <c r="R1301" s="61">
        <f>R1300*EXP($C$20/52) - IF(YEAR(M1302)&lt;&gt;YEAR(M1301), Initial_Assets * $C$19, 0)</f>
        <v/>
      </c>
      <c r="S1301" s="62">
        <f>Q1301/-R1301</f>
        <v/>
      </c>
      <c r="T1301" s="59" t="n"/>
      <c r="U1301" s="59" t="n"/>
      <c r="V1301" s="59" t="n"/>
    </row>
    <row r="1302">
      <c r="G1302" s="64" t="n"/>
      <c r="H1302" s="104" t="n">
        <v>45705</v>
      </c>
      <c r="I1302" s="105" t="n">
        <v>21614.080078125</v>
      </c>
      <c r="J1302" s="70" t="n">
        <v>112.985961914062</v>
      </c>
      <c r="K1302" s="106">
        <f>K1301*(1+Tbill_YTM)^(1/52)</f>
        <v/>
      </c>
      <c r="L1302" s="59" t="n"/>
      <c r="M1302" s="104" t="n">
        <v>45705</v>
      </c>
      <c r="N1302" s="107">
        <f>IF(YEAR(M1302)&lt;&gt;YEAR(M1301), Q1301*$C$5, N1301)*(I1302/I1301)</f>
        <v/>
      </c>
      <c r="O1302" s="107">
        <f>IF(YEAR(M1302)&lt;&gt;YEAR(M1301), Q1301*$C$6, O1301)*(J1302/J1301)</f>
        <v/>
      </c>
      <c r="P1302" s="107">
        <f>IF(YEAR(M1302)&lt;&gt;YEAR(M1301), Q1301*$C$7, P1301)*(1+Tbill_YTM)^(1/52)</f>
        <v/>
      </c>
      <c r="Q1302" s="61">
        <f>SUM(N1302:P1302)</f>
        <v/>
      </c>
      <c r="R1302" s="61">
        <f>R1301*EXP($C$20/52) - IF(YEAR(M1303)&lt;&gt;YEAR(M1302), Initial_Assets * $C$19, 0)</f>
        <v/>
      </c>
      <c r="S1302" s="62">
        <f>Q1302/-R1302</f>
        <v/>
      </c>
      <c r="T1302" s="59" t="n"/>
      <c r="U1302" s="59" t="n"/>
      <c r="V1302" s="59" t="n"/>
    </row>
    <row r="1303">
      <c r="G1303" s="64" t="n"/>
      <c r="H1303" s="104" t="n">
        <v>45712</v>
      </c>
      <c r="I1303" s="105" t="n">
        <v>20884.41015625</v>
      </c>
      <c r="J1303" s="70" t="n">
        <v>105.146652221679</v>
      </c>
      <c r="K1303" s="106">
        <f>K1302*(1+Tbill_YTM)^(1/52)</f>
        <v/>
      </c>
      <c r="L1303" s="59" t="n"/>
      <c r="M1303" s="104" t="n">
        <v>45712</v>
      </c>
      <c r="N1303" s="107">
        <f>IF(YEAR(M1303)&lt;&gt;YEAR(M1302), Q1302*$C$5, N1302)*(I1303/I1302)</f>
        <v/>
      </c>
      <c r="O1303" s="107">
        <f>IF(YEAR(M1303)&lt;&gt;YEAR(M1302), Q1302*$C$6, O1302)*(J1303/J1302)</f>
        <v/>
      </c>
      <c r="P1303" s="107">
        <f>IF(YEAR(M1303)&lt;&gt;YEAR(M1302), Q1302*$C$7, P1302)*(1+Tbill_YTM)^(1/52)</f>
        <v/>
      </c>
      <c r="Q1303" s="61">
        <f>SUM(N1303:P1303)</f>
        <v/>
      </c>
      <c r="R1303" s="61">
        <f>R1302*EXP($C$20/52) - IF(YEAR(M1304)&lt;&gt;YEAR(M1303), Initial_Assets * $C$19, 0)</f>
        <v/>
      </c>
      <c r="S1303" s="62">
        <f>Q1303/-R1303</f>
        <v/>
      </c>
      <c r="T1303" s="59" t="n"/>
      <c r="U1303" s="59" t="n"/>
      <c r="V1303" s="59" t="n"/>
    </row>
    <row r="1304">
      <c r="G1304" s="64" t="n"/>
      <c r="H1304" s="104" t="n">
        <v>45719</v>
      </c>
      <c r="I1304" s="105" t="n">
        <v>20201.369140625</v>
      </c>
      <c r="J1304" s="70" t="n">
        <v>98.22608947753901</v>
      </c>
      <c r="K1304" s="106">
        <f>K1303*(1+Tbill_YTM)^(1/52)</f>
        <v/>
      </c>
      <c r="L1304" s="59" t="n"/>
      <c r="M1304" s="104" t="n">
        <v>45719</v>
      </c>
      <c r="N1304" s="107">
        <f>IF(YEAR(M1304)&lt;&gt;YEAR(M1303), Q1303*$C$5, N1303)*(I1304/I1303)</f>
        <v/>
      </c>
      <c r="O1304" s="107">
        <f>IF(YEAR(M1304)&lt;&gt;YEAR(M1303), Q1303*$C$6, O1303)*(J1304/J1303)</f>
        <v/>
      </c>
      <c r="P1304" s="107">
        <f>IF(YEAR(M1304)&lt;&gt;YEAR(M1303), Q1303*$C$7, P1303)*(1+Tbill_YTM)^(1/52)</f>
        <v/>
      </c>
      <c r="Q1304" s="61">
        <f>SUM(N1304:P1304)</f>
        <v/>
      </c>
      <c r="R1304" s="61">
        <f>R1303*EXP($C$20/52) - IF(YEAR(M1305)&lt;&gt;YEAR(M1304), Initial_Assets * $C$19, 0)</f>
        <v/>
      </c>
      <c r="S1304" s="62">
        <f>Q1304/-R1304</f>
        <v/>
      </c>
      <c r="T1304" s="59" t="n"/>
      <c r="U1304" s="59" t="n"/>
      <c r="V1304" s="59" t="n"/>
    </row>
    <row r="1305">
      <c r="G1305" s="64" t="n"/>
      <c r="H1305" s="104" t="n">
        <v>45726</v>
      </c>
      <c r="I1305" s="105" t="n">
        <v>19704.640625</v>
      </c>
      <c r="J1305" s="70" t="n">
        <v>93.06312561035151</v>
      </c>
      <c r="K1305" s="106">
        <f>K1304*(1+Tbill_YTM)^(1/52)</f>
        <v/>
      </c>
      <c r="L1305" s="59" t="n"/>
      <c r="M1305" s="104" t="n">
        <v>45726</v>
      </c>
      <c r="N1305" s="107">
        <f>IF(YEAR(M1305)&lt;&gt;YEAR(M1304), Q1304*$C$5, N1304)*(I1305/I1304)</f>
        <v/>
      </c>
      <c r="O1305" s="107">
        <f>IF(YEAR(M1305)&lt;&gt;YEAR(M1304), Q1304*$C$6, O1304)*(J1305/J1304)</f>
        <v/>
      </c>
      <c r="P1305" s="107">
        <f>IF(YEAR(M1305)&lt;&gt;YEAR(M1304), Q1304*$C$7, P1304)*(1+Tbill_YTM)^(1/52)</f>
        <v/>
      </c>
      <c r="Q1305" s="61">
        <f>SUM(N1305:P1305)</f>
        <v/>
      </c>
      <c r="R1305" s="61">
        <f>R1304*EXP($C$20/52) - IF(YEAR(M1306)&lt;&gt;YEAR(M1305), Initial_Assets * $C$19, 0)</f>
        <v/>
      </c>
      <c r="S1305" s="62">
        <f>Q1305/-R1305</f>
        <v/>
      </c>
      <c r="T1305" s="59" t="n"/>
      <c r="U1305" s="59" t="n"/>
      <c r="V1305" s="59" t="n"/>
    </row>
    <row r="1306">
      <c r="G1306" s="64" t="n"/>
      <c r="H1306" s="104" t="n">
        <v>45733</v>
      </c>
      <c r="I1306" s="105" t="n">
        <v>19753.970703125</v>
      </c>
      <c r="J1306" s="70" t="n">
        <v>93.4326248168945</v>
      </c>
      <c r="K1306" s="106">
        <f>K1305*(1+Tbill_YTM)^(1/52)</f>
        <v/>
      </c>
      <c r="L1306" s="59" t="n"/>
      <c r="M1306" s="104" t="n">
        <v>45733</v>
      </c>
      <c r="N1306" s="107">
        <f>IF(YEAR(M1306)&lt;&gt;YEAR(M1305), Q1305*$C$5, N1305)*(I1306/I1305)</f>
        <v/>
      </c>
      <c r="O1306" s="107">
        <f>IF(YEAR(M1306)&lt;&gt;YEAR(M1305), Q1305*$C$6, O1305)*(J1306/J1305)</f>
        <v/>
      </c>
      <c r="P1306" s="107">
        <f>IF(YEAR(M1306)&lt;&gt;YEAR(M1305), Q1305*$C$7, P1305)*(1+Tbill_YTM)^(1/52)</f>
        <v/>
      </c>
      <c r="Q1306" s="61">
        <f>SUM(N1306:P1306)</f>
        <v/>
      </c>
      <c r="R1306" s="61">
        <f>R1305*EXP($C$20/52) - IF(YEAR(M1307)&lt;&gt;YEAR(M1306), Initial_Assets * $C$19, 0)</f>
        <v/>
      </c>
      <c r="S1306" s="62">
        <f>Q1306/-R1306</f>
        <v/>
      </c>
      <c r="T1306" s="59" t="n"/>
      <c r="U1306" s="59" t="n"/>
      <c r="V1306" s="59" t="n"/>
    </row>
    <row r="1307">
      <c r="G1307" s="64" t="n"/>
      <c r="H1307" s="104" t="n">
        <v>45740</v>
      </c>
      <c r="I1307" s="105" t="n">
        <v>19281.400390625</v>
      </c>
      <c r="J1307" s="70" t="n">
        <v>88.8189163208007</v>
      </c>
      <c r="K1307" s="106">
        <f>K1306*(1+Tbill_YTM)^(1/52)</f>
        <v/>
      </c>
      <c r="L1307" s="59" t="n"/>
      <c r="M1307" s="104" t="n">
        <v>45740</v>
      </c>
      <c r="N1307" s="107">
        <f>IF(YEAR(M1307)&lt;&gt;YEAR(M1306), Q1306*$C$5, N1306)*(I1307/I1306)</f>
        <v/>
      </c>
      <c r="O1307" s="107">
        <f>IF(YEAR(M1307)&lt;&gt;YEAR(M1306), Q1306*$C$6, O1306)*(J1307/J1306)</f>
        <v/>
      </c>
      <c r="P1307" s="107">
        <f>IF(YEAR(M1307)&lt;&gt;YEAR(M1306), Q1306*$C$7, P1306)*(1+Tbill_YTM)^(1/52)</f>
        <v/>
      </c>
      <c r="Q1307" s="61">
        <f>SUM(N1307:P1307)</f>
        <v/>
      </c>
      <c r="R1307" s="61">
        <f>R1306*EXP($C$20/52) - IF(YEAR(M1308)&lt;&gt;YEAR(M1307), Initial_Assets * $C$19, 0)</f>
        <v/>
      </c>
      <c r="S1307" s="62">
        <f>Q1307/-R1307</f>
        <v/>
      </c>
      <c r="T1307" s="59" t="n"/>
      <c r="U1307" s="59" t="n"/>
      <c r="V1307" s="59" t="n"/>
    </row>
    <row r="1308" ht="17.5" customHeight="1" s="15" thickBot="1">
      <c r="G1308" s="65" t="inlineStr">
        <is>
          <t>below 100WMA</t>
        </is>
      </c>
      <c r="H1308" s="109" t="n">
        <v>45747</v>
      </c>
      <c r="I1308" s="110" t="n">
        <v>17397.69921875</v>
      </c>
      <c r="J1308" s="70" t="n">
        <v>71.7311325073242</v>
      </c>
      <c r="K1308" s="106">
        <f>K1307*(1+Tbill_YTM)^(1/52)</f>
        <v/>
      </c>
      <c r="L1308" s="59" t="n"/>
      <c r="M1308" s="109" t="n">
        <v>45747</v>
      </c>
      <c r="N1308" s="107">
        <f>IF(YEAR(M1308)&lt;&gt;YEAR(M1307), Q1307*$C$5, N1307)*(I1308/I1307)</f>
        <v/>
      </c>
      <c r="O1308" s="107">
        <f>IF(YEAR(M1308)&lt;&gt;YEAR(M1307), Q1307*$C$6, O1307)*(J1308/J1307)</f>
        <v/>
      </c>
      <c r="P1308" s="107">
        <f>IF(YEAR(M1308)&lt;&gt;YEAR(M1307), Q1307*$C$7, P1307)*(1+Tbill_YTM)^(1/52)</f>
        <v/>
      </c>
      <c r="Q1308" s="61">
        <f>SUM(N1308:P1308)</f>
        <v/>
      </c>
      <c r="R1308" s="61">
        <f>R1307*EXP($C$20/52) - IF(YEAR(M1309)&lt;&gt;YEAR(M1308), Initial_Assets * $C$19, 0)</f>
        <v/>
      </c>
      <c r="S1308" s="62">
        <f>Q1308/-R1308</f>
        <v/>
      </c>
      <c r="T1308" s="59" t="n"/>
      <c r="U1308" s="59" t="n"/>
      <c r="V1308" s="59" t="n"/>
    </row>
    <row r="1309" ht="17.5" customHeight="1" s="15" thickBot="1">
      <c r="G1309" s="66" t="inlineStr">
        <is>
          <t>reclaimed 100WMA</t>
        </is>
      </c>
      <c r="H1309" s="114" t="n">
        <v>45754</v>
      </c>
      <c r="I1309" s="115" t="n">
        <v>18690.05078125</v>
      </c>
      <c r="J1309" s="70" t="n">
        <v>81.3205947875976</v>
      </c>
      <c r="K1309" s="106">
        <f>K1308*(1+Tbill_YTM)^(1/52)</f>
        <v/>
      </c>
      <c r="L1309" s="59" t="n"/>
      <c r="M1309" s="114" t="n">
        <v>45754</v>
      </c>
      <c r="N1309" s="107">
        <f>IF(YEAR(M1309)&lt;&gt;YEAR(M1308), Q1308*$C$5, N1308)*(I1309/I1308)</f>
        <v/>
      </c>
      <c r="O1309" s="107">
        <f>IF(YEAR(M1309)&lt;&gt;YEAR(M1308), Q1308*$C$6, O1308)*(J1309/J1308)</f>
        <v/>
      </c>
      <c r="P1309" s="107">
        <f>IF(YEAR(M1309)&lt;&gt;YEAR(M1308), Q1308*$C$7, P1308)*(1+Tbill_YTM)^(1/52)</f>
        <v/>
      </c>
      <c r="Q1309" s="61">
        <f>SUM(N1309:P1309)</f>
        <v/>
      </c>
      <c r="R1309" s="61">
        <f>R1308*EXP($C$20/52) - IF(YEAR(M1310)&lt;&gt;YEAR(M1309), Initial_Assets * $C$19, 0)</f>
        <v/>
      </c>
      <c r="S1309" s="62">
        <f>Q1309/-R1309</f>
        <v/>
      </c>
      <c r="T1309" s="59" t="n"/>
      <c r="U1309" s="59" t="n"/>
      <c r="V1309" s="59" t="n"/>
    </row>
    <row r="1310">
      <c r="G1310" s="64" t="n"/>
      <c r="H1310" s="104" t="n">
        <v>45761</v>
      </c>
      <c r="I1310" s="105" t="n">
        <v>18258.08984375</v>
      </c>
      <c r="J1310" s="70" t="n">
        <v>77.5547332763671</v>
      </c>
      <c r="K1310" s="106">
        <f>K1309*(1+Tbill_YTM)^(1/52)</f>
        <v/>
      </c>
      <c r="L1310" s="59" t="n"/>
      <c r="M1310" s="104" t="n">
        <v>45761</v>
      </c>
      <c r="N1310" s="107">
        <f>IF(YEAR(M1310)&lt;&gt;YEAR(M1309), Q1309*$C$5, N1309)*(I1310/I1309)</f>
        <v/>
      </c>
      <c r="O1310" s="107">
        <f>IF(YEAR(M1310)&lt;&gt;YEAR(M1309), Q1309*$C$6, O1309)*(J1310/J1309)</f>
        <v/>
      </c>
      <c r="P1310" s="107">
        <f>IF(YEAR(M1310)&lt;&gt;YEAR(M1309), Q1309*$C$7, P1309)*(1+Tbill_YTM)^(1/52)</f>
        <v/>
      </c>
      <c r="Q1310" s="61">
        <f>SUM(N1310:P1310)</f>
        <v/>
      </c>
      <c r="R1310" s="61">
        <f>R1309*EXP($C$20/52) - IF(YEAR(M1311)&lt;&gt;YEAR(M1310), Initial_Assets * $C$19, 0)</f>
        <v/>
      </c>
      <c r="S1310" s="62">
        <f>Q1310/-R1310</f>
        <v/>
      </c>
      <c r="T1310" s="59" t="n"/>
      <c r="U1310" s="59" t="n"/>
      <c r="V1310" s="59" t="n"/>
    </row>
    <row r="1311">
      <c r="G1311" s="64" t="n"/>
      <c r="H1311" s="104" t="n">
        <v>45768</v>
      </c>
      <c r="I1311" s="105" t="n">
        <v>19432.560546875</v>
      </c>
      <c r="J1311" s="70" t="n">
        <v>87.4638366699218</v>
      </c>
      <c r="K1311" s="106">
        <f>K1310*(1+Tbill_YTM)^(1/52)</f>
        <v/>
      </c>
      <c r="L1311" s="59" t="n"/>
      <c r="M1311" s="104" t="n">
        <v>45768</v>
      </c>
      <c r="N1311" s="107">
        <f>IF(YEAR(M1311)&lt;&gt;YEAR(M1310), Q1310*$C$5, N1310)*(I1311/I1310)</f>
        <v/>
      </c>
      <c r="O1311" s="107">
        <f>IF(YEAR(M1311)&lt;&gt;YEAR(M1310), Q1310*$C$6, O1310)*(J1311/J1310)</f>
        <v/>
      </c>
      <c r="P1311" s="107">
        <f>IF(YEAR(M1311)&lt;&gt;YEAR(M1310), Q1310*$C$7, P1310)*(1+Tbill_YTM)^(1/52)</f>
        <v/>
      </c>
      <c r="Q1311" s="61">
        <f>SUM(N1311:P1311)</f>
        <v/>
      </c>
      <c r="R1311" s="61">
        <f>R1310*EXP($C$20/52) - IF(YEAR(M1312)&lt;&gt;YEAR(M1311), Initial_Assets * $C$19, 0)</f>
        <v/>
      </c>
      <c r="S1311" s="62">
        <f>Q1311/-R1311</f>
        <v/>
      </c>
      <c r="T1311" s="59" t="n"/>
      <c r="U1311" s="59" t="n"/>
      <c r="V1311" s="59" t="n"/>
    </row>
    <row r="1312">
      <c r="G1312" s="64" t="n"/>
      <c r="H1312" s="104" t="n">
        <v>45775</v>
      </c>
      <c r="I1312" s="105" t="n">
        <v>20102.609375</v>
      </c>
      <c r="J1312" s="70" t="n">
        <v>93.43727111816401</v>
      </c>
      <c r="K1312" s="106">
        <f>K1311*(1+Tbill_YTM)^(1/52)</f>
        <v/>
      </c>
      <c r="L1312" s="59" t="n"/>
      <c r="M1312" s="104" t="n">
        <v>45775</v>
      </c>
      <c r="N1312" s="107">
        <f>IF(YEAR(M1312)&lt;&gt;YEAR(M1311), Q1311*$C$5, N1311)*(I1312/I1311)</f>
        <v/>
      </c>
      <c r="O1312" s="107">
        <f>IF(YEAR(M1312)&lt;&gt;YEAR(M1311), Q1311*$C$6, O1311)*(J1312/J1311)</f>
        <v/>
      </c>
      <c r="P1312" s="107">
        <f>IF(YEAR(M1312)&lt;&gt;YEAR(M1311), Q1311*$C$7, P1311)*(1+Tbill_YTM)^(1/52)</f>
        <v/>
      </c>
      <c r="Q1312" s="61">
        <f>SUM(N1312:P1312)</f>
        <v/>
      </c>
      <c r="R1312" s="61">
        <f>R1311*EXP($C$20/52) - IF(YEAR(M1313)&lt;&gt;YEAR(M1312), Initial_Assets * $C$19, 0)</f>
        <v/>
      </c>
      <c r="S1312" s="62">
        <f>Q1312/-R1312</f>
        <v/>
      </c>
      <c r="T1312" s="59" t="n"/>
      <c r="U1312" s="59" t="n"/>
      <c r="V1312" s="59" t="n"/>
    </row>
    <row r="1313">
      <c r="G1313" s="64" t="n"/>
      <c r="H1313" s="104" t="n">
        <v>45782</v>
      </c>
      <c r="I1313" s="105" t="n">
        <v>20061.44921875</v>
      </c>
      <c r="J1313" s="70" t="n">
        <v>92.977783203125</v>
      </c>
      <c r="K1313" s="106">
        <f>K1312*(1+Tbill_YTM)^(1/52)</f>
        <v/>
      </c>
      <c r="L1313" s="59" t="n"/>
      <c r="M1313" s="104" t="n">
        <v>45782</v>
      </c>
      <c r="N1313" s="107">
        <f>IF(YEAR(M1313)&lt;&gt;YEAR(M1312), Q1312*$C$5, N1312)*(I1313/I1312)</f>
        <v/>
      </c>
      <c r="O1313" s="107">
        <f>IF(YEAR(M1313)&lt;&gt;YEAR(M1312), Q1312*$C$6, O1312)*(J1313/J1312)</f>
        <v/>
      </c>
      <c r="P1313" s="107">
        <f>IF(YEAR(M1313)&lt;&gt;YEAR(M1312), Q1312*$C$7, P1312)*(1+Tbill_YTM)^(1/52)</f>
        <v/>
      </c>
      <c r="Q1313" s="61">
        <f>SUM(N1313:P1313)</f>
        <v/>
      </c>
      <c r="R1313" s="61">
        <f>R1312*EXP($C$20/52) - IF(YEAR(M1314)&lt;&gt;YEAR(M1313), Initial_Assets * $C$19, 0)</f>
        <v/>
      </c>
      <c r="S1313" s="62">
        <f>Q1313/-R1313</f>
        <v/>
      </c>
      <c r="T1313" s="59" t="n"/>
      <c r="U1313" s="59" t="n"/>
      <c r="V1313" s="59" t="n"/>
    </row>
    <row r="1314">
      <c r="G1314" s="64" t="n"/>
      <c r="H1314" s="104" t="n">
        <v>45789</v>
      </c>
      <c r="I1314" s="105" t="n">
        <v>21427.939453125</v>
      </c>
      <c r="J1314" s="70" t="n">
        <v>105.943519592285</v>
      </c>
      <c r="K1314" s="106">
        <f>K1313*(1+Tbill_YTM)^(1/52)</f>
        <v/>
      </c>
      <c r="L1314" s="59" t="n"/>
      <c r="M1314" s="104" t="n">
        <v>45789</v>
      </c>
      <c r="N1314" s="107">
        <f>IF(YEAR(M1314)&lt;&gt;YEAR(M1313), Q1313*$C$5, N1313)*(I1314/I1313)</f>
        <v/>
      </c>
      <c r="O1314" s="107">
        <f>IF(YEAR(M1314)&lt;&gt;YEAR(M1313), Q1313*$C$6, O1313)*(J1314/J1313)</f>
        <v/>
      </c>
      <c r="P1314" s="107">
        <f>IF(YEAR(M1314)&lt;&gt;YEAR(M1313), Q1313*$C$7, P1313)*(1+Tbill_YTM)^(1/52)</f>
        <v/>
      </c>
      <c r="Q1314" s="61">
        <f>SUM(N1314:P1314)</f>
        <v/>
      </c>
      <c r="R1314" s="61">
        <f>R1313*EXP($C$20/52) - IF(YEAR(M1315)&lt;&gt;YEAR(M1314), Initial_Assets * $C$19, 0)</f>
        <v/>
      </c>
      <c r="S1314" s="62">
        <f>Q1314/-R1314</f>
        <v/>
      </c>
      <c r="T1314" s="59" t="n"/>
      <c r="U1314" s="59" t="n"/>
      <c r="V1314" s="59" t="n"/>
    </row>
    <row r="1315">
      <c r="G1315" s="64" t="n"/>
      <c r="H1315" s="104" t="n">
        <v>45796</v>
      </c>
      <c r="I1315" s="105" t="n">
        <v>20915.66015625</v>
      </c>
      <c r="J1315" s="70" t="n">
        <v>100.829147338867</v>
      </c>
      <c r="K1315" s="106">
        <f>K1314*(1+Tbill_YTM)^(1/52)</f>
        <v/>
      </c>
      <c r="L1315" s="59" t="n"/>
      <c r="M1315" s="104" t="n">
        <v>45796</v>
      </c>
      <c r="N1315" s="107">
        <f>IF(YEAR(M1315)&lt;&gt;YEAR(M1314), Q1314*$C$5, N1314)*(I1315/I1314)</f>
        <v/>
      </c>
      <c r="O1315" s="107">
        <f>IF(YEAR(M1315)&lt;&gt;YEAR(M1314), Q1314*$C$6, O1314)*(J1315/J1314)</f>
        <v/>
      </c>
      <c r="P1315" s="107">
        <f>IF(YEAR(M1315)&lt;&gt;YEAR(M1314), Q1314*$C$7, P1314)*(1+Tbill_YTM)^(1/52)</f>
        <v/>
      </c>
      <c r="Q1315" s="61">
        <f>SUM(N1315:P1315)</f>
        <v/>
      </c>
      <c r="R1315" s="61">
        <f>R1314*EXP($C$20/52) - IF(YEAR(M1316)&lt;&gt;YEAR(M1315), Initial_Assets * $C$19, 0)</f>
        <v/>
      </c>
      <c r="S1315" s="62">
        <f>Q1315/-R1315</f>
        <v/>
      </c>
      <c r="T1315" s="59" t="n"/>
      <c r="U1315" s="59" t="n"/>
      <c r="V1315" s="59" t="n"/>
    </row>
    <row r="1316">
      <c r="G1316" s="64" t="n"/>
      <c r="H1316" s="104" t="n">
        <v>45803</v>
      </c>
      <c r="I1316" s="105" t="n">
        <v>21340.990234375</v>
      </c>
      <c r="J1316" s="70" t="n">
        <v>104.614990234375</v>
      </c>
      <c r="K1316" s="106">
        <f>K1315*(1+Tbill_YTM)^(1/52)</f>
        <v/>
      </c>
      <c r="L1316" s="59" t="n"/>
      <c r="M1316" s="104" t="n">
        <v>45803</v>
      </c>
      <c r="N1316" s="107">
        <f>IF(YEAR(M1316)&lt;&gt;YEAR(M1315), Q1315*$C$5, N1315)*(I1316/I1315)</f>
        <v/>
      </c>
      <c r="O1316" s="107">
        <f>IF(YEAR(M1316)&lt;&gt;YEAR(M1315), Q1315*$C$6, O1315)*(J1316/J1315)</f>
        <v/>
      </c>
      <c r="P1316" s="107">
        <f>IF(YEAR(M1316)&lt;&gt;YEAR(M1315), Q1315*$C$7, P1315)*(1+Tbill_YTM)^(1/52)</f>
        <v/>
      </c>
      <c r="Q1316" s="61">
        <f>SUM(N1316:P1316)</f>
        <v/>
      </c>
      <c r="R1316" s="61">
        <f>R1315*EXP($C$20/52) - IF(YEAR(M1317)&lt;&gt;YEAR(M1316), Initial_Assets * $C$19, 0)</f>
        <v/>
      </c>
      <c r="S1316" s="62">
        <f>Q1316/-R1316</f>
        <v/>
      </c>
      <c r="T1316" s="59" t="n"/>
      <c r="U1316" s="59" t="n"/>
      <c r="V1316" s="59" t="n"/>
    </row>
    <row r="1317">
      <c r="G1317" s="64" t="n"/>
      <c r="H1317" s="104" t="n">
        <v>45810</v>
      </c>
      <c r="I1317" s="105" t="n">
        <v>21761.7890625</v>
      </c>
      <c r="J1317" s="70" t="n">
        <v>108.830345153808</v>
      </c>
      <c r="K1317" s="106">
        <f>K1316*(1+Tbill_YTM)^(1/52)</f>
        <v/>
      </c>
      <c r="L1317" s="59" t="n"/>
      <c r="M1317" s="104" t="n">
        <v>45810</v>
      </c>
      <c r="N1317" s="107">
        <f>IF(YEAR(M1317)&lt;&gt;YEAR(M1316), Q1316*$C$5, N1316)*(I1317/I1316)</f>
        <v/>
      </c>
      <c r="O1317" s="107">
        <f>IF(YEAR(M1317)&lt;&gt;YEAR(M1316), Q1316*$C$6, O1316)*(J1317/J1316)</f>
        <v/>
      </c>
      <c r="P1317" s="107">
        <f>IF(YEAR(M1317)&lt;&gt;YEAR(M1316), Q1316*$C$7, P1316)*(1+Tbill_YTM)^(1/52)</f>
        <v/>
      </c>
      <c r="Q1317" s="61">
        <f>SUM(N1317:P1317)</f>
        <v/>
      </c>
      <c r="R1317" s="61">
        <f>R1316*EXP($C$20/52) - IF(YEAR(M1318)&lt;&gt;YEAR(M1317), Initial_Assets * $C$19, 0)</f>
        <v/>
      </c>
      <c r="S1317" s="62">
        <f>Q1317/-R1317</f>
        <v/>
      </c>
      <c r="T1317" s="59" t="n"/>
      <c r="U1317" s="59" t="n"/>
      <c r="V1317" s="59" t="n"/>
    </row>
    <row r="1318">
      <c r="G1318" s="64" t="n"/>
      <c r="H1318" s="104" t="n">
        <v>45817</v>
      </c>
      <c r="I1318" s="105" t="n">
        <v>21631.0390625</v>
      </c>
      <c r="J1318" s="70" t="n">
        <v>107.491821289062</v>
      </c>
      <c r="K1318" s="106">
        <f>K1317*(1+Tbill_YTM)^(1/52)</f>
        <v/>
      </c>
      <c r="L1318" s="59" t="n"/>
      <c r="M1318" s="104" t="n">
        <v>45817</v>
      </c>
      <c r="N1318" s="107">
        <f>IF(YEAR(M1318)&lt;&gt;YEAR(M1317), Q1317*$C$5, N1317)*(I1318/I1317)</f>
        <v/>
      </c>
      <c r="O1318" s="107">
        <f>IF(YEAR(M1318)&lt;&gt;YEAR(M1317), Q1317*$C$6, O1317)*(J1318/J1317)</f>
        <v/>
      </c>
      <c r="P1318" s="107">
        <f>IF(YEAR(M1318)&lt;&gt;YEAR(M1317), Q1317*$C$7, P1317)*(1+Tbill_YTM)^(1/52)</f>
        <v/>
      </c>
      <c r="Q1318" s="61">
        <f>SUM(N1318:P1318)</f>
        <v/>
      </c>
      <c r="R1318" s="61">
        <f>R1317*EXP($C$20/52) - IF(YEAR(M1319)&lt;&gt;YEAR(M1318), Initial_Assets * $C$19, 0)</f>
        <v/>
      </c>
      <c r="S1318" s="62">
        <f>Q1318/-R1318</f>
        <v/>
      </c>
      <c r="T1318" s="59" t="n"/>
      <c r="U1318" s="59" t="n"/>
      <c r="V1318" s="59" t="n"/>
    </row>
    <row r="1319" ht="17.5" customHeight="1" s="15">
      <c r="A1319" s="4" t="n"/>
      <c r="G1319" s="64" t="n"/>
      <c r="H1319" s="104" t="n">
        <v>45824</v>
      </c>
      <c r="I1319" s="105" t="n">
        <v>21626.390625</v>
      </c>
      <c r="J1319" s="70" t="n">
        <v>107.232101440429</v>
      </c>
      <c r="K1319" s="106">
        <f>K1318*(1+Tbill_YTM)^(1/52)</f>
        <v/>
      </c>
      <c r="L1319" s="106" t="n"/>
      <c r="M1319" s="104" t="n">
        <v>45824</v>
      </c>
      <c r="N1319" s="107">
        <f>IF(YEAR(M1319)&lt;&gt;YEAR(M1318), Q1318*$C$5, N1318)*(I1319/I1318)</f>
        <v/>
      </c>
      <c r="O1319" s="107">
        <f>IF(YEAR(M1319)&lt;&gt;YEAR(M1318), Q1318*$C$6, O1318)*(J1319/J1318)</f>
        <v/>
      </c>
      <c r="P1319" s="107">
        <f>IF(YEAR(M1319)&lt;&gt;YEAR(M1318), Q1318*$C$7, P1318)*(1+Tbill_YTM)^(1/52)</f>
        <v/>
      </c>
      <c r="Q1319" s="61">
        <f>SUM(N1319:P1319)</f>
        <v/>
      </c>
      <c r="R1319" s="61">
        <f>R1318*EXP($C$20/52) - IF(YEAR(M1320)&lt;&gt;YEAR(M1319), Initial_Assets * $C$19, 0)</f>
        <v/>
      </c>
      <c r="S1319" s="62">
        <f>Q1319/-R1319</f>
        <v/>
      </c>
      <c r="T1319" s="59" t="n"/>
      <c r="U1319" s="59" t="n"/>
      <c r="V1319" s="59" t="n"/>
    </row>
    <row r="1320" ht="17.5" customHeight="1" s="15" thickBot="1">
      <c r="G1320" s="67" t="inlineStr">
        <is>
          <t>Full recovery</t>
        </is>
      </c>
      <c r="H1320" s="118" t="n">
        <v>45831</v>
      </c>
      <c r="I1320" s="119" t="n">
        <v>22534.19921875</v>
      </c>
      <c r="J1320" s="70" t="n">
        <v>116.102355957031</v>
      </c>
      <c r="K1320" s="106">
        <f>K1319*(1+Tbill_YTM)^(1/52)</f>
        <v/>
      </c>
      <c r="L1320" s="59" t="n"/>
      <c r="M1320" s="118" t="n">
        <v>45831</v>
      </c>
      <c r="N1320" s="107">
        <f>IF(YEAR(M1320)&lt;&gt;YEAR(M1319), Q1319*$C$5, N1319)*(I1320/I1319)</f>
        <v/>
      </c>
      <c r="O1320" s="107">
        <f>IF(YEAR(M1320)&lt;&gt;YEAR(M1319), Q1319*$C$6, O1319)*(J1320/J1319)</f>
        <v/>
      </c>
      <c r="P1320" s="107">
        <f>IF(YEAR(M1320)&lt;&gt;YEAR(M1319), Q1319*$C$7, P1319)*(1+Tbill_YTM)^(1/52)</f>
        <v/>
      </c>
      <c r="Q1320" s="61">
        <f>SUM(N1320:P1320)</f>
        <v/>
      </c>
      <c r="R1320" s="61">
        <f>R1319*EXP($C$20/52) - IF(YEAR(M1321)&lt;&gt;YEAR(M1320), Initial_Assets * $C$19, 0)</f>
        <v/>
      </c>
      <c r="S1320" s="62">
        <f>Q1320/-R1320</f>
        <v/>
      </c>
      <c r="T1320" s="59" t="n"/>
      <c r="U1320" s="59" t="n"/>
      <c r="V1320" s="59" t="n"/>
    </row>
    <row r="1321">
      <c r="G1321" s="64" t="n"/>
      <c r="H1321" s="104" t="n">
        <v>45838</v>
      </c>
      <c r="I1321" s="105" t="n">
        <v>22866.970703125</v>
      </c>
      <c r="J1321" s="70" t="n">
        <v>119.489997863769</v>
      </c>
      <c r="K1321" s="106">
        <f>K1320*(1+Tbill_YTM)^(1/52)</f>
        <v/>
      </c>
      <c r="L1321" s="59" t="n"/>
      <c r="M1321" s="104" t="n">
        <v>45838</v>
      </c>
      <c r="N1321" s="107">
        <f>IF(YEAR(M1321)&lt;&gt;YEAR(M1320), Q1320*$C$5, N1320)*(I1321/I1320)</f>
        <v/>
      </c>
      <c r="O1321" s="107">
        <f>IF(YEAR(M1321)&lt;&gt;YEAR(M1320), Q1320*$C$6, O1320)*(J1321/J1320)</f>
        <v/>
      </c>
      <c r="P1321" s="107">
        <f>IF(YEAR(M1321)&lt;&gt;YEAR(M1320), Q1320*$C$7, P1320)*(1+Tbill_YTM)^(1/52)</f>
        <v/>
      </c>
      <c r="Q1321" s="61">
        <f>SUM(N1321:P1321)</f>
        <v/>
      </c>
      <c r="R1321" s="61">
        <f>R1320*EXP($C$20/52) - IF(YEAR(M1322)&lt;&gt;YEAR(M1321), Initial_Assets * $C$19, 0)</f>
        <v/>
      </c>
      <c r="S1321" s="62">
        <f>Q1321/-R1321</f>
        <v/>
      </c>
      <c r="T1321" s="59" t="n"/>
      <c r="U1321" s="59" t="n"/>
      <c r="V1321" s="59" t="n"/>
    </row>
    <row r="1322">
      <c r="G1322" s="64" t="n"/>
      <c r="H1322" s="104" t="n">
        <v>45845</v>
      </c>
      <c r="I1322" s="105" t="n">
        <v>22780.599609375</v>
      </c>
      <c r="J1322" s="70" t="n">
        <v>118.5</v>
      </c>
      <c r="K1322" s="106">
        <f>K1321*(1+Tbill_YTM)^(1/52)</f>
        <v/>
      </c>
      <c r="L1322" s="59" t="n"/>
      <c r="M1322" s="104" t="n">
        <v>45845</v>
      </c>
      <c r="N1322" s="107">
        <f>IF(YEAR(M1322)&lt;&gt;YEAR(M1321), Q1321*$C$5, N1321)*(I1322/I1321)</f>
        <v/>
      </c>
      <c r="O1322" s="107">
        <f>IF(YEAR(M1322)&lt;&gt;YEAR(M1321), Q1321*$C$6, O1321)*(J1322/J1321)</f>
        <v/>
      </c>
      <c r="P1322" s="107">
        <f>IF(YEAR(M1322)&lt;&gt;YEAR(M1321), Q1321*$C$7, P1321)*(1+Tbill_YTM)^(1/52)</f>
        <v/>
      </c>
      <c r="Q1322" s="61">
        <f>SUM(N1322:P1322)</f>
        <v/>
      </c>
      <c r="R1322" s="61">
        <f>R1321*EXP($C$20/52) - IF(YEAR(M1323)&lt;&gt;YEAR(M1322), Initial_Assets * $C$19, 0)</f>
        <v/>
      </c>
      <c r="S1322" s="62">
        <f>Q1322/-R1322</f>
        <v/>
      </c>
      <c r="T1322" s="59" t="n"/>
      <c r="U1322" s="59" t="n"/>
      <c r="V1322" s="59" t="n"/>
    </row>
    <row r="1323" ht="17.5" customHeight="1" s="15" thickBot="1">
      <c r="G1323" s="81" t="inlineStr">
        <is>
          <t>year-end</t>
        </is>
      </c>
      <c r="H1323" s="111" t="n">
        <v>45852</v>
      </c>
      <c r="I1323" s="112" t="n">
        <v>23065.474609375</v>
      </c>
      <c r="J1323" s="84" t="n">
        <v>121.370002746582</v>
      </c>
      <c r="K1323" s="113">
        <f>K1322*(1+Tbill_YTM)^(1/52)</f>
        <v/>
      </c>
      <c r="L1323" s="86" t="n"/>
      <c r="M1323" s="111" t="n">
        <v>45852</v>
      </c>
      <c r="N1323" s="107">
        <f>IF(YEAR(M1323)&lt;&gt;YEAR(M1322), Q1322*$C$5, N1322)*(I1323/I1322)</f>
        <v/>
      </c>
      <c r="O1323" s="107">
        <f>IF(YEAR(M1323)&lt;&gt;YEAR(M1322), Q1322*$C$6, O1322)*(J1323/J1322)</f>
        <v/>
      </c>
      <c r="P1323" s="107">
        <f>IF(YEAR(M1323)&lt;&gt;YEAR(M1322), Q1322*$C$7, P1322)*(1+Tbill_YTM)^(1/52)</f>
        <v/>
      </c>
      <c r="Q1323" s="87">
        <f>SUM(N1323:P1323)</f>
        <v/>
      </c>
      <c r="R1323" s="61">
        <f>R1322*EXP($C$20/52) - IF(YEAR(M1324)&lt;&gt;YEAR(M1323), Initial_Assets * $C$19, 0)</f>
        <v/>
      </c>
      <c r="S1323" s="88">
        <f>Q1323/-R1323</f>
        <v/>
      </c>
      <c r="T1323" s="86" t="n"/>
      <c r="U1323" s="86" t="n"/>
      <c r="V1323" s="86" t="n"/>
    </row>
    <row r="1324" ht="17.5" customHeight="1" s="15" thickTop="1">
      <c r="G1324" s="59" t="n"/>
      <c r="H1324" s="120" t="n"/>
      <c r="I1324" s="60" t="n"/>
      <c r="J1324" s="70" t="n"/>
      <c r="K1324" s="106" t="n"/>
      <c r="L1324" s="59" t="n"/>
      <c r="M1324" s="121" t="n"/>
      <c r="N1324" s="107" t="n"/>
      <c r="O1324" s="107" t="n"/>
      <c r="P1324" s="107" t="n"/>
      <c r="Q1324" s="61" t="n"/>
      <c r="R1324" s="61" t="n"/>
      <c r="S1324" s="62" t="n"/>
      <c r="T1324" s="59" t="n"/>
      <c r="U1324" s="59" t="n"/>
      <c r="V1324" s="59" t="n"/>
    </row>
    <row r="1325">
      <c r="G1325" s="59" t="n"/>
      <c r="H1325" s="120" t="n"/>
      <c r="I1325" s="60" t="n"/>
      <c r="J1325" s="70" t="n"/>
      <c r="K1325" s="106" t="n"/>
      <c r="L1325" s="59" t="n"/>
      <c r="M1325" s="121" t="n"/>
      <c r="N1325" s="107" t="n"/>
      <c r="O1325" s="107" t="n"/>
      <c r="P1325" s="107" t="n"/>
      <c r="Q1325" s="61" t="n"/>
      <c r="R1325" s="61" t="n"/>
      <c r="S1325" s="62" t="n"/>
      <c r="T1325" s="59" t="n"/>
      <c r="U1325" s="59" t="n"/>
      <c r="V1325" s="59" t="n"/>
    </row>
    <row r="1326">
      <c r="E1326" s="4" t="n"/>
      <c r="F1326" s="4" t="n"/>
      <c r="G1326" s="59" t="n"/>
      <c r="H1326" s="120" t="n"/>
      <c r="I1326" s="60" t="n"/>
      <c r="J1326" s="70" t="n"/>
      <c r="K1326" s="106" t="n"/>
      <c r="L1326" s="59" t="n"/>
      <c r="M1326" s="121" t="n"/>
      <c r="N1326" s="107" t="n"/>
      <c r="O1326" s="107" t="n"/>
      <c r="P1326" s="107" t="n"/>
      <c r="Q1326" s="61" t="n"/>
      <c r="R1326" s="61" t="n"/>
      <c r="S1326" s="62" t="n"/>
      <c r="T1326" s="59" t="n"/>
      <c r="U1326" s="59" t="n"/>
      <c r="V1326" s="59" t="n"/>
    </row>
    <row r="1327">
      <c r="B1327" s="27" t="n"/>
      <c r="C1327" s="4" t="n"/>
      <c r="D1327" s="4" t="n"/>
      <c r="G1327" s="59" t="n"/>
      <c r="H1327" s="120" t="n"/>
      <c r="I1327" s="60" t="n"/>
      <c r="J1327" s="70" t="n"/>
      <c r="K1327" s="106" t="n"/>
      <c r="L1327" s="59" t="n"/>
      <c r="M1327" s="121" t="n"/>
      <c r="N1327" s="107" t="n"/>
      <c r="O1327" s="107" t="n"/>
      <c r="P1327" s="107" t="n"/>
      <c r="Q1327" s="61" t="n"/>
      <c r="R1327" s="61" t="n"/>
      <c r="S1327" s="62" t="n"/>
      <c r="T1327" s="59" t="n"/>
      <c r="U1327" s="59" t="n"/>
      <c r="V1327" s="59" t="n"/>
    </row>
    <row r="1328">
      <c r="G1328" s="59" t="n"/>
      <c r="H1328" s="120" t="n"/>
      <c r="I1328" s="60" t="n"/>
      <c r="J1328" s="70" t="n"/>
      <c r="K1328" s="106" t="n"/>
      <c r="L1328" s="59" t="n"/>
      <c r="M1328" s="121" t="n"/>
      <c r="N1328" s="107" t="n"/>
      <c r="O1328" s="107" t="n"/>
      <c r="P1328" s="107" t="n"/>
      <c r="Q1328" s="61" t="n"/>
      <c r="R1328" s="61" t="n"/>
      <c r="S1328" s="62" t="n"/>
      <c r="T1328" s="59" t="n"/>
      <c r="U1328" s="59" t="n"/>
      <c r="V1328" s="59" t="n"/>
    </row>
    <row r="1329">
      <c r="G1329" s="59" t="n"/>
      <c r="H1329" s="120" t="n"/>
      <c r="I1329" s="60" t="n"/>
      <c r="J1329" s="70" t="n"/>
      <c r="K1329" s="106" t="n"/>
      <c r="L1329" s="59" t="n"/>
      <c r="M1329" s="121" t="n"/>
      <c r="N1329" s="107" t="n"/>
      <c r="O1329" s="107" t="n"/>
      <c r="P1329" s="107" t="n"/>
      <c r="Q1329" s="61" t="n"/>
      <c r="R1329" s="61" t="n"/>
      <c r="S1329" s="62" t="n"/>
      <c r="T1329" s="59" t="n"/>
      <c r="U1329" s="59" t="n"/>
      <c r="V1329" s="59" t="n"/>
    </row>
    <row r="1330">
      <c r="G1330" s="59" t="n"/>
      <c r="H1330" s="120" t="n"/>
      <c r="I1330" s="60" t="n"/>
      <c r="J1330" s="70" t="n"/>
      <c r="K1330" s="106" t="n"/>
      <c r="L1330" s="59" t="n"/>
      <c r="M1330" s="121" t="n"/>
      <c r="N1330" s="107" t="n"/>
      <c r="O1330" s="107" t="n"/>
      <c r="P1330" s="107" t="n"/>
      <c r="Q1330" s="61" t="n"/>
      <c r="R1330" s="61" t="n"/>
      <c r="S1330" s="62" t="n"/>
      <c r="T1330" s="59" t="n"/>
      <c r="U1330" s="59" t="n"/>
      <c r="V1330" s="59" t="n"/>
    </row>
    <row r="1331">
      <c r="G1331" s="59" t="n"/>
      <c r="H1331" s="120" t="n"/>
      <c r="I1331" s="60" t="n"/>
      <c r="J1331" s="70" t="n"/>
      <c r="K1331" s="106" t="n"/>
      <c r="L1331" s="59" t="n"/>
      <c r="M1331" s="121" t="n"/>
      <c r="N1331" s="107" t="n"/>
      <c r="O1331" s="107" t="n"/>
      <c r="P1331" s="107" t="n"/>
      <c r="Q1331" s="61" t="n"/>
      <c r="R1331" s="61" t="n"/>
      <c r="S1331" s="62" t="n"/>
      <c r="T1331" s="59" t="n"/>
      <c r="U1331" s="59" t="n"/>
      <c r="V1331" s="59" t="n"/>
    </row>
    <row r="1332">
      <c r="G1332" s="59" t="n"/>
      <c r="H1332" s="120" t="n"/>
      <c r="I1332" s="60" t="n"/>
      <c r="J1332" s="70" t="n"/>
      <c r="K1332" s="106" t="n"/>
      <c r="L1332" s="59" t="n"/>
      <c r="M1332" s="121" t="n"/>
      <c r="N1332" s="107" t="n"/>
      <c r="O1332" s="107" t="n"/>
      <c r="P1332" s="107" t="n"/>
      <c r="Q1332" s="61" t="n"/>
      <c r="R1332" s="61" t="n"/>
      <c r="S1332" s="62" t="n"/>
      <c r="T1332" s="59" t="n"/>
      <c r="U1332" s="59" t="n"/>
      <c r="V1332" s="59" t="n"/>
    </row>
    <row r="1333">
      <c r="G1333" s="59" t="n"/>
      <c r="H1333" s="120" t="n"/>
      <c r="I1333" s="60" t="n"/>
      <c r="J1333" s="70" t="n"/>
      <c r="K1333" s="106" t="n"/>
      <c r="L1333" s="59" t="n"/>
      <c r="M1333" s="121" t="n"/>
      <c r="N1333" s="107" t="n"/>
      <c r="O1333" s="107" t="n"/>
      <c r="P1333" s="107" t="n"/>
      <c r="Q1333" s="61" t="n"/>
      <c r="R1333" s="61" t="n"/>
      <c r="S1333" s="62" t="n"/>
      <c r="T1333" s="59" t="n"/>
      <c r="U1333" s="59" t="n"/>
      <c r="V1333" s="59" t="n"/>
    </row>
    <row r="1334">
      <c r="G1334" s="59" t="n"/>
      <c r="H1334" s="120" t="n"/>
      <c r="I1334" s="60" t="n"/>
      <c r="J1334" s="70" t="n"/>
      <c r="K1334" s="106" t="n"/>
      <c r="L1334" s="59" t="n"/>
      <c r="M1334" s="121" t="n"/>
      <c r="N1334" s="107" t="n"/>
      <c r="O1334" s="107" t="n"/>
      <c r="P1334" s="107" t="n"/>
      <c r="Q1334" s="61" t="n"/>
      <c r="R1334" s="61" t="n"/>
      <c r="S1334" s="62" t="n"/>
      <c r="T1334" s="59" t="n"/>
      <c r="U1334" s="59" t="n"/>
      <c r="V1334" s="59" t="n"/>
    </row>
    <row r="1335">
      <c r="G1335" s="59" t="n"/>
      <c r="H1335" s="120" t="n"/>
      <c r="I1335" s="60" t="n"/>
      <c r="J1335" s="70" t="n"/>
      <c r="K1335" s="106" t="n"/>
      <c r="L1335" s="59" t="n"/>
      <c r="M1335" s="121" t="n"/>
      <c r="N1335" s="107" t="n"/>
      <c r="O1335" s="107" t="n"/>
      <c r="P1335" s="107" t="n"/>
      <c r="Q1335" s="61" t="n"/>
      <c r="R1335" s="61" t="n"/>
      <c r="S1335" s="62" t="n"/>
      <c r="T1335" s="59" t="n"/>
      <c r="U1335" s="59" t="n"/>
      <c r="V1335" s="59" t="n"/>
    </row>
    <row r="1336">
      <c r="G1336" s="59" t="n"/>
      <c r="H1336" s="120" t="n"/>
      <c r="I1336" s="60" t="n"/>
      <c r="J1336" s="70" t="n"/>
      <c r="K1336" s="106" t="n"/>
      <c r="L1336" s="59" t="n"/>
      <c r="M1336" s="121" t="n"/>
      <c r="N1336" s="107" t="n"/>
      <c r="O1336" s="107" t="n"/>
      <c r="P1336" s="107" t="n"/>
      <c r="Q1336" s="61" t="n"/>
      <c r="R1336" s="61" t="n"/>
      <c r="S1336" s="62" t="n"/>
      <c r="T1336" s="59" t="n"/>
      <c r="U1336" s="59" t="n"/>
      <c r="V1336" s="59" t="n"/>
    </row>
    <row r="1337">
      <c r="G1337" s="59" t="n"/>
      <c r="H1337" s="120" t="n"/>
      <c r="I1337" s="60" t="n"/>
      <c r="J1337" s="70" t="n"/>
      <c r="K1337" s="106" t="n"/>
      <c r="L1337" s="59" t="n"/>
      <c r="M1337" s="121" t="n"/>
      <c r="N1337" s="107" t="n"/>
      <c r="O1337" s="107" t="n"/>
      <c r="P1337" s="107" t="n"/>
      <c r="Q1337" s="61" t="n"/>
      <c r="R1337" s="61" t="n"/>
      <c r="S1337" s="62" t="n"/>
      <c r="T1337" s="59" t="n"/>
      <c r="U1337" s="59" t="n"/>
      <c r="V1337" s="59" t="n"/>
    </row>
    <row r="1338">
      <c r="G1338" s="59" t="n"/>
      <c r="H1338" s="120" t="n"/>
      <c r="I1338" s="60" t="n"/>
      <c r="J1338" s="70" t="n"/>
      <c r="K1338" s="106" t="n"/>
      <c r="L1338" s="59" t="n"/>
      <c r="M1338" s="121" t="n"/>
      <c r="N1338" s="107" t="n"/>
      <c r="O1338" s="107" t="n"/>
      <c r="P1338" s="107" t="n"/>
      <c r="Q1338" s="61" t="n"/>
      <c r="R1338" s="61" t="n"/>
      <c r="S1338" s="62" t="n"/>
      <c r="T1338" s="59" t="n"/>
      <c r="U1338" s="59" t="n"/>
      <c r="V1338" s="59" t="n"/>
    </row>
    <row r="1339">
      <c r="G1339" s="59" t="n"/>
      <c r="H1339" s="120" t="n"/>
      <c r="I1339" s="60" t="n"/>
      <c r="J1339" s="70" t="n"/>
      <c r="K1339" s="106" t="n"/>
      <c r="L1339" s="59" t="n"/>
      <c r="M1339" s="121" t="n"/>
      <c r="N1339" s="107" t="n"/>
      <c r="O1339" s="107" t="n"/>
      <c r="P1339" s="107" t="n"/>
      <c r="Q1339" s="61" t="n"/>
      <c r="R1339" s="61" t="n"/>
      <c r="S1339" s="62" t="n"/>
      <c r="T1339" s="59" t="n"/>
      <c r="U1339" s="59" t="n"/>
      <c r="V1339" s="59" t="n"/>
    </row>
    <row r="1340">
      <c r="G1340" s="59" t="n"/>
      <c r="H1340" s="120" t="n"/>
      <c r="I1340" s="60" t="n"/>
      <c r="J1340" s="70" t="n"/>
      <c r="K1340" s="106" t="n"/>
      <c r="L1340" s="59" t="n"/>
      <c r="M1340" s="121" t="n"/>
      <c r="N1340" s="107" t="n"/>
      <c r="O1340" s="107" t="n"/>
      <c r="P1340" s="107" t="n"/>
      <c r="Q1340" s="61" t="n"/>
      <c r="R1340" s="61" t="n"/>
      <c r="S1340" s="62" t="n"/>
      <c r="T1340" s="59" t="n"/>
      <c r="U1340" s="59" t="n"/>
      <c r="V1340" s="59" t="n"/>
    </row>
    <row r="1341">
      <c r="G1341" s="59" t="n"/>
      <c r="H1341" s="120" t="n"/>
      <c r="I1341" s="60" t="n"/>
      <c r="J1341" s="70" t="n"/>
      <c r="K1341" s="106" t="n"/>
      <c r="L1341" s="59" t="n"/>
      <c r="M1341" s="121" t="n"/>
      <c r="N1341" s="107" t="n"/>
      <c r="O1341" s="107" t="n"/>
      <c r="P1341" s="107" t="n"/>
      <c r="Q1341" s="61" t="n"/>
      <c r="R1341" s="61" t="n"/>
      <c r="S1341" s="62" t="n"/>
      <c r="T1341" s="59" t="n"/>
      <c r="U1341" s="59" t="n"/>
      <c r="V1341" s="59" t="n"/>
    </row>
    <row r="1342">
      <c r="G1342" s="59" t="n"/>
      <c r="H1342" s="120" t="n"/>
      <c r="I1342" s="60" t="n"/>
      <c r="J1342" s="70" t="n"/>
      <c r="K1342" s="106" t="n"/>
      <c r="L1342" s="59" t="n"/>
      <c r="M1342" s="121" t="n"/>
      <c r="N1342" s="107" t="n"/>
      <c r="O1342" s="107" t="n"/>
      <c r="P1342" s="107" t="n"/>
      <c r="Q1342" s="61" t="n"/>
      <c r="R1342" s="61" t="n"/>
      <c r="S1342" s="62" t="n"/>
      <c r="T1342" s="59" t="n"/>
      <c r="U1342" s="59" t="n"/>
      <c r="V1342" s="59" t="n"/>
    </row>
    <row r="1343">
      <c r="G1343" s="59" t="n"/>
      <c r="H1343" s="120" t="n"/>
      <c r="I1343" s="60" t="n"/>
      <c r="J1343" s="70" t="n"/>
      <c r="K1343" s="106" t="n"/>
      <c r="L1343" s="59" t="n"/>
      <c r="M1343" s="121" t="n"/>
      <c r="N1343" s="107" t="n"/>
      <c r="O1343" s="107" t="n"/>
      <c r="P1343" s="107" t="n"/>
      <c r="Q1343" s="61" t="n"/>
      <c r="R1343" s="61" t="n"/>
      <c r="S1343" s="62" t="n"/>
      <c r="T1343" s="59" t="n"/>
      <c r="U1343" s="59" t="n"/>
      <c r="V1343" s="59" t="n"/>
    </row>
    <row r="1344">
      <c r="G1344" s="59" t="n"/>
      <c r="H1344" s="120" t="n"/>
      <c r="I1344" s="60" t="n"/>
      <c r="J1344" s="70" t="n"/>
      <c r="K1344" s="106" t="n"/>
      <c r="L1344" s="59" t="n"/>
      <c r="M1344" s="121" t="n"/>
      <c r="N1344" s="107" t="n"/>
      <c r="O1344" s="107" t="n"/>
      <c r="P1344" s="107" t="n"/>
      <c r="Q1344" s="61" t="n"/>
      <c r="R1344" s="61" t="n"/>
      <c r="S1344" s="62" t="n"/>
      <c r="T1344" s="59" t="n"/>
      <c r="U1344" s="59" t="n"/>
      <c r="V1344" s="59" t="n"/>
    </row>
    <row r="1345">
      <c r="G1345" s="59" t="n"/>
      <c r="H1345" s="120" t="n"/>
      <c r="I1345" s="60" t="n"/>
      <c r="J1345" s="70" t="n"/>
      <c r="K1345" s="106" t="n"/>
      <c r="L1345" s="59" t="n"/>
      <c r="M1345" s="121" t="n"/>
      <c r="N1345" s="107" t="n"/>
      <c r="O1345" s="107" t="n"/>
      <c r="P1345" s="107" t="n"/>
      <c r="Q1345" s="61" t="n"/>
      <c r="R1345" s="61" t="n"/>
      <c r="S1345" s="62" t="n"/>
      <c r="T1345" s="59" t="n"/>
      <c r="U1345" s="59" t="n"/>
      <c r="V1345" s="59" t="n"/>
    </row>
    <row r="1346">
      <c r="G1346" s="59" t="n"/>
      <c r="H1346" s="120" t="n"/>
      <c r="I1346" s="60" t="n"/>
      <c r="J1346" s="70" t="n"/>
      <c r="K1346" s="106" t="n"/>
      <c r="L1346" s="59" t="n"/>
      <c r="M1346" s="121" t="n"/>
      <c r="N1346" s="107" t="n"/>
      <c r="O1346" s="107" t="n"/>
      <c r="P1346" s="107" t="n"/>
      <c r="Q1346" s="61" t="n"/>
      <c r="R1346" s="61" t="n"/>
      <c r="S1346" s="62" t="n"/>
      <c r="T1346" s="59" t="n"/>
      <c r="U1346" s="59" t="n"/>
      <c r="V1346" s="59" t="n"/>
    </row>
    <row r="1347">
      <c r="G1347" s="59" t="n"/>
      <c r="H1347" s="120" t="n"/>
      <c r="I1347" s="60" t="n"/>
      <c r="J1347" s="70" t="n"/>
      <c r="K1347" s="106" t="n"/>
      <c r="L1347" s="59" t="n"/>
      <c r="M1347" s="121" t="n"/>
      <c r="N1347" s="107" t="n"/>
      <c r="O1347" s="107" t="n"/>
      <c r="P1347" s="107" t="n"/>
      <c r="Q1347" s="61" t="n"/>
      <c r="R1347" s="61" t="n"/>
      <c r="S1347" s="62" t="n"/>
      <c r="T1347" s="59" t="n"/>
      <c r="U1347" s="59" t="n"/>
      <c r="V1347" s="59" t="n"/>
    </row>
    <row r="1348">
      <c r="G1348" s="59" t="n"/>
      <c r="H1348" s="120" t="n"/>
      <c r="I1348" s="60" t="n"/>
      <c r="J1348" s="70" t="n"/>
      <c r="K1348" s="106" t="n"/>
      <c r="L1348" s="59" t="n"/>
      <c r="M1348" s="121" t="n"/>
      <c r="N1348" s="107" t="n"/>
      <c r="O1348" s="107" t="n"/>
      <c r="P1348" s="107" t="n"/>
      <c r="Q1348" s="61" t="n"/>
      <c r="R1348" s="61" t="n"/>
      <c r="S1348" s="62" t="n"/>
      <c r="T1348" s="59" t="n"/>
      <c r="U1348" s="59" t="n"/>
      <c r="V1348" s="59" t="n"/>
    </row>
    <row r="1349">
      <c r="G1349" s="59" t="n"/>
      <c r="H1349" s="120" t="n"/>
      <c r="I1349" s="60" t="n"/>
      <c r="J1349" s="70" t="n"/>
      <c r="K1349" s="106" t="n"/>
      <c r="L1349" s="59" t="n"/>
      <c r="M1349" s="121" t="n"/>
      <c r="N1349" s="107" t="n"/>
      <c r="O1349" s="107" t="n"/>
      <c r="P1349" s="107" t="n"/>
      <c r="Q1349" s="61" t="n"/>
      <c r="R1349" s="61" t="n"/>
      <c r="S1349" s="62" t="n"/>
      <c r="T1349" s="59" t="n"/>
      <c r="U1349" s="59" t="n"/>
      <c r="V1349" s="59" t="n"/>
    </row>
    <row r="1350">
      <c r="G1350" s="59" t="n"/>
      <c r="H1350" s="120" t="n"/>
      <c r="I1350" s="60" t="n"/>
      <c r="J1350" s="70" t="n"/>
      <c r="K1350" s="106" t="n"/>
      <c r="L1350" s="59" t="n"/>
      <c r="M1350" s="121" t="n"/>
      <c r="N1350" s="107" t="n"/>
      <c r="O1350" s="107" t="n"/>
      <c r="P1350" s="107" t="n"/>
      <c r="Q1350" s="61" t="n"/>
      <c r="R1350" s="61" t="n"/>
      <c r="S1350" s="62" t="n"/>
      <c r="T1350" s="59" t="n"/>
      <c r="U1350" s="59" t="n"/>
      <c r="V1350" s="59" t="n"/>
    </row>
    <row r="1351">
      <c r="G1351" s="59" t="n"/>
      <c r="H1351" s="120" t="n"/>
      <c r="I1351" s="60" t="n"/>
      <c r="J1351" s="70" t="n"/>
      <c r="K1351" s="106" t="n"/>
      <c r="L1351" s="59" t="n"/>
      <c r="M1351" s="121" t="n"/>
      <c r="N1351" s="107" t="n"/>
      <c r="O1351" s="107" t="n"/>
      <c r="P1351" s="107" t="n"/>
      <c r="Q1351" s="61" t="n"/>
      <c r="R1351" s="61" t="n"/>
      <c r="S1351" s="62" t="n"/>
      <c r="T1351" s="59" t="n"/>
      <c r="U1351" s="59" t="n"/>
      <c r="V1351" s="59" t="n"/>
    </row>
    <row r="1352" ht="17.5" customHeight="1" s="15" thickBot="1">
      <c r="G1352" s="59" t="n"/>
      <c r="H1352" s="120" t="n"/>
      <c r="I1352" s="60" t="n"/>
      <c r="J1352" s="70" t="n"/>
      <c r="K1352" s="106" t="n"/>
      <c r="L1352" s="59" t="n"/>
      <c r="M1352" s="121" t="n"/>
      <c r="N1352" s="107" t="n"/>
      <c r="O1352" s="107" t="n"/>
      <c r="P1352" s="107" t="n"/>
      <c r="Q1352" s="61" t="n"/>
      <c r="R1352" s="61" t="n"/>
      <c r="S1352" s="62" t="n"/>
      <c r="T1352" s="59" t="n"/>
      <c r="U1352" s="59" t="n"/>
      <c r="V1352" s="59" t="n"/>
    </row>
    <row r="1353" ht="17.5" customHeight="1" s="15" thickBot="1">
      <c r="G1353" s="59" t="n"/>
      <c r="H1353" s="120" t="n"/>
      <c r="I1353" s="60" t="n"/>
      <c r="J1353" s="70" t="n"/>
      <c r="K1353" s="106" t="n"/>
      <c r="L1353" s="59" t="n"/>
      <c r="M1353" s="121" t="n"/>
      <c r="N1353" s="107" t="n"/>
      <c r="O1353" s="107" t="n"/>
      <c r="P1353" s="107" t="n"/>
      <c r="Q1353" s="61" t="n"/>
      <c r="R1353" s="61" t="n"/>
      <c r="S1353" s="62" t="n"/>
      <c r="T1353" s="59" t="n"/>
      <c r="U1353" s="59" t="n"/>
      <c r="V1353" s="59" t="n"/>
    </row>
    <row r="1354">
      <c r="G1354" s="59" t="n"/>
      <c r="H1354" s="120" t="n"/>
      <c r="I1354" s="60" t="n"/>
      <c r="J1354" s="70" t="n"/>
      <c r="K1354" s="106" t="n"/>
      <c r="L1354" s="59" t="n"/>
      <c r="M1354" s="121" t="n"/>
      <c r="N1354" s="107" t="n"/>
      <c r="O1354" s="107" t="n"/>
      <c r="P1354" s="107" t="n"/>
      <c r="Q1354" s="61" t="n"/>
      <c r="R1354" s="61" t="n"/>
      <c r="S1354" s="62" t="n"/>
      <c r="T1354" s="59" t="n"/>
      <c r="U1354" s="59" t="n"/>
      <c r="V1354" s="59" t="n"/>
    </row>
    <row r="1355">
      <c r="G1355" s="59" t="n"/>
      <c r="H1355" s="120" t="n"/>
      <c r="I1355" s="60" t="n"/>
      <c r="J1355" s="70" t="n"/>
      <c r="K1355" s="106" t="n"/>
      <c r="L1355" s="59" t="n"/>
      <c r="M1355" s="121" t="n"/>
      <c r="N1355" s="107" t="n"/>
      <c r="O1355" s="107" t="n"/>
      <c r="P1355" s="107" t="n"/>
      <c r="Q1355" s="61" t="n"/>
      <c r="R1355" s="61" t="n"/>
      <c r="S1355" s="62" t="n"/>
      <c r="T1355" s="59" t="n"/>
      <c r="U1355" s="59" t="n"/>
      <c r="V1355" s="59" t="n"/>
    </row>
    <row r="1356">
      <c r="G1356" s="59" t="n"/>
      <c r="H1356" s="120" t="n"/>
      <c r="I1356" s="60" t="n"/>
      <c r="J1356" s="70" t="n"/>
      <c r="K1356" s="106" t="n"/>
      <c r="L1356" s="59" t="n"/>
      <c r="M1356" s="121" t="n"/>
      <c r="N1356" s="107" t="n"/>
      <c r="O1356" s="107" t="n"/>
      <c r="P1356" s="107" t="n"/>
      <c r="Q1356" s="61" t="n"/>
      <c r="R1356" s="61" t="n"/>
      <c r="S1356" s="62" t="n"/>
      <c r="T1356" s="59" t="n"/>
      <c r="U1356" s="59" t="n"/>
      <c r="V1356" s="59" t="n"/>
    </row>
    <row r="1357">
      <c r="G1357" s="59" t="n"/>
      <c r="H1357" s="120" t="n"/>
      <c r="I1357" s="60" t="n"/>
      <c r="J1357" s="70" t="n"/>
      <c r="K1357" s="106" t="n"/>
      <c r="L1357" s="59" t="n"/>
      <c r="M1357" s="121" t="n"/>
      <c r="N1357" s="107" t="n"/>
      <c r="O1357" s="107" t="n"/>
      <c r="P1357" s="107" t="n"/>
      <c r="Q1357" s="61" t="n"/>
      <c r="R1357" s="61" t="n"/>
      <c r="S1357" s="62" t="n"/>
      <c r="T1357" s="59" t="n"/>
      <c r="U1357" s="59" t="n"/>
      <c r="V1357" s="59" t="n"/>
    </row>
    <row r="1358">
      <c r="G1358" s="59" t="n"/>
      <c r="H1358" s="120" t="n"/>
      <c r="I1358" s="60" t="n"/>
      <c r="J1358" s="70" t="n"/>
      <c r="K1358" s="106" t="n"/>
      <c r="L1358" s="59" t="n"/>
      <c r="M1358" s="121" t="n"/>
      <c r="N1358" s="107" t="n"/>
      <c r="O1358" s="107" t="n"/>
      <c r="P1358" s="107" t="n"/>
      <c r="Q1358" s="61" t="n"/>
      <c r="R1358" s="61" t="n"/>
      <c r="S1358" s="62" t="n"/>
      <c r="T1358" s="59" t="n"/>
      <c r="U1358" s="59" t="n"/>
      <c r="V1358" s="59" t="n"/>
    </row>
    <row r="1359">
      <c r="G1359" s="59" t="n"/>
      <c r="H1359" s="120" t="n"/>
      <c r="I1359" s="60" t="n"/>
      <c r="J1359" s="70" t="n"/>
      <c r="K1359" s="106" t="n"/>
      <c r="L1359" s="59" t="n"/>
      <c r="M1359" s="121" t="n"/>
      <c r="N1359" s="107" t="n"/>
      <c r="O1359" s="107" t="n"/>
      <c r="P1359" s="107" t="n"/>
      <c r="Q1359" s="61" t="n"/>
      <c r="R1359" s="61" t="n"/>
      <c r="S1359" s="62" t="n"/>
      <c r="T1359" s="59" t="n"/>
      <c r="U1359" s="59" t="n"/>
      <c r="V1359" s="59" t="n"/>
    </row>
    <row r="1360">
      <c r="G1360" s="59" t="n"/>
      <c r="H1360" s="120" t="n"/>
      <c r="I1360" s="60" t="n"/>
      <c r="J1360" s="70" t="n"/>
      <c r="K1360" s="106" t="n"/>
      <c r="L1360" s="59" t="n"/>
      <c r="M1360" s="121" t="n"/>
      <c r="N1360" s="107" t="n"/>
      <c r="O1360" s="107" t="n"/>
      <c r="P1360" s="107" t="n"/>
      <c r="Q1360" s="61" t="n"/>
      <c r="R1360" s="61" t="n"/>
      <c r="S1360" s="62" t="n"/>
      <c r="T1360" s="59" t="n"/>
      <c r="U1360" s="59" t="n"/>
      <c r="V1360" s="59" t="n"/>
    </row>
    <row r="1361">
      <c r="G1361" s="59" t="n"/>
      <c r="H1361" s="120" t="n"/>
      <c r="I1361" s="60" t="n"/>
      <c r="J1361" s="70" t="n"/>
      <c r="K1361" s="106" t="n"/>
      <c r="L1361" s="59" t="n"/>
      <c r="M1361" s="121" t="n"/>
      <c r="N1361" s="107" t="n"/>
      <c r="O1361" s="107" t="n"/>
      <c r="P1361" s="107" t="n"/>
      <c r="Q1361" s="61" t="n"/>
      <c r="R1361" s="61" t="n"/>
      <c r="S1361" s="62" t="n"/>
      <c r="T1361" s="59" t="n"/>
      <c r="U1361" s="59" t="n"/>
      <c r="V1361" s="59" t="n"/>
    </row>
    <row r="1362">
      <c r="G1362" s="59" t="n"/>
      <c r="H1362" s="120" t="n"/>
      <c r="I1362" s="60" t="n"/>
      <c r="J1362" s="70" t="n"/>
      <c r="K1362" s="106" t="n"/>
      <c r="L1362" s="59" t="n"/>
      <c r="M1362" s="121" t="n"/>
      <c r="N1362" s="107" t="n"/>
      <c r="O1362" s="107" t="n"/>
      <c r="P1362" s="107" t="n"/>
      <c r="Q1362" s="61" t="n"/>
      <c r="R1362" s="61" t="n"/>
      <c r="S1362" s="62" t="n"/>
      <c r="T1362" s="59" t="n"/>
      <c r="U1362" s="59" t="n"/>
      <c r="V1362" s="59" t="n"/>
    </row>
    <row r="1363">
      <c r="G1363" s="59" t="n"/>
      <c r="H1363" s="120" t="n"/>
      <c r="I1363" s="60" t="n"/>
      <c r="J1363" s="70" t="n"/>
      <c r="K1363" s="106" t="n"/>
      <c r="L1363" s="59" t="n"/>
      <c r="M1363" s="121" t="n"/>
      <c r="N1363" s="107" t="n"/>
      <c r="O1363" s="107" t="n"/>
      <c r="P1363" s="107" t="n"/>
      <c r="Q1363" s="61" t="n"/>
      <c r="R1363" s="61" t="n"/>
      <c r="S1363" s="62" t="n"/>
      <c r="T1363" s="59" t="n"/>
      <c r="U1363" s="59" t="n"/>
      <c r="V1363" s="59" t="n"/>
    </row>
    <row r="1364">
      <c r="G1364" s="59" t="n"/>
      <c r="H1364" s="120" t="n"/>
      <c r="I1364" s="60" t="n"/>
      <c r="J1364" s="70" t="n"/>
      <c r="K1364" s="106" t="n"/>
      <c r="L1364" s="59" t="n"/>
      <c r="M1364" s="121" t="n"/>
      <c r="N1364" s="107" t="n"/>
      <c r="O1364" s="107" t="n"/>
      <c r="P1364" s="107" t="n"/>
      <c r="Q1364" s="61" t="n"/>
      <c r="R1364" s="61" t="n"/>
      <c r="S1364" s="62" t="n"/>
      <c r="T1364" s="59" t="n"/>
      <c r="U1364" s="59" t="n"/>
      <c r="V1364" s="59" t="n"/>
    </row>
    <row r="1365">
      <c r="G1365" s="59" t="n"/>
      <c r="H1365" s="120" t="n"/>
      <c r="I1365" s="60" t="n"/>
      <c r="J1365" s="70" t="n"/>
      <c r="K1365" s="106" t="n"/>
      <c r="L1365" s="59" t="n"/>
      <c r="M1365" s="121" t="n"/>
      <c r="N1365" s="107" t="n"/>
      <c r="O1365" s="107" t="n"/>
      <c r="P1365" s="107" t="n"/>
      <c r="Q1365" s="61" t="n"/>
      <c r="R1365" s="61" t="n"/>
      <c r="S1365" s="62" t="n"/>
      <c r="T1365" s="59" t="n"/>
      <c r="U1365" s="59" t="n"/>
      <c r="V1365" s="59" t="n"/>
    </row>
    <row r="1366">
      <c r="G1366" s="59" t="n"/>
      <c r="H1366" s="120" t="n"/>
      <c r="I1366" s="60" t="n"/>
      <c r="J1366" s="70" t="n"/>
      <c r="K1366" s="106" t="n"/>
      <c r="L1366" s="59" t="n"/>
      <c r="M1366" s="121" t="n"/>
      <c r="N1366" s="107" t="n"/>
      <c r="O1366" s="107" t="n"/>
      <c r="P1366" s="107" t="n"/>
      <c r="Q1366" s="61" t="n"/>
      <c r="R1366" s="61" t="n"/>
      <c r="S1366" s="62" t="n"/>
      <c r="T1366" s="59" t="n"/>
      <c r="U1366" s="59" t="n"/>
      <c r="V1366" s="59" t="n"/>
    </row>
    <row r="1367">
      <c r="G1367" s="59" t="n"/>
      <c r="H1367" s="120" t="n"/>
      <c r="I1367" s="60" t="n"/>
      <c r="J1367" s="70" t="n"/>
      <c r="K1367" s="106" t="n"/>
      <c r="L1367" s="59" t="n"/>
      <c r="M1367" s="121" t="n"/>
      <c r="N1367" s="107" t="n"/>
      <c r="O1367" s="107" t="n"/>
      <c r="P1367" s="107" t="n"/>
      <c r="Q1367" s="61" t="n"/>
      <c r="R1367" s="61" t="n"/>
      <c r="S1367" s="62" t="n"/>
      <c r="T1367" s="59" t="n"/>
      <c r="U1367" s="59" t="n"/>
      <c r="V1367" s="59" t="n"/>
    </row>
    <row r="1368">
      <c r="G1368" s="59" t="n"/>
      <c r="H1368" s="120" t="n"/>
      <c r="I1368" s="60" t="n"/>
      <c r="J1368" s="70" t="n"/>
      <c r="K1368" s="106" t="n"/>
      <c r="L1368" s="59" t="n"/>
      <c r="M1368" s="121" t="n"/>
      <c r="N1368" s="107" t="n"/>
      <c r="O1368" s="107" t="n"/>
      <c r="P1368" s="107" t="n"/>
      <c r="Q1368" s="61" t="n"/>
      <c r="R1368" s="61" t="n"/>
      <c r="S1368" s="62" t="n"/>
      <c r="T1368" s="59" t="n"/>
      <c r="U1368" s="59" t="n"/>
      <c r="V1368" s="59" t="n"/>
    </row>
    <row r="1369">
      <c r="G1369" s="59" t="n"/>
      <c r="H1369" s="120" t="n"/>
      <c r="I1369" s="60" t="n"/>
      <c r="J1369" s="70" t="n"/>
      <c r="K1369" s="106" t="n"/>
      <c r="L1369" s="59" t="n"/>
      <c r="M1369" s="121" t="n"/>
      <c r="N1369" s="107" t="n"/>
      <c r="O1369" s="107" t="n"/>
      <c r="P1369" s="107" t="n"/>
      <c r="Q1369" s="61" t="n"/>
      <c r="R1369" s="61" t="n"/>
      <c r="S1369" s="62" t="n"/>
      <c r="T1369" s="59" t="n"/>
      <c r="U1369" s="59" t="n"/>
      <c r="V1369" s="59" t="n"/>
    </row>
    <row r="1370">
      <c r="G1370" s="59" t="n"/>
      <c r="H1370" s="120" t="n"/>
      <c r="I1370" s="60" t="n"/>
      <c r="J1370" s="70" t="n"/>
      <c r="K1370" s="106" t="n"/>
      <c r="L1370" s="59" t="n"/>
      <c r="M1370" s="121" t="n"/>
      <c r="N1370" s="107" t="n"/>
      <c r="O1370" s="107" t="n"/>
      <c r="P1370" s="107" t="n"/>
      <c r="Q1370" s="61" t="n"/>
      <c r="R1370" s="61" t="n"/>
      <c r="S1370" s="62" t="n"/>
      <c r="T1370" s="59" t="n"/>
      <c r="U1370" s="59" t="n"/>
      <c r="V1370" s="59" t="n"/>
    </row>
    <row r="1371" ht="17.5" customHeight="1" s="15" thickBot="1">
      <c r="A1371" s="4" t="n"/>
      <c r="G1371" s="59" t="n"/>
      <c r="H1371" s="120" t="n"/>
      <c r="I1371" s="60" t="n"/>
      <c r="J1371" s="70" t="n"/>
      <c r="K1371" s="106" t="n"/>
      <c r="L1371" s="106" t="n"/>
      <c r="M1371" s="121" t="n"/>
      <c r="N1371" s="122" t="n"/>
      <c r="O1371" s="107" t="n"/>
      <c r="P1371" s="107" t="n"/>
      <c r="Q1371" s="61" t="n"/>
      <c r="R1371" s="63" t="n"/>
      <c r="S1371" s="62" t="n"/>
      <c r="T1371" s="59" t="n"/>
      <c r="U1371" s="59" t="n"/>
      <c r="V1371" s="59" t="n"/>
    </row>
    <row r="1372" ht="17.5" customHeight="1" s="15" thickTop="1">
      <c r="G1372" s="59" t="n"/>
      <c r="H1372" s="120" t="n"/>
      <c r="I1372" s="60" t="n"/>
      <c r="J1372" s="70" t="n"/>
      <c r="K1372" s="106" t="n"/>
      <c r="L1372" s="59" t="n"/>
      <c r="M1372" s="121" t="n"/>
      <c r="N1372" s="107" t="n"/>
      <c r="O1372" s="107" t="n"/>
      <c r="P1372" s="107" t="n"/>
      <c r="Q1372" s="61" t="n"/>
      <c r="R1372" s="61" t="n"/>
      <c r="S1372" s="62" t="n"/>
      <c r="T1372" s="59" t="n"/>
      <c r="U1372" s="59" t="n"/>
      <c r="V1372" s="59" t="n"/>
    </row>
    <row r="1373">
      <c r="G1373" s="59" t="n"/>
      <c r="H1373" s="120" t="n"/>
      <c r="I1373" s="60" t="n"/>
      <c r="J1373" s="70" t="n"/>
      <c r="K1373" s="106" t="n"/>
      <c r="L1373" s="59" t="n"/>
      <c r="M1373" s="121" t="n"/>
      <c r="N1373" s="107" t="n"/>
      <c r="O1373" s="107" t="n"/>
      <c r="P1373" s="107" t="n"/>
      <c r="Q1373" s="61" t="n"/>
      <c r="R1373" s="61" t="n"/>
      <c r="S1373" s="62" t="n"/>
      <c r="T1373" s="59" t="n"/>
      <c r="U1373" s="59" t="n"/>
      <c r="V1373" s="59" t="n"/>
    </row>
    <row r="1374">
      <c r="G1374" s="59" t="n"/>
      <c r="H1374" s="120" t="n"/>
      <c r="I1374" s="60" t="n"/>
      <c r="J1374" s="70" t="n"/>
      <c r="K1374" s="106" t="n"/>
      <c r="L1374" s="59" t="n"/>
      <c r="M1374" s="121" t="n"/>
      <c r="N1374" s="107" t="n"/>
      <c r="O1374" s="107" t="n"/>
      <c r="P1374" s="107" t="n"/>
      <c r="Q1374" s="61" t="n"/>
      <c r="R1374" s="61" t="n"/>
      <c r="S1374" s="62" t="n"/>
      <c r="T1374" s="59" t="n"/>
      <c r="U1374" s="59" t="n"/>
      <c r="V1374" s="59" t="n"/>
    </row>
    <row r="1375">
      <c r="G1375" s="59" t="n"/>
      <c r="H1375" s="120" t="n"/>
      <c r="I1375" s="60" t="n"/>
      <c r="J1375" s="70" t="n"/>
      <c r="K1375" s="106" t="n"/>
      <c r="L1375" s="59" t="n"/>
      <c r="M1375" s="121" t="n"/>
      <c r="N1375" s="107" t="n"/>
      <c r="O1375" s="107" t="n"/>
      <c r="P1375" s="107" t="n"/>
      <c r="Q1375" s="61" t="n"/>
      <c r="R1375" s="61" t="n"/>
      <c r="S1375" s="62" t="n"/>
      <c r="T1375" s="59" t="n"/>
      <c r="U1375" s="59" t="n"/>
      <c r="V1375" s="59" t="n"/>
    </row>
    <row r="1376">
      <c r="G1376" s="59" t="n"/>
      <c r="H1376" s="120" t="n"/>
      <c r="I1376" s="60" t="n"/>
      <c r="J1376" s="70" t="n"/>
      <c r="K1376" s="106" t="n"/>
      <c r="L1376" s="59" t="n"/>
      <c r="M1376" s="121" t="n"/>
      <c r="N1376" s="107" t="n"/>
      <c r="O1376" s="107" t="n"/>
      <c r="P1376" s="107" t="n"/>
      <c r="Q1376" s="61" t="n"/>
      <c r="R1376" s="61" t="n"/>
      <c r="S1376" s="62" t="n"/>
      <c r="T1376" s="59" t="n"/>
      <c r="U1376" s="59" t="n"/>
      <c r="V1376" s="59" t="n"/>
    </row>
    <row r="1377">
      <c r="G1377" s="59" t="n"/>
      <c r="H1377" s="120" t="n"/>
      <c r="I1377" s="60" t="n"/>
      <c r="J1377" s="70" t="n"/>
      <c r="K1377" s="106" t="n"/>
      <c r="L1377" s="59" t="n"/>
      <c r="M1377" s="121" t="n"/>
      <c r="N1377" s="107" t="n"/>
      <c r="O1377" s="107" t="n"/>
      <c r="P1377" s="107" t="n"/>
      <c r="Q1377" s="61" t="n"/>
      <c r="R1377" s="61" t="n"/>
      <c r="S1377" s="62" t="n"/>
      <c r="T1377" s="59" t="n"/>
      <c r="U1377" s="59" t="n"/>
      <c r="V1377" s="59" t="n"/>
    </row>
    <row r="1378">
      <c r="E1378" s="4" t="n"/>
      <c r="F1378" s="4" t="n"/>
      <c r="G1378" s="59" t="n"/>
      <c r="H1378" s="120" t="n"/>
      <c r="I1378" s="60" t="n"/>
      <c r="J1378" s="70" t="n"/>
      <c r="K1378" s="106" t="n"/>
      <c r="L1378" s="59" t="n"/>
      <c r="M1378" s="121" t="n"/>
      <c r="N1378" s="107" t="n"/>
      <c r="O1378" s="107" t="n"/>
      <c r="P1378" s="107" t="n"/>
      <c r="Q1378" s="61" t="n"/>
      <c r="R1378" s="61" t="n"/>
      <c r="S1378" s="62" t="n"/>
      <c r="T1378" s="59" t="n"/>
      <c r="U1378" s="59" t="n"/>
      <c r="V1378" s="59" t="n"/>
    </row>
    <row r="1379">
      <c r="B1379" s="27" t="n"/>
      <c r="C1379" s="4" t="n"/>
      <c r="D1379" s="4" t="n"/>
      <c r="G1379" s="59" t="n"/>
      <c r="H1379" s="120" t="n"/>
      <c r="I1379" s="60" t="n"/>
      <c r="J1379" s="70" t="n"/>
      <c r="K1379" s="106" t="n"/>
      <c r="L1379" s="59" t="n"/>
      <c r="M1379" s="121" t="n"/>
      <c r="N1379" s="107" t="n"/>
      <c r="O1379" s="107" t="n"/>
      <c r="P1379" s="107" t="n"/>
      <c r="Q1379" s="61" t="n"/>
      <c r="R1379" s="61" t="n"/>
      <c r="S1379" s="62" t="n"/>
      <c r="T1379" s="59" t="n"/>
      <c r="U1379" s="59" t="n"/>
      <c r="V1379" s="59" t="n"/>
    </row>
    <row r="1380">
      <c r="G1380" s="59" t="n"/>
      <c r="H1380" s="120" t="n"/>
      <c r="I1380" s="60" t="n"/>
      <c r="J1380" s="70" t="n"/>
      <c r="K1380" s="106" t="n"/>
      <c r="L1380" s="59" t="n"/>
      <c r="M1380" s="121" t="n"/>
      <c r="N1380" s="107" t="n"/>
      <c r="O1380" s="107" t="n"/>
      <c r="P1380" s="107" t="n"/>
      <c r="Q1380" s="61" t="n"/>
      <c r="R1380" s="61" t="n"/>
      <c r="S1380" s="62" t="n"/>
      <c r="T1380" s="59" t="n"/>
      <c r="U1380" s="59" t="n"/>
      <c r="V1380" s="59" t="n"/>
    </row>
    <row r="1381">
      <c r="G1381" s="59" t="n"/>
      <c r="H1381" s="120" t="n"/>
      <c r="I1381" s="60" t="n"/>
      <c r="J1381" s="70" t="n"/>
      <c r="K1381" s="106" t="n"/>
      <c r="L1381" s="59" t="n"/>
      <c r="M1381" s="121" t="n"/>
      <c r="N1381" s="107" t="n"/>
      <c r="O1381" s="107" t="n"/>
      <c r="P1381" s="107" t="n"/>
      <c r="Q1381" s="61" t="n"/>
      <c r="R1381" s="61" t="n"/>
      <c r="S1381" s="62" t="n"/>
      <c r="T1381" s="59" t="n"/>
      <c r="U1381" s="59" t="n"/>
      <c r="V1381" s="59" t="n"/>
    </row>
    <row r="1382">
      <c r="G1382" s="59" t="n"/>
      <c r="H1382" s="120" t="n"/>
      <c r="I1382" s="60" t="n"/>
      <c r="J1382" s="70" t="n"/>
      <c r="K1382" s="106" t="n"/>
      <c r="L1382" s="59" t="n"/>
      <c r="M1382" s="121" t="n"/>
      <c r="N1382" s="107" t="n"/>
      <c r="O1382" s="107" t="n"/>
      <c r="P1382" s="107" t="n"/>
      <c r="Q1382" s="61" t="n"/>
      <c r="R1382" s="61" t="n"/>
      <c r="S1382" s="62" t="n"/>
      <c r="T1382" s="59" t="n"/>
      <c r="U1382" s="59" t="n"/>
      <c r="V1382" s="59" t="n"/>
    </row>
    <row r="1383">
      <c r="G1383" s="59" t="n"/>
      <c r="H1383" s="120" t="n"/>
      <c r="I1383" s="60" t="n"/>
      <c r="J1383" s="70" t="n"/>
      <c r="K1383" s="106" t="n"/>
      <c r="L1383" s="59" t="n"/>
      <c r="M1383" s="121" t="n"/>
      <c r="N1383" s="107" t="n"/>
      <c r="O1383" s="107" t="n"/>
      <c r="P1383" s="107" t="n"/>
      <c r="Q1383" s="61" t="n"/>
      <c r="R1383" s="61" t="n"/>
      <c r="S1383" s="62" t="n"/>
      <c r="T1383" s="59" t="n"/>
      <c r="U1383" s="59" t="n"/>
      <c r="V1383" s="59" t="n"/>
    </row>
    <row r="1384">
      <c r="G1384" s="59" t="n"/>
      <c r="H1384" s="120" t="n"/>
      <c r="I1384" s="60" t="n"/>
      <c r="J1384" s="70" t="n"/>
      <c r="K1384" s="106" t="n"/>
      <c r="L1384" s="59" t="n"/>
      <c r="M1384" s="121" t="n"/>
      <c r="N1384" s="107" t="n"/>
      <c r="O1384" s="107" t="n"/>
      <c r="P1384" s="107" t="n"/>
      <c r="Q1384" s="61" t="n"/>
      <c r="R1384" s="61" t="n"/>
      <c r="S1384" s="62" t="n"/>
      <c r="T1384" s="59" t="n"/>
      <c r="U1384" s="59" t="n"/>
      <c r="V1384" s="59" t="n"/>
    </row>
    <row r="1385">
      <c r="G1385" s="59" t="n"/>
      <c r="H1385" s="120" t="n"/>
      <c r="I1385" s="60" t="n"/>
      <c r="J1385" s="70" t="n"/>
      <c r="K1385" s="106" t="n"/>
      <c r="L1385" s="59" t="n"/>
      <c r="M1385" s="121" t="n"/>
      <c r="N1385" s="107" t="n"/>
      <c r="O1385" s="107" t="n"/>
      <c r="P1385" s="107" t="n"/>
      <c r="Q1385" s="61" t="n"/>
      <c r="R1385" s="61" t="n"/>
      <c r="S1385" s="62" t="n"/>
      <c r="T1385" s="59" t="n"/>
      <c r="U1385" s="59" t="n"/>
      <c r="V1385" s="59" t="n"/>
    </row>
    <row r="1386">
      <c r="G1386" s="59" t="n"/>
      <c r="H1386" s="120" t="n"/>
      <c r="I1386" s="60" t="n"/>
      <c r="J1386" s="70" t="n"/>
      <c r="K1386" s="106" t="n"/>
      <c r="L1386" s="59" t="n"/>
      <c r="M1386" s="121" t="n"/>
      <c r="N1386" s="107" t="n"/>
      <c r="O1386" s="107" t="n"/>
      <c r="P1386" s="107" t="n"/>
      <c r="Q1386" s="61" t="n"/>
      <c r="R1386" s="61" t="n"/>
      <c r="S1386" s="62" t="n"/>
      <c r="T1386" s="59" t="n"/>
      <c r="U1386" s="59" t="n"/>
      <c r="V1386" s="59" t="n"/>
    </row>
    <row r="1387">
      <c r="G1387" s="59" t="n"/>
      <c r="H1387" s="120" t="n"/>
      <c r="I1387" s="60" t="n"/>
      <c r="J1387" s="70" t="n"/>
      <c r="K1387" s="106" t="n"/>
      <c r="L1387" s="59" t="n"/>
      <c r="M1387" s="121" t="n"/>
      <c r="N1387" s="107" t="n"/>
      <c r="O1387" s="107" t="n"/>
      <c r="P1387" s="107" t="n"/>
      <c r="Q1387" s="61" t="n"/>
      <c r="R1387" s="61" t="n"/>
      <c r="S1387" s="62" t="n"/>
      <c r="T1387" s="59" t="n"/>
      <c r="U1387" s="59" t="n"/>
      <c r="V1387" s="59" t="n"/>
    </row>
    <row r="1388">
      <c r="G1388" s="59" t="n"/>
      <c r="H1388" s="120" t="n"/>
      <c r="I1388" s="60" t="n"/>
      <c r="J1388" s="70" t="n"/>
      <c r="K1388" s="106" t="n"/>
      <c r="L1388" s="59" t="n"/>
      <c r="M1388" s="121" t="n"/>
      <c r="N1388" s="107" t="n"/>
      <c r="O1388" s="107" t="n"/>
      <c r="P1388" s="107" t="n"/>
      <c r="Q1388" s="61" t="n"/>
      <c r="R1388" s="61" t="n"/>
      <c r="S1388" s="62" t="n"/>
      <c r="T1388" s="59" t="n"/>
      <c r="U1388" s="59" t="n"/>
      <c r="V1388" s="59" t="n"/>
    </row>
    <row r="1389">
      <c r="G1389" s="59" t="n"/>
      <c r="H1389" s="120" t="n"/>
      <c r="I1389" s="60" t="n"/>
      <c r="J1389" s="70" t="n"/>
      <c r="K1389" s="106" t="n"/>
      <c r="L1389" s="59" t="n"/>
      <c r="M1389" s="121" t="n"/>
      <c r="N1389" s="107" t="n"/>
      <c r="O1389" s="107" t="n"/>
      <c r="P1389" s="107" t="n"/>
      <c r="Q1389" s="61" t="n"/>
      <c r="R1389" s="61" t="n"/>
      <c r="S1389" s="62" t="n"/>
      <c r="T1389" s="59" t="n"/>
      <c r="U1389" s="59" t="n"/>
      <c r="V1389" s="59" t="n"/>
    </row>
    <row r="1390">
      <c r="G1390" s="59" t="n"/>
      <c r="H1390" s="120" t="n"/>
      <c r="I1390" s="60" t="n"/>
      <c r="J1390" s="70" t="n"/>
      <c r="K1390" s="106" t="n"/>
      <c r="L1390" s="59" t="n"/>
      <c r="M1390" s="121" t="n"/>
      <c r="N1390" s="107" t="n"/>
      <c r="O1390" s="107" t="n"/>
      <c r="P1390" s="107" t="n"/>
      <c r="Q1390" s="61" t="n"/>
      <c r="R1390" s="61" t="n"/>
      <c r="S1390" s="62" t="n"/>
      <c r="T1390" s="59" t="n"/>
      <c r="U1390" s="59" t="n"/>
      <c r="V1390" s="59" t="n"/>
    </row>
    <row r="1391">
      <c r="G1391" s="59" t="n"/>
      <c r="H1391" s="120" t="n"/>
      <c r="I1391" s="60" t="n"/>
      <c r="J1391" s="70" t="n"/>
      <c r="K1391" s="106" t="n"/>
      <c r="L1391" s="59" t="n"/>
      <c r="M1391" s="121" t="n"/>
      <c r="N1391" s="107" t="n"/>
      <c r="O1391" s="107" t="n"/>
      <c r="P1391" s="107" t="n"/>
      <c r="Q1391" s="61" t="n"/>
      <c r="R1391" s="61" t="n"/>
      <c r="S1391" s="62" t="n"/>
      <c r="T1391" s="59" t="n"/>
      <c r="U1391" s="59" t="n"/>
      <c r="V1391" s="59" t="n"/>
    </row>
    <row r="1392">
      <c r="G1392" s="59" t="n"/>
      <c r="H1392" s="120" t="n"/>
      <c r="I1392" s="60" t="n"/>
      <c r="J1392" s="70" t="n"/>
      <c r="K1392" s="106" t="n"/>
      <c r="L1392" s="59" t="n"/>
      <c r="M1392" s="121" t="n"/>
      <c r="N1392" s="107" t="n"/>
      <c r="O1392" s="107" t="n"/>
      <c r="P1392" s="107" t="n"/>
      <c r="Q1392" s="61" t="n"/>
      <c r="R1392" s="61" t="n"/>
      <c r="S1392" s="62" t="n"/>
      <c r="T1392" s="59" t="n"/>
      <c r="U1392" s="59" t="n"/>
      <c r="V1392" s="59" t="n"/>
    </row>
    <row r="1393">
      <c r="G1393" s="59" t="n"/>
      <c r="H1393" s="120" t="n"/>
      <c r="I1393" s="60" t="n"/>
      <c r="J1393" s="70" t="n"/>
      <c r="K1393" s="106" t="n"/>
      <c r="L1393" s="59" t="n"/>
      <c r="M1393" s="121" t="n"/>
      <c r="N1393" s="107" t="n"/>
      <c r="O1393" s="107" t="n"/>
      <c r="P1393" s="107" t="n"/>
      <c r="Q1393" s="61" t="n"/>
      <c r="R1393" s="61" t="n"/>
      <c r="S1393" s="62" t="n"/>
      <c r="T1393" s="59" t="n"/>
      <c r="U1393" s="59" t="n"/>
      <c r="V1393" s="59" t="n"/>
    </row>
    <row r="1394">
      <c r="G1394" s="59" t="n"/>
      <c r="H1394" s="120" t="n"/>
      <c r="I1394" s="60" t="n"/>
      <c r="J1394" s="70" t="n"/>
      <c r="K1394" s="106" t="n"/>
      <c r="L1394" s="59" t="n"/>
      <c r="M1394" s="121" t="n"/>
      <c r="N1394" s="107" t="n"/>
      <c r="O1394" s="107" t="n"/>
      <c r="P1394" s="107" t="n"/>
      <c r="Q1394" s="61" t="n"/>
      <c r="R1394" s="61" t="n"/>
      <c r="S1394" s="62" t="n"/>
      <c r="T1394" s="59" t="n"/>
      <c r="U1394" s="59" t="n"/>
      <c r="V1394" s="59" t="n"/>
    </row>
    <row r="1395">
      <c r="G1395" s="59" t="n"/>
      <c r="H1395" s="120" t="n"/>
      <c r="I1395" s="60" t="n"/>
      <c r="J1395" s="70" t="n"/>
      <c r="K1395" s="106" t="n"/>
      <c r="L1395" s="59" t="n"/>
      <c r="M1395" s="121" t="n"/>
      <c r="N1395" s="107" t="n"/>
      <c r="O1395" s="107" t="n"/>
      <c r="P1395" s="107" t="n"/>
      <c r="Q1395" s="61" t="n"/>
      <c r="R1395" s="61" t="n"/>
      <c r="S1395" s="62" t="n"/>
      <c r="T1395" s="59" t="n"/>
      <c r="U1395" s="59" t="n"/>
      <c r="V1395" s="59" t="n"/>
    </row>
    <row r="1396">
      <c r="G1396" s="59" t="n"/>
      <c r="H1396" s="120" t="n"/>
      <c r="I1396" s="60" t="n"/>
      <c r="J1396" s="70" t="n"/>
      <c r="K1396" s="106" t="n"/>
      <c r="L1396" s="59" t="n"/>
      <c r="M1396" s="121" t="n"/>
      <c r="N1396" s="107" t="n"/>
      <c r="O1396" s="107" t="n"/>
      <c r="P1396" s="107" t="n"/>
      <c r="Q1396" s="61" t="n"/>
      <c r="R1396" s="61" t="n"/>
      <c r="S1396" s="62" t="n"/>
      <c r="T1396" s="59" t="n"/>
      <c r="U1396" s="59" t="n"/>
      <c r="V1396" s="59" t="n"/>
    </row>
    <row r="1397">
      <c r="G1397" s="59" t="n"/>
      <c r="H1397" s="120" t="n"/>
      <c r="I1397" s="60" t="n"/>
      <c r="J1397" s="70" t="n"/>
      <c r="K1397" s="106" t="n"/>
      <c r="L1397" s="59" t="n"/>
      <c r="M1397" s="121" t="n"/>
      <c r="N1397" s="107" t="n"/>
      <c r="O1397" s="107" t="n"/>
      <c r="P1397" s="107" t="n"/>
      <c r="Q1397" s="61" t="n"/>
      <c r="R1397" s="61" t="n"/>
      <c r="S1397" s="62" t="n"/>
      <c r="T1397" s="59" t="n"/>
      <c r="U1397" s="59" t="n"/>
      <c r="V1397" s="59" t="n"/>
    </row>
    <row r="1398">
      <c r="G1398" s="59" t="n"/>
      <c r="H1398" s="120" t="n"/>
      <c r="I1398" s="60" t="n"/>
      <c r="J1398" s="70" t="n"/>
      <c r="K1398" s="106" t="n"/>
      <c r="L1398" s="59" t="n"/>
      <c r="M1398" s="121" t="n"/>
      <c r="N1398" s="107" t="n"/>
      <c r="O1398" s="107" t="n"/>
      <c r="P1398" s="107" t="n"/>
      <c r="Q1398" s="61" t="n"/>
      <c r="R1398" s="61" t="n"/>
      <c r="S1398" s="62" t="n"/>
      <c r="T1398" s="59" t="n"/>
      <c r="U1398" s="59" t="n"/>
      <c r="V1398" s="59" t="n"/>
    </row>
    <row r="1399">
      <c r="G1399" s="59" t="n"/>
      <c r="H1399" s="120" t="n"/>
      <c r="I1399" s="60" t="n"/>
      <c r="J1399" s="70" t="n"/>
      <c r="K1399" s="106" t="n"/>
      <c r="L1399" s="59" t="n"/>
      <c r="M1399" s="121" t="n"/>
      <c r="N1399" s="107" t="n"/>
      <c r="O1399" s="107" t="n"/>
      <c r="P1399" s="107" t="n"/>
      <c r="Q1399" s="61" t="n"/>
      <c r="R1399" s="61" t="n"/>
      <c r="S1399" s="62" t="n"/>
      <c r="T1399" s="59" t="n"/>
      <c r="U1399" s="59" t="n"/>
      <c r="V1399" s="59" t="n"/>
    </row>
    <row r="1400">
      <c r="G1400" s="59" t="n"/>
      <c r="H1400" s="120" t="n"/>
      <c r="I1400" s="60" t="n"/>
      <c r="J1400" s="70" t="n"/>
      <c r="K1400" s="106" t="n"/>
      <c r="L1400" s="59" t="n"/>
      <c r="M1400" s="121" t="n"/>
      <c r="N1400" s="107" t="n"/>
      <c r="O1400" s="107" t="n"/>
      <c r="P1400" s="107" t="n"/>
      <c r="Q1400" s="61" t="n"/>
      <c r="R1400" s="61" t="n"/>
      <c r="S1400" s="62" t="n"/>
      <c r="T1400" s="59" t="n"/>
      <c r="U1400" s="59" t="n"/>
      <c r="V1400" s="59" t="n"/>
    </row>
    <row r="1401">
      <c r="G1401" s="59" t="n"/>
      <c r="H1401" s="120" t="n"/>
      <c r="I1401" s="60" t="n"/>
      <c r="J1401" s="70" t="n"/>
      <c r="K1401" s="106" t="n"/>
      <c r="L1401" s="59" t="n"/>
      <c r="M1401" s="121" t="n"/>
      <c r="N1401" s="107" t="n"/>
      <c r="O1401" s="107" t="n"/>
      <c r="P1401" s="107" t="n"/>
      <c r="Q1401" s="61" t="n"/>
      <c r="R1401" s="61" t="n"/>
      <c r="S1401" s="62" t="n"/>
      <c r="T1401" s="59" t="n"/>
      <c r="U1401" s="59" t="n"/>
      <c r="V1401" s="59" t="n"/>
    </row>
    <row r="1402">
      <c r="G1402" s="59" t="n"/>
      <c r="H1402" s="120" t="n"/>
      <c r="I1402" s="60" t="n"/>
      <c r="J1402" s="70" t="n"/>
      <c r="K1402" s="106" t="n"/>
      <c r="L1402" s="59" t="n"/>
      <c r="M1402" s="121" t="n"/>
      <c r="N1402" s="107" t="n"/>
      <c r="O1402" s="107" t="n"/>
      <c r="P1402" s="107" t="n"/>
      <c r="Q1402" s="61" t="n"/>
      <c r="R1402" s="61" t="n"/>
      <c r="S1402" s="62" t="n"/>
      <c r="T1402" s="59" t="n"/>
      <c r="U1402" s="59" t="n"/>
      <c r="V1402" s="59" t="n"/>
    </row>
    <row r="1403">
      <c r="G1403" s="59" t="n"/>
      <c r="H1403" s="120" t="n"/>
      <c r="I1403" s="60" t="n"/>
      <c r="J1403" s="70" t="n"/>
      <c r="K1403" s="106" t="n"/>
      <c r="L1403" s="59" t="n"/>
      <c r="M1403" s="121" t="n"/>
      <c r="N1403" s="107" t="n"/>
      <c r="O1403" s="107" t="n"/>
      <c r="P1403" s="107" t="n"/>
      <c r="Q1403" s="61" t="n"/>
      <c r="R1403" s="61" t="n"/>
      <c r="S1403" s="62" t="n"/>
      <c r="T1403" s="59" t="n"/>
      <c r="U1403" s="59" t="n"/>
      <c r="V1403" s="59" t="n"/>
    </row>
    <row r="1404">
      <c r="G1404" s="59" t="n"/>
      <c r="H1404" s="120" t="n"/>
      <c r="I1404" s="60" t="n"/>
      <c r="J1404" s="70" t="n"/>
      <c r="K1404" s="106" t="n"/>
      <c r="L1404" s="59" t="n"/>
      <c r="M1404" s="121" t="n"/>
      <c r="N1404" s="107" t="n"/>
      <c r="O1404" s="107" t="n"/>
      <c r="P1404" s="107" t="n"/>
      <c r="Q1404" s="61" t="n"/>
      <c r="R1404" s="61" t="n"/>
      <c r="S1404" s="62" t="n"/>
      <c r="T1404" s="59" t="n"/>
      <c r="U1404" s="59" t="n"/>
      <c r="V1404" s="59" t="n"/>
    </row>
    <row r="1405">
      <c r="G1405" s="59" t="n"/>
      <c r="H1405" s="120" t="n"/>
      <c r="I1405" s="60" t="n"/>
      <c r="J1405" s="70" t="n"/>
      <c r="K1405" s="106" t="n"/>
      <c r="L1405" s="59" t="n"/>
      <c r="M1405" s="121" t="n"/>
      <c r="N1405" s="107" t="n"/>
      <c r="O1405" s="107" t="n"/>
      <c r="P1405" s="107" t="n"/>
      <c r="Q1405" s="61" t="n"/>
      <c r="R1405" s="61" t="n"/>
      <c r="S1405" s="62" t="n"/>
      <c r="T1405" s="59" t="n"/>
      <c r="U1405" s="59" t="n"/>
      <c r="V1405" s="59" t="n"/>
    </row>
    <row r="1406">
      <c r="G1406" s="59" t="n"/>
      <c r="H1406" s="120" t="n"/>
      <c r="I1406" s="60" t="n"/>
      <c r="J1406" s="70" t="n"/>
      <c r="K1406" s="106" t="n"/>
      <c r="L1406" s="59" t="n"/>
      <c r="M1406" s="121" t="n"/>
      <c r="N1406" s="107" t="n"/>
      <c r="O1406" s="107" t="n"/>
      <c r="P1406" s="107" t="n"/>
      <c r="Q1406" s="61" t="n"/>
      <c r="R1406" s="61" t="n"/>
      <c r="S1406" s="62" t="n"/>
      <c r="T1406" s="59" t="n"/>
      <c r="U1406" s="59" t="n"/>
      <c r="V1406" s="59" t="n"/>
    </row>
    <row r="1407">
      <c r="G1407" s="59" t="n"/>
      <c r="H1407" s="120" t="n"/>
      <c r="I1407" s="60" t="n"/>
      <c r="J1407" s="70" t="n"/>
      <c r="K1407" s="106" t="n"/>
      <c r="L1407" s="59" t="n"/>
      <c r="M1407" s="121" t="n"/>
      <c r="N1407" s="107" t="n"/>
      <c r="O1407" s="107" t="n"/>
      <c r="P1407" s="107" t="n"/>
      <c r="Q1407" s="61" t="n"/>
      <c r="R1407" s="61" t="n"/>
      <c r="S1407" s="62" t="n"/>
      <c r="T1407" s="59" t="n"/>
      <c r="U1407" s="59" t="n"/>
      <c r="V1407" s="59" t="n"/>
    </row>
    <row r="1408">
      <c r="G1408" s="59" t="n"/>
      <c r="H1408" s="120" t="n"/>
      <c r="I1408" s="60" t="n"/>
      <c r="J1408" s="70" t="n"/>
      <c r="K1408" s="106" t="n"/>
      <c r="L1408" s="59" t="n"/>
      <c r="M1408" s="121" t="n"/>
      <c r="N1408" s="107" t="n"/>
      <c r="O1408" s="107" t="n"/>
      <c r="P1408" s="107" t="n"/>
      <c r="Q1408" s="61" t="n"/>
      <c r="R1408" s="61" t="n"/>
      <c r="S1408" s="62" t="n"/>
      <c r="T1408" s="59" t="n"/>
      <c r="U1408" s="59" t="n"/>
      <c r="V1408" s="59" t="n"/>
    </row>
    <row r="1409">
      <c r="G1409" s="59" t="n"/>
      <c r="H1409" s="120" t="n"/>
      <c r="I1409" s="60" t="n"/>
      <c r="J1409" s="70" t="n"/>
      <c r="K1409" s="106" t="n"/>
      <c r="L1409" s="59" t="n"/>
      <c r="M1409" s="121" t="n"/>
      <c r="N1409" s="107" t="n"/>
      <c r="O1409" s="107" t="n"/>
      <c r="P1409" s="107" t="n"/>
      <c r="Q1409" s="61" t="n"/>
      <c r="R1409" s="61" t="n"/>
      <c r="S1409" s="62" t="n"/>
      <c r="T1409" s="59" t="n"/>
      <c r="U1409" s="59" t="n"/>
      <c r="V1409" s="59" t="n"/>
    </row>
    <row r="1410">
      <c r="G1410" s="59" t="n"/>
      <c r="H1410" s="120" t="n"/>
      <c r="I1410" s="60" t="n"/>
      <c r="J1410" s="70" t="n"/>
      <c r="K1410" s="106" t="n"/>
      <c r="L1410" s="59" t="n"/>
      <c r="M1410" s="121" t="n"/>
      <c r="N1410" s="107" t="n"/>
      <c r="O1410" s="107" t="n"/>
      <c r="P1410" s="107" t="n"/>
      <c r="Q1410" s="61" t="n"/>
      <c r="R1410" s="61" t="n"/>
      <c r="S1410" s="62" t="n"/>
      <c r="T1410" s="59" t="n"/>
      <c r="U1410" s="59" t="n"/>
      <c r="V1410" s="59" t="n"/>
    </row>
    <row r="1411">
      <c r="G1411" s="59" t="n"/>
      <c r="H1411" s="120" t="n"/>
      <c r="I1411" s="60" t="n"/>
      <c r="J1411" s="70" t="n"/>
      <c r="K1411" s="106" t="n"/>
      <c r="L1411" s="59" t="n"/>
      <c r="M1411" s="121" t="n"/>
      <c r="N1411" s="107" t="n"/>
      <c r="O1411" s="107" t="n"/>
      <c r="P1411" s="107" t="n"/>
      <c r="Q1411" s="61" t="n"/>
      <c r="R1411" s="61" t="n"/>
      <c r="S1411" s="62" t="n"/>
      <c r="T1411" s="59" t="n"/>
      <c r="U1411" s="59" t="n"/>
      <c r="V1411" s="59" t="n"/>
    </row>
    <row r="1412">
      <c r="G1412" s="59" t="n"/>
      <c r="H1412" s="120" t="n"/>
      <c r="I1412" s="60" t="n"/>
      <c r="J1412" s="70" t="n"/>
      <c r="K1412" s="106" t="n"/>
      <c r="L1412" s="59" t="n"/>
      <c r="M1412" s="121" t="n"/>
      <c r="N1412" s="107" t="n"/>
      <c r="O1412" s="107" t="n"/>
      <c r="P1412" s="107" t="n"/>
      <c r="Q1412" s="61" t="n"/>
      <c r="R1412" s="61" t="n"/>
      <c r="S1412" s="62" t="n"/>
      <c r="T1412" s="59" t="n"/>
      <c r="U1412" s="59" t="n"/>
      <c r="V1412" s="59" t="n"/>
    </row>
    <row r="1413">
      <c r="G1413" s="59" t="n"/>
      <c r="H1413" s="120" t="n"/>
      <c r="I1413" s="60" t="n"/>
      <c r="J1413" s="70" t="n"/>
      <c r="K1413" s="106" t="n"/>
      <c r="L1413" s="59" t="n"/>
      <c r="M1413" s="121" t="n"/>
      <c r="N1413" s="107" t="n"/>
      <c r="O1413" s="107" t="n"/>
      <c r="P1413" s="107" t="n"/>
      <c r="Q1413" s="61" t="n"/>
      <c r="R1413" s="61" t="n"/>
      <c r="S1413" s="62" t="n"/>
      <c r="T1413" s="59" t="n"/>
      <c r="U1413" s="59" t="n"/>
      <c r="V1413" s="59" t="n"/>
    </row>
    <row r="1414">
      <c r="G1414" s="59" t="n"/>
      <c r="H1414" s="120" t="n"/>
      <c r="I1414" s="60" t="n"/>
      <c r="J1414" s="70" t="n"/>
      <c r="K1414" s="106" t="n"/>
      <c r="L1414" s="59" t="n"/>
      <c r="M1414" s="121" t="n"/>
      <c r="N1414" s="107" t="n"/>
      <c r="O1414" s="107" t="n"/>
      <c r="P1414" s="107" t="n"/>
      <c r="Q1414" s="61" t="n"/>
      <c r="R1414" s="61" t="n"/>
      <c r="S1414" s="62" t="n"/>
      <c r="T1414" s="59" t="n"/>
      <c r="U1414" s="59" t="n"/>
      <c r="V1414" s="59" t="n"/>
    </row>
    <row r="1415">
      <c r="G1415" s="59" t="n"/>
      <c r="H1415" s="120" t="n"/>
      <c r="I1415" s="60" t="n"/>
      <c r="J1415" s="70" t="n"/>
      <c r="K1415" s="106" t="n"/>
      <c r="L1415" s="59" t="n"/>
      <c r="M1415" s="121" t="n"/>
      <c r="N1415" s="107" t="n"/>
      <c r="O1415" s="107" t="n"/>
      <c r="P1415" s="107" t="n"/>
      <c r="Q1415" s="61" t="n"/>
      <c r="R1415" s="61" t="n"/>
      <c r="S1415" s="62" t="n"/>
      <c r="T1415" s="59" t="n"/>
      <c r="U1415" s="59" t="n"/>
      <c r="V1415" s="59" t="n"/>
    </row>
    <row r="1416">
      <c r="G1416" s="59" t="n"/>
      <c r="H1416" s="120" t="n"/>
      <c r="I1416" s="60" t="n"/>
      <c r="J1416" s="70" t="n"/>
      <c r="K1416" s="106" t="n"/>
      <c r="L1416" s="59" t="n"/>
      <c r="M1416" s="121" t="n"/>
      <c r="N1416" s="107" t="n"/>
      <c r="O1416" s="107" t="n"/>
      <c r="P1416" s="107" t="n"/>
      <c r="Q1416" s="61" t="n"/>
      <c r="R1416" s="61" t="n"/>
      <c r="S1416" s="62" t="n"/>
      <c r="T1416" s="59" t="n"/>
      <c r="U1416" s="59" t="n"/>
      <c r="V1416" s="59" t="n"/>
    </row>
    <row r="1417">
      <c r="G1417" s="59" t="n"/>
      <c r="H1417" s="120" t="n"/>
      <c r="I1417" s="60" t="n"/>
      <c r="J1417" s="70" t="n"/>
      <c r="K1417" s="106" t="n"/>
      <c r="L1417" s="59" t="n"/>
      <c r="M1417" s="121" t="n"/>
      <c r="N1417" s="107" t="n"/>
      <c r="O1417" s="107" t="n"/>
      <c r="P1417" s="107" t="n"/>
      <c r="Q1417" s="61" t="n"/>
      <c r="R1417" s="61" t="n"/>
      <c r="S1417" s="62" t="n"/>
      <c r="T1417" s="59" t="n"/>
      <c r="U1417" s="59" t="n"/>
      <c r="V1417" s="59" t="n"/>
    </row>
    <row r="1418">
      <c r="G1418" s="59" t="n"/>
      <c r="H1418" s="120" t="n"/>
      <c r="I1418" s="60" t="n"/>
      <c r="J1418" s="70" t="n"/>
      <c r="K1418" s="106" t="n"/>
      <c r="L1418" s="59" t="n"/>
      <c r="M1418" s="121" t="n"/>
      <c r="N1418" s="107" t="n"/>
      <c r="O1418" s="107" t="n"/>
      <c r="P1418" s="107" t="n"/>
      <c r="Q1418" s="61" t="n"/>
      <c r="R1418" s="61" t="n"/>
      <c r="S1418" s="62" t="n"/>
      <c r="T1418" s="59" t="n"/>
      <c r="U1418" s="59" t="n"/>
      <c r="V1418" s="59" t="n"/>
    </row>
    <row r="1419">
      <c r="G1419" s="59" t="n"/>
      <c r="H1419" s="120" t="n"/>
      <c r="I1419" s="60" t="n"/>
      <c r="J1419" s="70" t="n"/>
      <c r="K1419" s="106" t="n"/>
      <c r="L1419" s="59" t="n"/>
      <c r="M1419" s="121" t="n"/>
      <c r="N1419" s="107" t="n"/>
      <c r="O1419" s="107" t="n"/>
      <c r="P1419" s="107" t="n"/>
      <c r="Q1419" s="61" t="n"/>
      <c r="R1419" s="61" t="n"/>
      <c r="S1419" s="62" t="n"/>
      <c r="T1419" s="59" t="n"/>
      <c r="U1419" s="59" t="n"/>
      <c r="V1419" s="59" t="n"/>
    </row>
    <row r="1420">
      <c r="G1420" s="59" t="n"/>
      <c r="H1420" s="120" t="n"/>
      <c r="I1420" s="60" t="n"/>
      <c r="J1420" s="70" t="n"/>
      <c r="K1420" s="106" t="n"/>
      <c r="L1420" s="59" t="n"/>
      <c r="M1420" s="121" t="n"/>
      <c r="N1420" s="107" t="n"/>
      <c r="O1420" s="107" t="n"/>
      <c r="P1420" s="107" t="n"/>
      <c r="Q1420" s="61" t="n"/>
      <c r="R1420" s="61" t="n"/>
      <c r="S1420" s="62" t="n"/>
      <c r="T1420" s="59" t="n"/>
      <c r="U1420" s="59" t="n"/>
      <c r="V1420" s="59" t="n"/>
    </row>
    <row r="1421">
      <c r="G1421" s="59" t="n"/>
      <c r="H1421" s="120" t="n"/>
      <c r="I1421" s="60" t="n"/>
      <c r="J1421" s="70" t="n"/>
      <c r="K1421" s="106" t="n"/>
      <c r="L1421" s="59" t="n"/>
      <c r="M1421" s="121" t="n"/>
      <c r="N1421" s="107" t="n"/>
      <c r="O1421" s="107" t="n"/>
      <c r="P1421" s="107" t="n"/>
      <c r="Q1421" s="61" t="n"/>
      <c r="R1421" s="61" t="n"/>
      <c r="S1421" s="62" t="n"/>
      <c r="T1421" s="59" t="n"/>
      <c r="U1421" s="59" t="n"/>
      <c r="V1421" s="59" t="n"/>
    </row>
    <row r="1422">
      <c r="G1422" s="59" t="n"/>
      <c r="H1422" s="120" t="n"/>
      <c r="I1422" s="60" t="n"/>
      <c r="J1422" s="70" t="n"/>
      <c r="K1422" s="106" t="n"/>
      <c r="L1422" s="59" t="n"/>
      <c r="M1422" s="121" t="n"/>
      <c r="N1422" s="107" t="n"/>
      <c r="O1422" s="107" t="n"/>
      <c r="P1422" s="107" t="n"/>
      <c r="Q1422" s="61" t="n"/>
      <c r="R1422" s="61" t="n"/>
      <c r="S1422" s="62" t="n"/>
      <c r="T1422" s="59" t="n"/>
      <c r="U1422" s="59" t="n"/>
      <c r="V1422" s="59" t="n"/>
    </row>
    <row r="1423">
      <c r="G1423" s="59" t="n"/>
      <c r="H1423" s="120" t="n"/>
      <c r="I1423" s="60" t="n"/>
      <c r="J1423" s="70" t="n"/>
      <c r="K1423" s="106" t="n"/>
      <c r="L1423" s="59" t="n"/>
      <c r="M1423" s="121" t="n"/>
      <c r="N1423" s="107" t="n"/>
      <c r="O1423" s="107" t="n"/>
      <c r="P1423" s="107" t="n"/>
      <c r="Q1423" s="61" t="n"/>
      <c r="R1423" s="61" t="n"/>
      <c r="S1423" s="62" t="n"/>
      <c r="T1423" s="59" t="n"/>
      <c r="U1423" s="59" t="n"/>
      <c r="V1423" s="59" t="n"/>
    </row>
    <row r="1424" ht="17.5" customHeight="1" s="15" thickBot="1">
      <c r="A1424" s="4" t="n"/>
      <c r="G1424" s="59" t="n"/>
      <c r="H1424" s="120" t="n"/>
      <c r="I1424" s="60" t="n"/>
      <c r="J1424" s="70" t="n"/>
      <c r="K1424" s="106" t="n"/>
      <c r="L1424" s="106" t="n"/>
      <c r="M1424" s="121" t="n"/>
      <c r="N1424" s="122" t="n"/>
      <c r="O1424" s="107" t="n"/>
      <c r="P1424" s="107" t="n"/>
      <c r="Q1424" s="61" t="n"/>
      <c r="R1424" s="63" t="n"/>
      <c r="S1424" s="62" t="n"/>
      <c r="T1424" s="59" t="n"/>
      <c r="U1424" s="59" t="n"/>
      <c r="V1424" s="59" t="n"/>
    </row>
    <row r="1425" ht="17.5" customHeight="1" s="15" thickTop="1">
      <c r="G1425" s="59" t="n"/>
      <c r="H1425" s="120" t="n"/>
      <c r="I1425" s="60" t="n"/>
      <c r="J1425" s="70" t="n"/>
      <c r="K1425" s="106" t="n"/>
      <c r="L1425" s="59" t="n"/>
      <c r="M1425" s="121" t="n"/>
      <c r="N1425" s="107" t="n"/>
      <c r="O1425" s="107" t="n"/>
      <c r="P1425" s="107" t="n"/>
      <c r="Q1425" s="61" t="n"/>
      <c r="R1425" s="61" t="n"/>
      <c r="S1425" s="62" t="n"/>
      <c r="T1425" s="59" t="n"/>
      <c r="U1425" s="59" t="n"/>
      <c r="V1425" s="59" t="n"/>
    </row>
    <row r="1426">
      <c r="G1426" s="59" t="n"/>
      <c r="H1426" s="120" t="n"/>
      <c r="I1426" s="60" t="n"/>
      <c r="J1426" s="70" t="n"/>
      <c r="K1426" s="106" t="n"/>
      <c r="L1426" s="59" t="n"/>
      <c r="M1426" s="121" t="n"/>
      <c r="N1426" s="107" t="n"/>
      <c r="O1426" s="107" t="n"/>
      <c r="P1426" s="107" t="n"/>
      <c r="Q1426" s="61" t="n"/>
      <c r="R1426" s="61" t="n"/>
      <c r="S1426" s="62" t="n"/>
      <c r="T1426" s="59" t="n"/>
      <c r="U1426" s="59" t="n"/>
      <c r="V1426" s="59" t="n"/>
    </row>
    <row r="1427">
      <c r="G1427" s="59" t="n"/>
      <c r="H1427" s="120" t="n"/>
      <c r="I1427" s="60" t="n"/>
      <c r="J1427" s="70" t="n"/>
      <c r="K1427" s="106" t="n"/>
      <c r="L1427" s="59" t="n"/>
      <c r="M1427" s="121" t="n"/>
      <c r="N1427" s="107" t="n"/>
      <c r="O1427" s="107" t="n"/>
      <c r="P1427" s="107" t="n"/>
      <c r="Q1427" s="61" t="n"/>
      <c r="R1427" s="61" t="n"/>
      <c r="S1427" s="62" t="n"/>
      <c r="T1427" s="59" t="n"/>
      <c r="U1427" s="59" t="n"/>
      <c r="V1427" s="59" t="n"/>
    </row>
    <row r="1428">
      <c r="G1428" s="59" t="n"/>
      <c r="H1428" s="120" t="n"/>
      <c r="I1428" s="60" t="n"/>
      <c r="J1428" s="70" t="n"/>
      <c r="K1428" s="106" t="n"/>
      <c r="L1428" s="59" t="n"/>
      <c r="M1428" s="121" t="n"/>
      <c r="N1428" s="107" t="n"/>
      <c r="O1428" s="107" t="n"/>
      <c r="P1428" s="107" t="n"/>
      <c r="Q1428" s="61" t="n"/>
      <c r="R1428" s="61" t="n"/>
      <c r="S1428" s="62" t="n"/>
      <c r="T1428" s="59" t="n"/>
      <c r="U1428" s="59" t="n"/>
      <c r="V1428" s="59" t="n"/>
    </row>
    <row r="1429">
      <c r="G1429" s="59" t="n"/>
      <c r="H1429" s="120" t="n"/>
      <c r="I1429" s="60" t="n"/>
      <c r="J1429" s="70" t="n"/>
      <c r="K1429" s="106" t="n"/>
      <c r="L1429" s="59" t="n"/>
      <c r="M1429" s="121" t="n"/>
      <c r="N1429" s="107" t="n"/>
      <c r="O1429" s="107" t="n"/>
      <c r="P1429" s="107" t="n"/>
      <c r="Q1429" s="61" t="n"/>
      <c r="R1429" s="61" t="n"/>
      <c r="S1429" s="62" t="n"/>
      <c r="T1429" s="59" t="n"/>
      <c r="U1429" s="59" t="n"/>
      <c r="V1429" s="59" t="n"/>
    </row>
    <row r="1430">
      <c r="G1430" s="59" t="n"/>
      <c r="H1430" s="120" t="n"/>
      <c r="I1430" s="60" t="n"/>
      <c r="J1430" s="70" t="n"/>
      <c r="K1430" s="106" t="n"/>
      <c r="L1430" s="59" t="n"/>
      <c r="M1430" s="121" t="n"/>
      <c r="N1430" s="107" t="n"/>
      <c r="O1430" s="107" t="n"/>
      <c r="P1430" s="107" t="n"/>
      <c r="Q1430" s="61" t="n"/>
      <c r="R1430" s="61" t="n"/>
      <c r="S1430" s="62" t="n"/>
      <c r="T1430" s="59" t="n"/>
      <c r="U1430" s="59" t="n"/>
      <c r="V1430" s="59" t="n"/>
    </row>
    <row r="1431">
      <c r="E1431" s="4" t="n"/>
      <c r="F1431" s="4" t="n"/>
      <c r="G1431" s="59" t="n"/>
      <c r="H1431" s="120" t="n"/>
      <c r="I1431" s="60" t="n"/>
      <c r="J1431" s="70" t="n"/>
      <c r="K1431" s="106" t="n"/>
      <c r="L1431" s="59" t="n"/>
      <c r="M1431" s="121" t="n"/>
      <c r="N1431" s="107" t="n"/>
      <c r="O1431" s="107" t="n"/>
      <c r="P1431" s="107" t="n"/>
      <c r="Q1431" s="61" t="n"/>
      <c r="R1431" s="61" t="n"/>
      <c r="S1431" s="62" t="n"/>
      <c r="T1431" s="59" t="n"/>
      <c r="U1431" s="59" t="n"/>
      <c r="V1431" s="59" t="n"/>
    </row>
    <row r="1432">
      <c r="B1432" s="27" t="n"/>
      <c r="C1432" s="4" t="n"/>
      <c r="D1432" s="4" t="n"/>
      <c r="G1432" s="59" t="n"/>
      <c r="H1432" s="120" t="n"/>
      <c r="I1432" s="60" t="n"/>
      <c r="J1432" s="70" t="n"/>
      <c r="K1432" s="106" t="n"/>
      <c r="L1432" s="59" t="n"/>
      <c r="M1432" s="121" t="n"/>
      <c r="N1432" s="107" t="n"/>
      <c r="O1432" s="107" t="n"/>
      <c r="P1432" s="107" t="n"/>
      <c r="Q1432" s="61" t="n"/>
      <c r="R1432" s="61" t="n"/>
      <c r="S1432" s="62" t="n"/>
      <c r="T1432" s="59" t="n"/>
      <c r="U1432" s="59" t="n"/>
      <c r="V1432" s="59" t="n"/>
    </row>
    <row r="1433">
      <c r="G1433" s="59" t="n"/>
      <c r="H1433" s="120" t="n"/>
      <c r="I1433" s="60" t="n"/>
      <c r="J1433" s="70" t="n"/>
      <c r="K1433" s="106" t="n"/>
      <c r="L1433" s="59" t="n"/>
      <c r="M1433" s="121" t="n"/>
      <c r="N1433" s="107" t="n"/>
      <c r="O1433" s="107" t="n"/>
      <c r="P1433" s="107" t="n"/>
      <c r="Q1433" s="61" t="n"/>
      <c r="R1433" s="61" t="n"/>
      <c r="S1433" s="62" t="n"/>
      <c r="T1433" s="59" t="n"/>
      <c r="U1433" s="59" t="n"/>
      <c r="V1433" s="59" t="n"/>
    </row>
    <row r="1434">
      <c r="G1434" s="59" t="n"/>
      <c r="H1434" s="120" t="n"/>
      <c r="I1434" s="60" t="n"/>
      <c r="J1434" s="70" t="n"/>
      <c r="K1434" s="106" t="n"/>
      <c r="L1434" s="59" t="n"/>
      <c r="M1434" s="121" t="n"/>
      <c r="N1434" s="107" t="n"/>
      <c r="O1434" s="107" t="n"/>
      <c r="P1434" s="107" t="n"/>
      <c r="Q1434" s="61" t="n"/>
      <c r="R1434" s="61" t="n"/>
      <c r="S1434" s="62" t="n"/>
      <c r="T1434" s="59" t="n"/>
      <c r="U1434" s="59" t="n"/>
      <c r="V1434" s="59" t="n"/>
    </row>
    <row r="1435">
      <c r="G1435" s="59" t="n"/>
      <c r="H1435" s="120" t="n"/>
      <c r="I1435" s="60" t="n"/>
      <c r="J1435" s="70" t="n"/>
      <c r="K1435" s="106" t="n"/>
      <c r="L1435" s="59" t="n"/>
      <c r="M1435" s="121" t="n"/>
      <c r="N1435" s="107" t="n"/>
      <c r="O1435" s="107" t="n"/>
      <c r="P1435" s="107" t="n"/>
      <c r="Q1435" s="61" t="n"/>
      <c r="R1435" s="61" t="n"/>
      <c r="S1435" s="62" t="n"/>
      <c r="T1435" s="59" t="n"/>
      <c r="U1435" s="59" t="n"/>
      <c r="V1435" s="59" t="n"/>
    </row>
    <row r="1436">
      <c r="G1436" s="59" t="n"/>
      <c r="H1436" s="120" t="n"/>
      <c r="I1436" s="60" t="n"/>
      <c r="J1436" s="70" t="n"/>
      <c r="K1436" s="106" t="n"/>
      <c r="L1436" s="59" t="n"/>
      <c r="M1436" s="121" t="n"/>
      <c r="N1436" s="107" t="n"/>
      <c r="O1436" s="107" t="n"/>
      <c r="P1436" s="107" t="n"/>
      <c r="Q1436" s="61" t="n"/>
      <c r="R1436" s="61" t="n"/>
      <c r="S1436" s="62" t="n"/>
      <c r="T1436" s="59" t="n"/>
      <c r="U1436" s="59" t="n"/>
      <c r="V1436" s="59" t="n"/>
    </row>
    <row r="1437">
      <c r="G1437" s="59" t="n"/>
      <c r="H1437" s="120" t="n"/>
      <c r="I1437" s="60" t="n"/>
      <c r="J1437" s="70" t="n"/>
      <c r="K1437" s="106" t="n"/>
      <c r="L1437" s="59" t="n"/>
      <c r="M1437" s="121" t="n"/>
      <c r="N1437" s="107" t="n"/>
      <c r="O1437" s="107" t="n"/>
      <c r="P1437" s="107" t="n"/>
      <c r="Q1437" s="61" t="n"/>
      <c r="R1437" s="61" t="n"/>
      <c r="S1437" s="62" t="n"/>
      <c r="T1437" s="59" t="n"/>
      <c r="U1437" s="59" t="n"/>
      <c r="V1437" s="59" t="n"/>
    </row>
    <row r="1438">
      <c r="G1438" s="59" t="n"/>
      <c r="H1438" s="120" t="n"/>
      <c r="I1438" s="60" t="n"/>
      <c r="J1438" s="70" t="n"/>
      <c r="K1438" s="106" t="n"/>
      <c r="L1438" s="59" t="n"/>
      <c r="M1438" s="121" t="n"/>
      <c r="N1438" s="107" t="n"/>
      <c r="O1438" s="107" t="n"/>
      <c r="P1438" s="107" t="n"/>
      <c r="Q1438" s="61" t="n"/>
      <c r="R1438" s="61" t="n"/>
      <c r="S1438" s="62" t="n"/>
      <c r="T1438" s="59" t="n"/>
      <c r="U1438" s="59" t="n"/>
      <c r="V1438" s="59" t="n"/>
    </row>
    <row r="1439">
      <c r="G1439" s="59" t="n"/>
      <c r="H1439" s="120" t="n"/>
      <c r="I1439" s="60" t="n"/>
      <c r="J1439" s="70" t="n"/>
      <c r="K1439" s="106" t="n"/>
      <c r="L1439" s="59" t="n"/>
      <c r="M1439" s="121" t="n"/>
      <c r="N1439" s="107" t="n"/>
      <c r="O1439" s="107" t="n"/>
      <c r="P1439" s="107" t="n"/>
      <c r="Q1439" s="61" t="n"/>
      <c r="R1439" s="61" t="n"/>
      <c r="S1439" s="62" t="n"/>
      <c r="T1439" s="59" t="n"/>
      <c r="U1439" s="59" t="n"/>
      <c r="V1439" s="59" t="n"/>
    </row>
    <row r="1440">
      <c r="G1440" s="59" t="n"/>
      <c r="H1440" s="120" t="n"/>
      <c r="I1440" s="60" t="n"/>
      <c r="J1440" s="70" t="n"/>
      <c r="K1440" s="106" t="n"/>
      <c r="L1440" s="59" t="n"/>
      <c r="M1440" s="121" t="n"/>
      <c r="N1440" s="107" t="n"/>
      <c r="O1440" s="107" t="n"/>
      <c r="P1440" s="107" t="n"/>
      <c r="Q1440" s="61" t="n"/>
      <c r="R1440" s="61" t="n"/>
      <c r="S1440" s="62" t="n"/>
      <c r="T1440" s="59" t="n"/>
      <c r="U1440" s="59" t="n"/>
      <c r="V1440" s="59" t="n"/>
    </row>
    <row r="1441">
      <c r="G1441" s="59" t="n"/>
      <c r="H1441" s="120" t="n"/>
      <c r="I1441" s="60" t="n"/>
      <c r="J1441" s="70" t="n"/>
      <c r="K1441" s="106" t="n"/>
      <c r="L1441" s="59" t="n"/>
      <c r="M1441" s="121" t="n"/>
      <c r="N1441" s="107" t="n"/>
      <c r="O1441" s="107" t="n"/>
      <c r="P1441" s="107" t="n"/>
      <c r="Q1441" s="61" t="n"/>
      <c r="R1441" s="61" t="n"/>
      <c r="S1441" s="62" t="n"/>
      <c r="T1441" s="59" t="n"/>
      <c r="U1441" s="59" t="n"/>
      <c r="V1441" s="59" t="n"/>
    </row>
    <row r="1442">
      <c r="G1442" s="59" t="n"/>
      <c r="H1442" s="120" t="n"/>
      <c r="I1442" s="60" t="n"/>
      <c r="J1442" s="70" t="n"/>
      <c r="K1442" s="106" t="n"/>
      <c r="L1442" s="59" t="n"/>
      <c r="M1442" s="121" t="n"/>
      <c r="N1442" s="107" t="n"/>
      <c r="O1442" s="107" t="n"/>
      <c r="P1442" s="107" t="n"/>
      <c r="Q1442" s="61" t="n"/>
      <c r="R1442" s="61" t="n"/>
      <c r="S1442" s="62" t="n"/>
      <c r="T1442" s="59" t="n"/>
      <c r="U1442" s="59" t="n"/>
      <c r="V1442" s="59" t="n"/>
    </row>
    <row r="1443">
      <c r="G1443" s="59" t="n"/>
      <c r="H1443" s="120" t="n"/>
      <c r="I1443" s="60" t="n"/>
      <c r="J1443" s="70" t="n"/>
      <c r="K1443" s="106" t="n"/>
      <c r="L1443" s="59" t="n"/>
      <c r="M1443" s="121" t="n"/>
      <c r="N1443" s="107" t="n"/>
      <c r="O1443" s="107" t="n"/>
      <c r="P1443" s="107" t="n"/>
      <c r="Q1443" s="61" t="n"/>
      <c r="R1443" s="61" t="n"/>
      <c r="S1443" s="62" t="n"/>
      <c r="T1443" s="59" t="n"/>
      <c r="U1443" s="59" t="n"/>
      <c r="V1443" s="59" t="n"/>
    </row>
    <row r="1444">
      <c r="G1444" s="59" t="n"/>
      <c r="H1444" s="120" t="n"/>
      <c r="I1444" s="60" t="n"/>
      <c r="J1444" s="70" t="n"/>
      <c r="K1444" s="106" t="n"/>
      <c r="L1444" s="59" t="n"/>
      <c r="M1444" s="121" t="n"/>
      <c r="N1444" s="107" t="n"/>
      <c r="O1444" s="107" t="n"/>
      <c r="P1444" s="107" t="n"/>
      <c r="Q1444" s="61" t="n"/>
      <c r="R1444" s="61" t="n"/>
      <c r="S1444" s="62" t="n"/>
      <c r="T1444" s="59" t="n"/>
      <c r="U1444" s="59" t="n"/>
      <c r="V1444" s="59" t="n"/>
    </row>
    <row r="1445">
      <c r="G1445" s="59" t="n"/>
      <c r="H1445" s="120" t="n"/>
      <c r="I1445" s="60" t="n"/>
      <c r="J1445" s="70" t="n"/>
      <c r="K1445" s="106" t="n"/>
      <c r="L1445" s="59" t="n"/>
      <c r="M1445" s="121" t="n"/>
      <c r="N1445" s="107" t="n"/>
      <c r="O1445" s="107" t="n"/>
      <c r="P1445" s="107" t="n"/>
      <c r="Q1445" s="61" t="n"/>
      <c r="R1445" s="61" t="n"/>
      <c r="S1445" s="62" t="n"/>
      <c r="T1445" s="59" t="n"/>
      <c r="U1445" s="59" t="n"/>
      <c r="V1445" s="59" t="n"/>
    </row>
    <row r="1446">
      <c r="G1446" s="59" t="n"/>
      <c r="H1446" s="120" t="n"/>
      <c r="I1446" s="60" t="n"/>
      <c r="J1446" s="70" t="n"/>
      <c r="K1446" s="106" t="n"/>
      <c r="L1446" s="59" t="n"/>
      <c r="M1446" s="121" t="n"/>
      <c r="N1446" s="107" t="n"/>
      <c r="O1446" s="107" t="n"/>
      <c r="P1446" s="107" t="n"/>
      <c r="Q1446" s="61" t="n"/>
      <c r="R1446" s="61" t="n"/>
      <c r="S1446" s="62" t="n"/>
      <c r="T1446" s="59" t="n"/>
      <c r="U1446" s="59" t="n"/>
      <c r="V1446" s="59" t="n"/>
    </row>
    <row r="1447">
      <c r="G1447" s="59" t="n"/>
      <c r="H1447" s="120" t="n"/>
      <c r="I1447" s="60" t="n"/>
      <c r="J1447" s="70" t="n"/>
      <c r="K1447" s="106" t="n"/>
      <c r="L1447" s="59" t="n"/>
      <c r="M1447" s="121" t="n"/>
      <c r="N1447" s="107" t="n"/>
      <c r="O1447" s="107" t="n"/>
      <c r="P1447" s="107" t="n"/>
      <c r="Q1447" s="61" t="n"/>
      <c r="R1447" s="61" t="n"/>
      <c r="S1447" s="62" t="n"/>
      <c r="T1447" s="59" t="n"/>
      <c r="U1447" s="59" t="n"/>
      <c r="V1447" s="59" t="n"/>
    </row>
    <row r="1448">
      <c r="G1448" s="59" t="n"/>
      <c r="H1448" s="120" t="n"/>
      <c r="I1448" s="60" t="n"/>
      <c r="J1448" s="70" t="n"/>
      <c r="K1448" s="106" t="n"/>
      <c r="L1448" s="59" t="n"/>
      <c r="M1448" s="121" t="n"/>
      <c r="N1448" s="107" t="n"/>
      <c r="O1448" s="107" t="n"/>
      <c r="P1448" s="107" t="n"/>
      <c r="Q1448" s="61" t="n"/>
      <c r="R1448" s="61" t="n"/>
      <c r="S1448" s="62" t="n"/>
      <c r="T1448" s="59" t="n"/>
      <c r="U1448" s="59" t="n"/>
      <c r="V1448" s="59" t="n"/>
    </row>
    <row r="1449">
      <c r="G1449" s="59" t="n"/>
      <c r="H1449" s="120" t="n"/>
      <c r="I1449" s="60" t="n"/>
      <c r="J1449" s="70" t="n"/>
      <c r="K1449" s="106" t="n"/>
      <c r="L1449" s="59" t="n"/>
      <c r="M1449" s="121" t="n"/>
      <c r="N1449" s="107" t="n"/>
      <c r="O1449" s="107" t="n"/>
      <c r="P1449" s="107" t="n"/>
      <c r="Q1449" s="61" t="n"/>
      <c r="R1449" s="61" t="n"/>
      <c r="S1449" s="62" t="n"/>
      <c r="T1449" s="59" t="n"/>
      <c r="U1449" s="59" t="n"/>
      <c r="V1449" s="59" t="n"/>
    </row>
    <row r="1450">
      <c r="G1450" s="59" t="n"/>
      <c r="H1450" s="120" t="n"/>
      <c r="I1450" s="60" t="n"/>
      <c r="J1450" s="70" t="n"/>
      <c r="K1450" s="106" t="n"/>
      <c r="L1450" s="59" t="n"/>
      <c r="M1450" s="121" t="n"/>
      <c r="N1450" s="107" t="n"/>
      <c r="O1450" s="107" t="n"/>
      <c r="P1450" s="107" t="n"/>
      <c r="Q1450" s="61" t="n"/>
      <c r="R1450" s="61" t="n"/>
      <c r="S1450" s="62" t="n"/>
      <c r="T1450" s="59" t="n"/>
      <c r="U1450" s="59" t="n"/>
      <c r="V1450" s="59" t="n"/>
    </row>
    <row r="1451">
      <c r="G1451" s="59" t="n"/>
      <c r="H1451" s="120" t="n"/>
      <c r="I1451" s="60" t="n"/>
      <c r="J1451" s="70" t="n"/>
      <c r="K1451" s="106" t="n"/>
      <c r="L1451" s="59" t="n"/>
      <c r="M1451" s="121" t="n"/>
      <c r="N1451" s="107" t="n"/>
      <c r="O1451" s="107" t="n"/>
      <c r="P1451" s="107" t="n"/>
      <c r="Q1451" s="61" t="n"/>
      <c r="R1451" s="61" t="n"/>
      <c r="S1451" s="62" t="n"/>
      <c r="T1451" s="59" t="n"/>
      <c r="U1451" s="59" t="n"/>
      <c r="V1451" s="59" t="n"/>
    </row>
    <row r="1452">
      <c r="G1452" s="59" t="n"/>
      <c r="H1452" s="120" t="n"/>
      <c r="I1452" s="60" t="n"/>
      <c r="J1452" s="70" t="n"/>
      <c r="K1452" s="106" t="n"/>
      <c r="L1452" s="59" t="n"/>
      <c r="M1452" s="121" t="n"/>
      <c r="N1452" s="107" t="n"/>
      <c r="O1452" s="107" t="n"/>
      <c r="P1452" s="107" t="n"/>
      <c r="Q1452" s="61" t="n"/>
      <c r="R1452" s="61" t="n"/>
      <c r="S1452" s="62" t="n"/>
      <c r="T1452" s="59" t="n"/>
      <c r="U1452" s="59" t="n"/>
      <c r="V1452" s="59" t="n"/>
    </row>
    <row r="1453">
      <c r="G1453" s="59" t="n"/>
      <c r="H1453" s="120" t="n"/>
      <c r="I1453" s="60" t="n"/>
      <c r="J1453" s="70" t="n"/>
      <c r="K1453" s="106" t="n"/>
      <c r="L1453" s="59" t="n"/>
      <c r="M1453" s="121" t="n"/>
      <c r="N1453" s="107" t="n"/>
      <c r="O1453" s="107" t="n"/>
      <c r="P1453" s="107" t="n"/>
      <c r="Q1453" s="61" t="n"/>
      <c r="R1453" s="61" t="n"/>
      <c r="S1453" s="62" t="n"/>
      <c r="T1453" s="59" t="n"/>
      <c r="U1453" s="59" t="n"/>
      <c r="V1453" s="59" t="n"/>
    </row>
    <row r="1454">
      <c r="G1454" s="59" t="n"/>
      <c r="H1454" s="120" t="n"/>
      <c r="I1454" s="60" t="n"/>
      <c r="J1454" s="70" t="n"/>
      <c r="K1454" s="106" t="n"/>
      <c r="L1454" s="59" t="n"/>
      <c r="M1454" s="121" t="n"/>
      <c r="N1454" s="107" t="n"/>
      <c r="O1454" s="107" t="n"/>
      <c r="P1454" s="107" t="n"/>
      <c r="Q1454" s="61" t="n"/>
      <c r="R1454" s="61" t="n"/>
      <c r="S1454" s="62" t="n"/>
      <c r="T1454" s="59" t="n"/>
      <c r="U1454" s="59" t="n"/>
      <c r="V1454" s="59" t="n"/>
    </row>
    <row r="1455">
      <c r="G1455" s="59" t="n"/>
      <c r="H1455" s="120" t="n"/>
      <c r="I1455" s="60" t="n"/>
      <c r="J1455" s="70" t="n"/>
      <c r="K1455" s="106" t="n"/>
      <c r="L1455" s="59" t="n"/>
      <c r="M1455" s="121" t="n"/>
      <c r="N1455" s="107" t="n"/>
      <c r="O1455" s="107" t="n"/>
      <c r="P1455" s="107" t="n"/>
      <c r="Q1455" s="61" t="n"/>
      <c r="R1455" s="61" t="n"/>
      <c r="S1455" s="62" t="n"/>
      <c r="T1455" s="59" t="n"/>
      <c r="U1455" s="59" t="n"/>
      <c r="V1455" s="59" t="n"/>
    </row>
    <row r="1456">
      <c r="G1456" s="59" t="n"/>
      <c r="H1456" s="120" t="n"/>
      <c r="I1456" s="60" t="n"/>
      <c r="J1456" s="70" t="n"/>
      <c r="K1456" s="106" t="n"/>
      <c r="L1456" s="59" t="n"/>
      <c r="M1456" s="121" t="n"/>
      <c r="N1456" s="107" t="n"/>
      <c r="O1456" s="107" t="n"/>
      <c r="P1456" s="107" t="n"/>
      <c r="Q1456" s="61" t="n"/>
      <c r="R1456" s="61" t="n"/>
      <c r="S1456" s="62" t="n"/>
      <c r="T1456" s="59" t="n"/>
      <c r="U1456" s="59" t="n"/>
      <c r="V1456" s="59" t="n"/>
    </row>
    <row r="1457">
      <c r="G1457" s="59" t="n"/>
      <c r="H1457" s="120" t="n"/>
      <c r="I1457" s="60" t="n"/>
      <c r="J1457" s="70" t="n"/>
      <c r="K1457" s="106" t="n"/>
      <c r="L1457" s="59" t="n"/>
      <c r="M1457" s="121" t="n"/>
      <c r="N1457" s="107" t="n"/>
      <c r="O1457" s="107" t="n"/>
      <c r="P1457" s="107" t="n"/>
      <c r="Q1457" s="61" t="n"/>
      <c r="R1457" s="61" t="n"/>
      <c r="S1457" s="62" t="n"/>
      <c r="T1457" s="59" t="n"/>
      <c r="U1457" s="59" t="n"/>
      <c r="V1457" s="59" t="n"/>
    </row>
    <row r="1458">
      <c r="G1458" s="59" t="n"/>
      <c r="H1458" s="120" t="n"/>
      <c r="I1458" s="60" t="n"/>
      <c r="J1458" s="70" t="n"/>
      <c r="K1458" s="106" t="n"/>
      <c r="L1458" s="59" t="n"/>
      <c r="M1458" s="121" t="n"/>
      <c r="N1458" s="107" t="n"/>
      <c r="O1458" s="107" t="n"/>
      <c r="P1458" s="107" t="n"/>
      <c r="Q1458" s="61" t="n"/>
      <c r="R1458" s="61" t="n"/>
      <c r="S1458" s="62" t="n"/>
      <c r="T1458" s="59" t="n"/>
      <c r="U1458" s="59" t="n"/>
      <c r="V1458" s="59" t="n"/>
    </row>
    <row r="1459">
      <c r="G1459" s="59" t="n"/>
      <c r="H1459" s="120" t="n"/>
      <c r="I1459" s="60" t="n"/>
      <c r="J1459" s="70" t="n"/>
      <c r="K1459" s="106" t="n"/>
      <c r="L1459" s="59" t="n"/>
      <c r="M1459" s="121" t="n"/>
      <c r="N1459" s="107" t="n"/>
      <c r="O1459" s="107" t="n"/>
      <c r="P1459" s="107" t="n"/>
      <c r="Q1459" s="61" t="n"/>
      <c r="R1459" s="61" t="n"/>
      <c r="S1459" s="62" t="n"/>
      <c r="T1459" s="59" t="n"/>
      <c r="U1459" s="59" t="n"/>
      <c r="V1459" s="59" t="n"/>
    </row>
    <row r="1460">
      <c r="G1460" s="59" t="n"/>
      <c r="H1460" s="120" t="n"/>
      <c r="I1460" s="60" t="n"/>
      <c r="J1460" s="70" t="n"/>
      <c r="K1460" s="106" t="n"/>
      <c r="L1460" s="59" t="n"/>
      <c r="M1460" s="121" t="n"/>
      <c r="N1460" s="107" t="n"/>
      <c r="O1460" s="107" t="n"/>
      <c r="P1460" s="107" t="n"/>
      <c r="Q1460" s="61" t="n"/>
      <c r="R1460" s="61" t="n"/>
      <c r="S1460" s="62" t="n"/>
      <c r="T1460" s="59" t="n"/>
      <c r="U1460" s="59" t="n"/>
      <c r="V1460" s="59" t="n"/>
    </row>
    <row r="1461">
      <c r="G1461" s="59" t="n"/>
      <c r="H1461" s="120" t="n"/>
      <c r="I1461" s="60" t="n"/>
      <c r="J1461" s="70" t="n"/>
      <c r="K1461" s="106" t="n"/>
      <c r="L1461" s="59" t="n"/>
      <c r="M1461" s="121" t="n"/>
      <c r="N1461" s="107" t="n"/>
      <c r="O1461" s="107" t="n"/>
      <c r="P1461" s="107" t="n"/>
      <c r="Q1461" s="61" t="n"/>
      <c r="R1461" s="61" t="n"/>
      <c r="S1461" s="62" t="n"/>
      <c r="T1461" s="59" t="n"/>
      <c r="U1461" s="59" t="n"/>
      <c r="V1461" s="59" t="n"/>
    </row>
    <row r="1462">
      <c r="G1462" s="59" t="n"/>
      <c r="H1462" s="120" t="n"/>
      <c r="I1462" s="60" t="n"/>
      <c r="J1462" s="70" t="n"/>
      <c r="K1462" s="106" t="n"/>
      <c r="L1462" s="59" t="n"/>
      <c r="M1462" s="121" t="n"/>
      <c r="N1462" s="107" t="n"/>
      <c r="O1462" s="107" t="n"/>
      <c r="P1462" s="107" t="n"/>
      <c r="Q1462" s="61" t="n"/>
      <c r="R1462" s="61" t="n"/>
      <c r="S1462" s="62" t="n"/>
      <c r="T1462" s="59" t="n"/>
      <c r="U1462" s="59" t="n"/>
      <c r="V1462" s="59" t="n"/>
    </row>
    <row r="1463">
      <c r="G1463" s="59" t="n"/>
      <c r="H1463" s="120" t="n"/>
      <c r="I1463" s="60" t="n"/>
      <c r="J1463" s="70" t="n"/>
      <c r="K1463" s="106" t="n"/>
      <c r="L1463" s="59" t="n"/>
      <c r="M1463" s="121" t="n"/>
      <c r="N1463" s="107" t="n"/>
      <c r="O1463" s="107" t="n"/>
      <c r="P1463" s="107" t="n"/>
      <c r="Q1463" s="61" t="n"/>
      <c r="R1463" s="61" t="n"/>
      <c r="S1463" s="62" t="n"/>
      <c r="T1463" s="59" t="n"/>
      <c r="U1463" s="59" t="n"/>
      <c r="V1463" s="59" t="n"/>
    </row>
    <row r="1464">
      <c r="G1464" s="59" t="n"/>
      <c r="H1464" s="120" t="n"/>
      <c r="I1464" s="60" t="n"/>
      <c r="J1464" s="70" t="n"/>
      <c r="K1464" s="106" t="n"/>
      <c r="L1464" s="59" t="n"/>
      <c r="M1464" s="121" t="n"/>
      <c r="N1464" s="107" t="n"/>
      <c r="O1464" s="107" t="n"/>
      <c r="P1464" s="107" t="n"/>
      <c r="Q1464" s="61" t="n"/>
      <c r="R1464" s="61" t="n"/>
      <c r="S1464" s="62" t="n"/>
      <c r="T1464" s="59" t="n"/>
      <c r="U1464" s="59" t="n"/>
      <c r="V1464" s="59" t="n"/>
    </row>
    <row r="1465">
      <c r="G1465" s="59" t="n"/>
      <c r="H1465" s="120" t="n"/>
      <c r="I1465" s="60" t="n"/>
      <c r="J1465" s="70" t="n"/>
      <c r="K1465" s="106" t="n"/>
      <c r="L1465" s="59" t="n"/>
      <c r="M1465" s="121" t="n"/>
      <c r="N1465" s="107" t="n"/>
      <c r="O1465" s="107" t="n"/>
      <c r="P1465" s="107" t="n"/>
      <c r="Q1465" s="61" t="n"/>
      <c r="R1465" s="61" t="n"/>
      <c r="S1465" s="62" t="n"/>
      <c r="T1465" s="59" t="n"/>
      <c r="U1465" s="59" t="n"/>
      <c r="V1465" s="59" t="n"/>
    </row>
    <row r="1466">
      <c r="G1466" s="59" t="n"/>
      <c r="H1466" s="120" t="n"/>
      <c r="I1466" s="60" t="n"/>
      <c r="J1466" s="70" t="n"/>
      <c r="K1466" s="106" t="n"/>
      <c r="L1466" s="59" t="n"/>
      <c r="M1466" s="121" t="n"/>
      <c r="N1466" s="107" t="n"/>
      <c r="O1466" s="107" t="n"/>
      <c r="P1466" s="107" t="n"/>
      <c r="Q1466" s="61" t="n"/>
      <c r="R1466" s="61" t="n"/>
      <c r="S1466" s="62" t="n"/>
      <c r="T1466" s="59" t="n"/>
      <c r="U1466" s="59" t="n"/>
      <c r="V1466" s="59" t="n"/>
    </row>
    <row r="1467">
      <c r="G1467" s="59" t="n"/>
      <c r="H1467" s="120" t="n"/>
      <c r="I1467" s="60" t="n"/>
      <c r="J1467" s="70" t="n"/>
      <c r="K1467" s="106" t="n"/>
      <c r="L1467" s="59" t="n"/>
      <c r="M1467" s="121" t="n"/>
      <c r="N1467" s="107" t="n"/>
      <c r="O1467" s="107" t="n"/>
      <c r="P1467" s="107" t="n"/>
      <c r="Q1467" s="61" t="n"/>
      <c r="R1467" s="61" t="n"/>
      <c r="S1467" s="62" t="n"/>
      <c r="T1467" s="59" t="n"/>
      <c r="U1467" s="59" t="n"/>
      <c r="V1467" s="59" t="n"/>
    </row>
    <row r="1468">
      <c r="G1468" s="59" t="n"/>
      <c r="H1468" s="120" t="n"/>
      <c r="I1468" s="60" t="n"/>
      <c r="J1468" s="70" t="n"/>
      <c r="K1468" s="106" t="n"/>
      <c r="L1468" s="59" t="n"/>
      <c r="M1468" s="121" t="n"/>
      <c r="N1468" s="107" t="n"/>
      <c r="O1468" s="107" t="n"/>
      <c r="P1468" s="107" t="n"/>
      <c r="Q1468" s="61" t="n"/>
      <c r="R1468" s="61" t="n"/>
      <c r="S1468" s="62" t="n"/>
      <c r="T1468" s="59" t="n"/>
      <c r="U1468" s="59" t="n"/>
      <c r="V1468" s="59" t="n"/>
    </row>
    <row r="1469">
      <c r="G1469" s="59" t="n"/>
      <c r="H1469" s="120" t="n"/>
      <c r="I1469" s="60" t="n"/>
      <c r="J1469" s="70" t="n"/>
      <c r="K1469" s="106" t="n"/>
      <c r="L1469" s="59" t="n"/>
      <c r="M1469" s="121" t="n"/>
      <c r="N1469" s="107" t="n"/>
      <c r="O1469" s="107" t="n"/>
      <c r="P1469" s="107" t="n"/>
      <c r="Q1469" s="61" t="n"/>
      <c r="R1469" s="61" t="n"/>
      <c r="S1469" s="62" t="n"/>
      <c r="T1469" s="59" t="n"/>
      <c r="U1469" s="59" t="n"/>
      <c r="V1469" s="59" t="n"/>
    </row>
    <row r="1470">
      <c r="G1470" s="59" t="n"/>
      <c r="H1470" s="120" t="n"/>
      <c r="I1470" s="60" t="n"/>
      <c r="J1470" s="70" t="n"/>
      <c r="K1470" s="106" t="n"/>
      <c r="L1470" s="59" t="n"/>
      <c r="M1470" s="121" t="n"/>
      <c r="N1470" s="107" t="n"/>
      <c r="O1470" s="107" t="n"/>
      <c r="P1470" s="107" t="n"/>
      <c r="Q1470" s="61" t="n"/>
      <c r="R1470" s="61" t="n"/>
      <c r="S1470" s="62" t="n"/>
      <c r="T1470" s="59" t="n"/>
      <c r="U1470" s="59" t="n"/>
      <c r="V1470" s="59" t="n"/>
    </row>
    <row r="1471">
      <c r="G1471" s="59" t="n"/>
      <c r="H1471" s="120" t="n"/>
      <c r="I1471" s="60" t="n"/>
      <c r="J1471" s="70" t="n"/>
      <c r="K1471" s="106" t="n"/>
      <c r="L1471" s="59" t="n"/>
      <c r="M1471" s="121" t="n"/>
      <c r="N1471" s="107" t="n"/>
      <c r="O1471" s="107" t="n"/>
      <c r="P1471" s="107" t="n"/>
      <c r="Q1471" s="61" t="n"/>
      <c r="R1471" s="61" t="n"/>
      <c r="S1471" s="62" t="n"/>
      <c r="T1471" s="59" t="n"/>
      <c r="U1471" s="59" t="n"/>
      <c r="V1471" s="59" t="n"/>
    </row>
    <row r="1472">
      <c r="G1472" s="59" t="n"/>
      <c r="H1472" s="120" t="n"/>
      <c r="I1472" s="60" t="n"/>
      <c r="J1472" s="70" t="n"/>
      <c r="K1472" s="106" t="n"/>
      <c r="L1472" s="59" t="n"/>
      <c r="M1472" s="121" t="n"/>
      <c r="N1472" s="107" t="n"/>
      <c r="O1472" s="107" t="n"/>
      <c r="P1472" s="107" t="n"/>
      <c r="Q1472" s="61" t="n"/>
      <c r="R1472" s="61" t="n"/>
      <c r="S1472" s="62" t="n"/>
      <c r="T1472" s="59" t="n"/>
      <c r="U1472" s="59" t="n"/>
      <c r="V1472" s="59" t="n"/>
    </row>
    <row r="1473">
      <c r="G1473" s="59" t="n"/>
      <c r="H1473" s="120" t="n"/>
      <c r="I1473" s="60" t="n"/>
      <c r="J1473" s="70" t="n"/>
      <c r="K1473" s="106" t="n"/>
      <c r="L1473" s="59" t="n"/>
      <c r="M1473" s="121" t="n"/>
      <c r="N1473" s="107" t="n"/>
      <c r="O1473" s="107" t="n"/>
      <c r="P1473" s="107" t="n"/>
      <c r="Q1473" s="61" t="n"/>
      <c r="R1473" s="61" t="n"/>
      <c r="S1473" s="62" t="n"/>
      <c r="T1473" s="59" t="n"/>
      <c r="U1473" s="59" t="n"/>
      <c r="V1473" s="59" t="n"/>
    </row>
    <row r="1474">
      <c r="G1474" s="59" t="n"/>
      <c r="H1474" s="120" t="n"/>
      <c r="I1474" s="60" t="n"/>
      <c r="J1474" s="70" t="n"/>
      <c r="K1474" s="106" t="n"/>
      <c r="L1474" s="59" t="n"/>
      <c r="M1474" s="121" t="n"/>
      <c r="N1474" s="107" t="n"/>
      <c r="O1474" s="107" t="n"/>
      <c r="P1474" s="107" t="n"/>
      <c r="Q1474" s="61" t="n"/>
      <c r="R1474" s="61" t="n"/>
      <c r="S1474" s="62" t="n"/>
      <c r="T1474" s="59" t="n"/>
      <c r="U1474" s="59" t="n"/>
      <c r="V1474" s="59" t="n"/>
    </row>
    <row r="1475">
      <c r="G1475" s="59" t="n"/>
      <c r="H1475" s="120" t="n"/>
      <c r="I1475" s="60" t="n"/>
      <c r="J1475" s="70" t="n"/>
      <c r="K1475" s="106" t="n"/>
      <c r="L1475" s="59" t="n"/>
      <c r="M1475" s="121" t="n"/>
      <c r="N1475" s="107" t="n"/>
      <c r="O1475" s="107" t="n"/>
      <c r="P1475" s="107" t="n"/>
      <c r="Q1475" s="61" t="n"/>
      <c r="R1475" s="61" t="n"/>
      <c r="S1475" s="62" t="n"/>
      <c r="T1475" s="59" t="n"/>
      <c r="U1475" s="59" t="n"/>
      <c r="V1475" s="59" t="n"/>
    </row>
    <row r="1476" ht="17.5" customHeight="1" s="15" thickBot="1">
      <c r="A1476" s="4" t="n"/>
      <c r="G1476" s="59" t="n"/>
      <c r="H1476" s="120" t="n"/>
      <c r="I1476" s="60" t="n"/>
      <c r="J1476" s="70" t="n"/>
      <c r="K1476" s="106" t="n"/>
      <c r="L1476" s="106" t="n"/>
      <c r="M1476" s="121" t="n"/>
      <c r="N1476" s="122" t="n"/>
      <c r="O1476" s="107" t="n"/>
      <c r="P1476" s="107" t="n"/>
      <c r="Q1476" s="61" t="n"/>
      <c r="R1476" s="63" t="n"/>
      <c r="S1476" s="62" t="n"/>
      <c r="T1476" s="59" t="n"/>
      <c r="U1476" s="59" t="n"/>
      <c r="V1476" s="59" t="n"/>
    </row>
    <row r="1477" ht="17.5" customHeight="1" s="15" thickTop="1">
      <c r="G1477" s="59" t="n"/>
      <c r="H1477" s="120" t="n"/>
      <c r="I1477" s="60" t="n"/>
      <c r="J1477" s="70" t="n"/>
      <c r="K1477" s="106" t="n"/>
      <c r="L1477" s="59" t="n"/>
      <c r="M1477" s="121" t="n"/>
      <c r="N1477" s="107" t="n"/>
      <c r="O1477" s="107" t="n"/>
      <c r="P1477" s="107" t="n"/>
      <c r="Q1477" s="61" t="n"/>
      <c r="R1477" s="61" t="n"/>
      <c r="S1477" s="62" t="n"/>
      <c r="T1477" s="59" t="n"/>
      <c r="U1477" s="59" t="n"/>
      <c r="V1477" s="59" t="n"/>
    </row>
    <row r="1478">
      <c r="G1478" s="59" t="n"/>
      <c r="H1478" s="120" t="n"/>
      <c r="I1478" s="60" t="n"/>
      <c r="J1478" s="70" t="n"/>
      <c r="K1478" s="106" t="n"/>
      <c r="L1478" s="59" t="n"/>
      <c r="M1478" s="121" t="n"/>
      <c r="N1478" s="107" t="n"/>
      <c r="O1478" s="107" t="n"/>
      <c r="P1478" s="107" t="n"/>
      <c r="Q1478" s="61" t="n"/>
      <c r="R1478" s="61" t="n"/>
      <c r="S1478" s="62" t="n"/>
      <c r="T1478" s="59" t="n"/>
      <c r="U1478" s="59" t="n"/>
      <c r="V1478" s="59" t="n"/>
    </row>
    <row r="1479">
      <c r="G1479" s="59" t="n"/>
      <c r="H1479" s="120" t="n"/>
      <c r="I1479" s="60" t="n"/>
      <c r="J1479" s="70" t="n"/>
      <c r="K1479" s="106" t="n"/>
      <c r="L1479" s="59" t="n"/>
      <c r="M1479" s="121" t="n"/>
      <c r="N1479" s="107" t="n"/>
      <c r="O1479" s="107" t="n"/>
      <c r="P1479" s="107" t="n"/>
      <c r="Q1479" s="61" t="n"/>
      <c r="R1479" s="61" t="n"/>
      <c r="S1479" s="62" t="n"/>
      <c r="T1479" s="59" t="n"/>
      <c r="U1479" s="59" t="n"/>
      <c r="V1479" s="59" t="n"/>
    </row>
    <row r="1480">
      <c r="G1480" s="59" t="n"/>
      <c r="H1480" s="120" t="n"/>
      <c r="I1480" s="60" t="n"/>
      <c r="J1480" s="70" t="n"/>
      <c r="K1480" s="106" t="n"/>
      <c r="L1480" s="59" t="n"/>
      <c r="M1480" s="121" t="n"/>
      <c r="N1480" s="107" t="n"/>
      <c r="O1480" s="107" t="n"/>
      <c r="P1480" s="107" t="n"/>
      <c r="Q1480" s="61" t="n"/>
      <c r="R1480" s="61" t="n"/>
      <c r="S1480" s="62" t="n"/>
      <c r="T1480" s="59" t="n"/>
      <c r="U1480" s="59" t="n"/>
      <c r="V1480" s="59" t="n"/>
    </row>
    <row r="1481">
      <c r="G1481" s="59" t="n"/>
      <c r="H1481" s="120" t="n"/>
      <c r="I1481" s="60" t="n"/>
      <c r="J1481" s="70" t="n"/>
      <c r="K1481" s="106" t="n"/>
      <c r="L1481" s="59" t="n"/>
      <c r="M1481" s="121" t="n"/>
      <c r="N1481" s="107" t="n"/>
      <c r="O1481" s="107" t="n"/>
      <c r="P1481" s="107" t="n"/>
      <c r="Q1481" s="61" t="n"/>
      <c r="R1481" s="61" t="n"/>
      <c r="S1481" s="62" t="n"/>
      <c r="T1481" s="59" t="n"/>
      <c r="U1481" s="59" t="n"/>
      <c r="V1481" s="59" t="n"/>
    </row>
    <row r="1482">
      <c r="G1482" s="59" t="n"/>
      <c r="H1482" s="120" t="n"/>
      <c r="I1482" s="60" t="n"/>
      <c r="J1482" s="70" t="n"/>
      <c r="K1482" s="106" t="n"/>
      <c r="L1482" s="59" t="n"/>
      <c r="M1482" s="121" t="n"/>
      <c r="N1482" s="107" t="n"/>
      <c r="O1482" s="107" t="n"/>
      <c r="P1482" s="107" t="n"/>
      <c r="Q1482" s="61" t="n"/>
      <c r="R1482" s="61" t="n"/>
      <c r="S1482" s="62" t="n"/>
      <c r="T1482" s="59" t="n"/>
      <c r="U1482" s="59" t="n"/>
      <c r="V1482" s="59" t="n"/>
    </row>
    <row r="1483">
      <c r="E1483" s="4" t="n"/>
      <c r="F1483" s="4" t="n"/>
      <c r="G1483" s="59" t="n"/>
      <c r="H1483" s="120" t="n"/>
      <c r="I1483" s="60" t="n"/>
      <c r="J1483" s="70" t="n"/>
      <c r="K1483" s="106" t="n"/>
      <c r="L1483" s="59" t="n"/>
      <c r="M1483" s="121" t="n"/>
      <c r="N1483" s="107" t="n"/>
      <c r="O1483" s="107" t="n"/>
      <c r="P1483" s="107" t="n"/>
      <c r="Q1483" s="61" t="n"/>
      <c r="R1483" s="61" t="n"/>
      <c r="S1483" s="62" t="n"/>
      <c r="T1483" s="59" t="n"/>
      <c r="U1483" s="59" t="n"/>
      <c r="V1483" s="59" t="n"/>
    </row>
    <row r="1484">
      <c r="B1484" s="27" t="n"/>
      <c r="C1484" s="4" t="n"/>
      <c r="D1484" s="4" t="n"/>
      <c r="G1484" s="59" t="n"/>
      <c r="H1484" s="120" t="n"/>
      <c r="I1484" s="60" t="n"/>
      <c r="J1484" s="70" t="n"/>
      <c r="K1484" s="106" t="n"/>
      <c r="L1484" s="59" t="n"/>
      <c r="M1484" s="121" t="n"/>
      <c r="N1484" s="107" t="n"/>
      <c r="O1484" s="107" t="n"/>
      <c r="P1484" s="107" t="n"/>
      <c r="Q1484" s="61" t="n"/>
      <c r="R1484" s="61" t="n"/>
      <c r="S1484" s="62" t="n"/>
      <c r="T1484" s="59" t="n"/>
      <c r="U1484" s="59" t="n"/>
      <c r="V1484" s="59" t="n"/>
    </row>
    <row r="1485">
      <c r="G1485" s="59" t="n"/>
      <c r="H1485" s="120" t="n"/>
      <c r="I1485" s="60" t="n"/>
      <c r="J1485" s="70" t="n"/>
      <c r="K1485" s="106" t="n"/>
      <c r="L1485" s="59" t="n"/>
      <c r="M1485" s="121" t="n"/>
      <c r="N1485" s="107" t="n"/>
      <c r="O1485" s="107" t="n"/>
      <c r="P1485" s="107" t="n"/>
      <c r="Q1485" s="61" t="n"/>
      <c r="R1485" s="61" t="n"/>
      <c r="S1485" s="62" t="n"/>
      <c r="T1485" s="59" t="n"/>
      <c r="U1485" s="59" t="n"/>
      <c r="V1485" s="59" t="n"/>
    </row>
    <row r="1486">
      <c r="G1486" s="59" t="n"/>
      <c r="H1486" s="120" t="n"/>
      <c r="I1486" s="60" t="n"/>
      <c r="J1486" s="70" t="n"/>
      <c r="K1486" s="106" t="n"/>
      <c r="L1486" s="59" t="n"/>
      <c r="M1486" s="121" t="n"/>
      <c r="N1486" s="107" t="n"/>
      <c r="O1486" s="107" t="n"/>
      <c r="P1486" s="107" t="n"/>
      <c r="Q1486" s="61" t="n"/>
      <c r="R1486" s="61" t="n"/>
      <c r="S1486" s="62" t="n"/>
      <c r="T1486" s="59" t="n"/>
      <c r="U1486" s="59" t="n"/>
      <c r="V1486" s="59" t="n"/>
    </row>
    <row r="1487">
      <c r="G1487" s="59" t="n"/>
      <c r="H1487" s="120" t="n"/>
      <c r="I1487" s="60" t="n"/>
      <c r="J1487" s="70" t="n"/>
      <c r="K1487" s="106" t="n"/>
      <c r="L1487" s="59" t="n"/>
      <c r="M1487" s="121" t="n"/>
      <c r="N1487" s="107" t="n"/>
      <c r="O1487" s="107" t="n"/>
      <c r="P1487" s="107" t="n"/>
      <c r="Q1487" s="61" t="n"/>
      <c r="R1487" s="61" t="n"/>
      <c r="S1487" s="62" t="n"/>
      <c r="T1487" s="59" t="n"/>
      <c r="U1487" s="59" t="n"/>
      <c r="V1487" s="59" t="n"/>
    </row>
    <row r="1488">
      <c r="G1488" s="59" t="n"/>
      <c r="H1488" s="120" t="n"/>
      <c r="I1488" s="60" t="n"/>
      <c r="J1488" s="70" t="n"/>
      <c r="K1488" s="106" t="n"/>
      <c r="L1488" s="59" t="n"/>
      <c r="M1488" s="121" t="n"/>
      <c r="N1488" s="107" t="n"/>
      <c r="O1488" s="107" t="n"/>
      <c r="P1488" s="107" t="n"/>
      <c r="Q1488" s="61" t="n"/>
      <c r="R1488" s="61" t="n"/>
      <c r="S1488" s="62" t="n"/>
      <c r="T1488" s="59" t="n"/>
      <c r="U1488" s="59" t="n"/>
      <c r="V1488" s="59" t="n"/>
    </row>
    <row r="1489">
      <c r="G1489" s="59" t="n"/>
      <c r="H1489" s="120" t="n"/>
      <c r="I1489" s="60" t="n"/>
      <c r="J1489" s="70" t="n"/>
      <c r="K1489" s="106" t="n"/>
      <c r="L1489" s="59" t="n"/>
      <c r="M1489" s="121" t="n"/>
      <c r="N1489" s="107" t="n"/>
      <c r="O1489" s="107" t="n"/>
      <c r="P1489" s="107" t="n"/>
      <c r="Q1489" s="61" t="n"/>
      <c r="R1489" s="61" t="n"/>
      <c r="S1489" s="62" t="n"/>
      <c r="T1489" s="59" t="n"/>
      <c r="U1489" s="59" t="n"/>
      <c r="V1489" s="59" t="n"/>
    </row>
    <row r="1490">
      <c r="G1490" s="59" t="n"/>
      <c r="H1490" s="120" t="n"/>
      <c r="I1490" s="60" t="n"/>
      <c r="J1490" s="70" t="n"/>
      <c r="K1490" s="106" t="n"/>
      <c r="L1490" s="59" t="n"/>
      <c r="M1490" s="121" t="n"/>
      <c r="N1490" s="107" t="n"/>
      <c r="O1490" s="107" t="n"/>
      <c r="P1490" s="107" t="n"/>
      <c r="Q1490" s="61" t="n"/>
      <c r="R1490" s="61" t="n"/>
      <c r="S1490" s="62" t="n"/>
      <c r="T1490" s="59" t="n"/>
      <c r="U1490" s="59" t="n"/>
      <c r="V1490" s="59" t="n"/>
    </row>
    <row r="1491">
      <c r="G1491" s="59" t="n"/>
      <c r="H1491" s="120" t="n"/>
      <c r="I1491" s="60" t="n"/>
      <c r="J1491" s="70" t="n"/>
      <c r="K1491" s="106" t="n"/>
      <c r="L1491" s="59" t="n"/>
      <c r="M1491" s="121" t="n"/>
      <c r="N1491" s="107" t="n"/>
      <c r="O1491" s="107" t="n"/>
      <c r="P1491" s="107" t="n"/>
      <c r="Q1491" s="61" t="n"/>
      <c r="R1491" s="61" t="n"/>
      <c r="S1491" s="62" t="n"/>
      <c r="T1491" s="59" t="n"/>
      <c r="U1491" s="59" t="n"/>
      <c r="V1491" s="59" t="n"/>
    </row>
    <row r="1492">
      <c r="G1492" s="59" t="n"/>
      <c r="H1492" s="120" t="n"/>
      <c r="I1492" s="60" t="n"/>
      <c r="J1492" s="70" t="n"/>
      <c r="K1492" s="106" t="n"/>
      <c r="L1492" s="59" t="n"/>
      <c r="M1492" s="121" t="n"/>
      <c r="N1492" s="107" t="n"/>
      <c r="O1492" s="107" t="n"/>
      <c r="P1492" s="107" t="n"/>
      <c r="Q1492" s="61" t="n"/>
      <c r="R1492" s="61" t="n"/>
      <c r="S1492" s="62" t="n"/>
      <c r="T1492" s="59" t="n"/>
      <c r="U1492" s="59" t="n"/>
      <c r="V1492" s="59" t="n"/>
    </row>
    <row r="1493">
      <c r="G1493" s="59" t="n"/>
      <c r="H1493" s="120" t="n"/>
      <c r="I1493" s="60" t="n"/>
      <c r="J1493" s="70" t="n"/>
      <c r="K1493" s="106" t="n"/>
      <c r="L1493" s="59" t="n"/>
      <c r="M1493" s="121" t="n"/>
      <c r="N1493" s="107" t="n"/>
      <c r="O1493" s="107" t="n"/>
      <c r="P1493" s="107" t="n"/>
      <c r="Q1493" s="61" t="n"/>
      <c r="R1493" s="61" t="n"/>
      <c r="S1493" s="62" t="n"/>
      <c r="T1493" s="59" t="n"/>
      <c r="U1493" s="59" t="n"/>
      <c r="V1493" s="59" t="n"/>
    </row>
    <row r="1494">
      <c r="G1494" s="59" t="n"/>
      <c r="H1494" s="120" t="n"/>
      <c r="I1494" s="60" t="n"/>
      <c r="J1494" s="70" t="n"/>
      <c r="K1494" s="106" t="n"/>
      <c r="L1494" s="59" t="n"/>
      <c r="M1494" s="121" t="n"/>
      <c r="N1494" s="107" t="n"/>
      <c r="O1494" s="107" t="n"/>
      <c r="P1494" s="107" t="n"/>
      <c r="Q1494" s="61" t="n"/>
      <c r="R1494" s="61" t="n"/>
      <c r="S1494" s="62" t="n"/>
      <c r="T1494" s="59" t="n"/>
      <c r="U1494" s="59" t="n"/>
      <c r="V1494" s="59" t="n"/>
    </row>
    <row r="1495">
      <c r="G1495" s="59" t="n"/>
      <c r="H1495" s="120" t="n"/>
      <c r="I1495" s="60" t="n"/>
      <c r="J1495" s="70" t="n"/>
      <c r="K1495" s="106" t="n"/>
      <c r="L1495" s="59" t="n"/>
      <c r="M1495" s="121" t="n"/>
      <c r="N1495" s="107" t="n"/>
      <c r="O1495" s="107" t="n"/>
      <c r="P1495" s="107" t="n"/>
      <c r="Q1495" s="61" t="n"/>
      <c r="R1495" s="61" t="n"/>
      <c r="S1495" s="62" t="n"/>
      <c r="T1495" s="59" t="n"/>
      <c r="U1495" s="59" t="n"/>
      <c r="V1495" s="59" t="n"/>
    </row>
    <row r="1496">
      <c r="G1496" s="59" t="n"/>
      <c r="H1496" s="120" t="n"/>
      <c r="I1496" s="60" t="n"/>
      <c r="J1496" s="70" t="n"/>
      <c r="K1496" s="106" t="n"/>
      <c r="L1496" s="59" t="n"/>
      <c r="M1496" s="121" t="n"/>
      <c r="N1496" s="107" t="n"/>
      <c r="O1496" s="107" t="n"/>
      <c r="P1496" s="107" t="n"/>
      <c r="Q1496" s="61" t="n"/>
      <c r="R1496" s="61" t="n"/>
      <c r="S1496" s="62" t="n"/>
      <c r="T1496" s="59" t="n"/>
      <c r="U1496" s="59" t="n"/>
      <c r="V1496" s="59" t="n"/>
    </row>
    <row r="1497">
      <c r="G1497" s="59" t="n"/>
      <c r="H1497" s="120" t="n"/>
      <c r="I1497" s="60" t="n"/>
      <c r="J1497" s="70" t="n"/>
      <c r="K1497" s="106" t="n"/>
      <c r="L1497" s="59" t="n"/>
      <c r="M1497" s="121" t="n"/>
      <c r="N1497" s="107" t="n"/>
      <c r="O1497" s="107" t="n"/>
      <c r="P1497" s="107" t="n"/>
      <c r="Q1497" s="61" t="n"/>
      <c r="R1497" s="61" t="n"/>
      <c r="S1497" s="62" t="n"/>
      <c r="T1497" s="59" t="n"/>
      <c r="U1497" s="59" t="n"/>
      <c r="V1497" s="59" t="n"/>
    </row>
    <row r="1498">
      <c r="G1498" s="59" t="n"/>
      <c r="H1498" s="120" t="n"/>
      <c r="I1498" s="60" t="n"/>
      <c r="J1498" s="70" t="n"/>
      <c r="K1498" s="106" t="n"/>
      <c r="L1498" s="59" t="n"/>
      <c r="M1498" s="121" t="n"/>
      <c r="N1498" s="107" t="n"/>
      <c r="O1498" s="107" t="n"/>
      <c r="P1498" s="107" t="n"/>
      <c r="Q1498" s="61" t="n"/>
      <c r="R1498" s="61" t="n"/>
      <c r="S1498" s="62" t="n"/>
      <c r="T1498" s="59" t="n"/>
      <c r="U1498" s="59" t="n"/>
      <c r="V1498" s="59" t="n"/>
    </row>
    <row r="1499">
      <c r="G1499" s="59" t="n"/>
      <c r="H1499" s="120" t="n"/>
      <c r="I1499" s="60" t="n"/>
      <c r="J1499" s="70" t="n"/>
      <c r="K1499" s="106" t="n"/>
      <c r="L1499" s="59" t="n"/>
      <c r="M1499" s="121" t="n"/>
      <c r="N1499" s="107" t="n"/>
      <c r="O1499" s="107" t="n"/>
      <c r="P1499" s="107" t="n"/>
      <c r="Q1499" s="61" t="n"/>
      <c r="R1499" s="61" t="n"/>
      <c r="S1499" s="62" t="n"/>
      <c r="T1499" s="59" t="n"/>
      <c r="U1499" s="59" t="n"/>
      <c r="V1499" s="59" t="n"/>
    </row>
    <row r="1500">
      <c r="G1500" s="59" t="n"/>
      <c r="H1500" s="120" t="n"/>
      <c r="I1500" s="60" t="n"/>
      <c r="J1500" s="70" t="n"/>
      <c r="K1500" s="106" t="n"/>
      <c r="L1500" s="59" t="n"/>
      <c r="M1500" s="121" t="n"/>
      <c r="N1500" s="107" t="n"/>
      <c r="O1500" s="107" t="n"/>
      <c r="P1500" s="107" t="n"/>
      <c r="Q1500" s="61" t="n"/>
      <c r="R1500" s="61" t="n"/>
      <c r="S1500" s="62" t="n"/>
      <c r="T1500" s="59" t="n"/>
      <c r="U1500" s="59" t="n"/>
      <c r="V1500" s="59" t="n"/>
    </row>
    <row r="1501">
      <c r="G1501" s="59" t="n"/>
      <c r="H1501" s="120" t="n"/>
      <c r="I1501" s="60" t="n"/>
      <c r="J1501" s="70" t="n"/>
      <c r="K1501" s="106" t="n"/>
      <c r="L1501" s="59" t="n"/>
      <c r="M1501" s="121" t="n"/>
      <c r="N1501" s="107" t="n"/>
      <c r="O1501" s="107" t="n"/>
      <c r="P1501" s="107" t="n"/>
      <c r="Q1501" s="61" t="n"/>
      <c r="R1501" s="61" t="n"/>
      <c r="S1501" s="62" t="n"/>
      <c r="T1501" s="59" t="n"/>
      <c r="U1501" s="59" t="n"/>
      <c r="V1501" s="59" t="n"/>
    </row>
    <row r="1502">
      <c r="G1502" s="59" t="n"/>
      <c r="H1502" s="120" t="n"/>
      <c r="I1502" s="60" t="n"/>
      <c r="J1502" s="70" t="n"/>
      <c r="K1502" s="106" t="n"/>
      <c r="L1502" s="59" t="n"/>
      <c r="M1502" s="121" t="n"/>
      <c r="N1502" s="107" t="n"/>
      <c r="O1502" s="107" t="n"/>
      <c r="P1502" s="107" t="n"/>
      <c r="Q1502" s="61" t="n"/>
      <c r="R1502" s="61" t="n"/>
      <c r="S1502" s="62" t="n"/>
      <c r="T1502" s="59" t="n"/>
      <c r="U1502" s="59" t="n"/>
      <c r="V1502" s="59" t="n"/>
    </row>
    <row r="1503">
      <c r="G1503" s="59" t="n"/>
      <c r="H1503" s="120" t="n"/>
      <c r="I1503" s="60" t="n"/>
      <c r="J1503" s="70" t="n"/>
      <c r="K1503" s="106" t="n"/>
      <c r="L1503" s="59" t="n"/>
      <c r="M1503" s="121" t="n"/>
      <c r="N1503" s="107" t="n"/>
      <c r="O1503" s="107" t="n"/>
      <c r="P1503" s="107" t="n"/>
      <c r="Q1503" s="61" t="n"/>
      <c r="R1503" s="61" t="n"/>
      <c r="S1503" s="62" t="n"/>
      <c r="T1503" s="59" t="n"/>
      <c r="U1503" s="59" t="n"/>
      <c r="V1503" s="59" t="n"/>
    </row>
    <row r="1504">
      <c r="G1504" s="59" t="n"/>
      <c r="H1504" s="120" t="n"/>
      <c r="I1504" s="60" t="n"/>
      <c r="J1504" s="70" t="n"/>
      <c r="K1504" s="106" t="n"/>
      <c r="L1504" s="59" t="n"/>
      <c r="M1504" s="121" t="n"/>
      <c r="N1504" s="107" t="n"/>
      <c r="O1504" s="107" t="n"/>
      <c r="P1504" s="107" t="n"/>
      <c r="Q1504" s="61" t="n"/>
      <c r="R1504" s="61" t="n"/>
      <c r="S1504" s="62" t="n"/>
      <c r="T1504" s="59" t="n"/>
      <c r="U1504" s="59" t="n"/>
      <c r="V1504" s="59" t="n"/>
    </row>
    <row r="1505">
      <c r="G1505" s="59" t="n"/>
      <c r="H1505" s="120" t="n"/>
      <c r="I1505" s="60" t="n"/>
      <c r="J1505" s="70" t="n"/>
      <c r="K1505" s="106" t="n"/>
      <c r="L1505" s="59" t="n"/>
      <c r="M1505" s="121" t="n"/>
      <c r="N1505" s="107" t="n"/>
      <c r="O1505" s="107" t="n"/>
      <c r="P1505" s="107" t="n"/>
      <c r="Q1505" s="61" t="n"/>
      <c r="R1505" s="61" t="n"/>
      <c r="S1505" s="62" t="n"/>
      <c r="T1505" s="59" t="n"/>
      <c r="U1505" s="59" t="n"/>
      <c r="V1505" s="59" t="n"/>
    </row>
    <row r="1506">
      <c r="G1506" s="59" t="n"/>
      <c r="H1506" s="120" t="n"/>
      <c r="I1506" s="60" t="n"/>
      <c r="J1506" s="70" t="n"/>
      <c r="K1506" s="106" t="n"/>
      <c r="L1506" s="59" t="n"/>
      <c r="M1506" s="121" t="n"/>
      <c r="N1506" s="107" t="n"/>
      <c r="O1506" s="107" t="n"/>
      <c r="P1506" s="107" t="n"/>
      <c r="Q1506" s="61" t="n"/>
      <c r="R1506" s="61" t="n"/>
      <c r="S1506" s="62" t="n"/>
      <c r="T1506" s="59" t="n"/>
      <c r="U1506" s="59" t="n"/>
      <c r="V1506" s="59" t="n"/>
    </row>
    <row r="1507">
      <c r="G1507" s="59" t="n"/>
      <c r="H1507" s="120" t="n"/>
      <c r="I1507" s="60" t="n"/>
      <c r="J1507" s="70" t="n"/>
      <c r="K1507" s="106" t="n"/>
      <c r="L1507" s="59" t="n"/>
      <c r="M1507" s="121" t="n"/>
      <c r="N1507" s="107" t="n"/>
      <c r="O1507" s="107" t="n"/>
      <c r="P1507" s="107" t="n"/>
      <c r="Q1507" s="61" t="n"/>
      <c r="R1507" s="61" t="n"/>
      <c r="S1507" s="62" t="n"/>
      <c r="T1507" s="59" t="n"/>
      <c r="U1507" s="59" t="n"/>
      <c r="V1507" s="59" t="n"/>
    </row>
    <row r="1508">
      <c r="G1508" s="59" t="n"/>
      <c r="H1508" s="120" t="n"/>
      <c r="I1508" s="60" t="n"/>
      <c r="J1508" s="70" t="n"/>
      <c r="K1508" s="106" t="n"/>
      <c r="L1508" s="59" t="n"/>
      <c r="M1508" s="121" t="n"/>
      <c r="N1508" s="107" t="n"/>
      <c r="O1508" s="107" t="n"/>
      <c r="P1508" s="107" t="n"/>
      <c r="Q1508" s="61" t="n"/>
      <c r="R1508" s="61" t="n"/>
      <c r="S1508" s="62" t="n"/>
      <c r="T1508" s="59" t="n"/>
      <c r="U1508" s="59" t="n"/>
      <c r="V1508" s="59" t="n"/>
    </row>
    <row r="1509">
      <c r="G1509" s="59" t="n"/>
      <c r="H1509" s="120" t="n"/>
      <c r="I1509" s="60" t="n"/>
      <c r="J1509" s="70" t="n"/>
      <c r="K1509" s="106" t="n"/>
      <c r="L1509" s="59" t="n"/>
      <c r="M1509" s="121" t="n"/>
      <c r="N1509" s="107" t="n"/>
      <c r="O1509" s="107" t="n"/>
      <c r="P1509" s="107" t="n"/>
      <c r="Q1509" s="61" t="n"/>
      <c r="R1509" s="61" t="n"/>
      <c r="S1509" s="62" t="n"/>
      <c r="T1509" s="59" t="n"/>
      <c r="U1509" s="59" t="n"/>
      <c r="V1509" s="59" t="n"/>
    </row>
    <row r="1510">
      <c r="G1510" s="59" t="n"/>
      <c r="H1510" s="120" t="n"/>
      <c r="I1510" s="60" t="n"/>
      <c r="J1510" s="70" t="n"/>
      <c r="K1510" s="106" t="n"/>
      <c r="L1510" s="59" t="n"/>
      <c r="M1510" s="121" t="n"/>
      <c r="N1510" s="107" t="n"/>
      <c r="O1510" s="107" t="n"/>
      <c r="P1510" s="107" t="n"/>
      <c r="Q1510" s="61" t="n"/>
      <c r="R1510" s="61" t="n"/>
      <c r="S1510" s="62" t="n"/>
      <c r="T1510" s="59" t="n"/>
      <c r="U1510" s="59" t="n"/>
      <c r="V1510" s="59" t="n"/>
    </row>
    <row r="1511">
      <c r="G1511" s="59" t="n"/>
      <c r="H1511" s="120" t="n"/>
      <c r="I1511" s="60" t="n"/>
      <c r="J1511" s="70" t="n"/>
      <c r="K1511" s="106" t="n"/>
      <c r="L1511" s="59" t="n"/>
      <c r="M1511" s="121" t="n"/>
      <c r="N1511" s="107" t="n"/>
      <c r="O1511" s="107" t="n"/>
      <c r="P1511" s="107" t="n"/>
      <c r="Q1511" s="61" t="n"/>
      <c r="R1511" s="61" t="n"/>
      <c r="S1511" s="62" t="n"/>
      <c r="T1511" s="59" t="n"/>
      <c r="U1511" s="59" t="n"/>
      <c r="V1511" s="59" t="n"/>
    </row>
    <row r="1512">
      <c r="G1512" s="59" t="n"/>
      <c r="H1512" s="120" t="n"/>
      <c r="I1512" s="60" t="n"/>
      <c r="J1512" s="70" t="n"/>
      <c r="K1512" s="106" t="n"/>
      <c r="L1512" s="59" t="n"/>
      <c r="M1512" s="121" t="n"/>
      <c r="N1512" s="107" t="n"/>
      <c r="O1512" s="107" t="n"/>
      <c r="P1512" s="107" t="n"/>
      <c r="Q1512" s="61" t="n"/>
      <c r="R1512" s="61" t="n"/>
      <c r="S1512" s="62" t="n"/>
      <c r="T1512" s="59" t="n"/>
      <c r="U1512" s="59" t="n"/>
      <c r="V1512" s="59" t="n"/>
    </row>
    <row r="1513">
      <c r="G1513" s="59" t="n"/>
      <c r="H1513" s="120" t="n"/>
      <c r="I1513" s="60" t="n"/>
      <c r="J1513" s="70" t="n"/>
      <c r="K1513" s="106" t="n"/>
      <c r="L1513" s="59" t="n"/>
      <c r="M1513" s="121" t="n"/>
      <c r="N1513" s="107" t="n"/>
      <c r="O1513" s="107" t="n"/>
      <c r="P1513" s="107" t="n"/>
      <c r="Q1513" s="61" t="n"/>
      <c r="R1513" s="61" t="n"/>
      <c r="S1513" s="62" t="n"/>
      <c r="T1513" s="59" t="n"/>
      <c r="U1513" s="59" t="n"/>
      <c r="V1513" s="59" t="n"/>
    </row>
    <row r="1514">
      <c r="G1514" s="59" t="n"/>
      <c r="H1514" s="120" t="n"/>
      <c r="I1514" s="60" t="n"/>
      <c r="J1514" s="70" t="n"/>
      <c r="K1514" s="106" t="n"/>
      <c r="L1514" s="59" t="n"/>
      <c r="M1514" s="121" t="n"/>
      <c r="N1514" s="107" t="n"/>
      <c r="O1514" s="107" t="n"/>
      <c r="P1514" s="107" t="n"/>
      <c r="Q1514" s="61" t="n"/>
      <c r="R1514" s="61" t="n"/>
      <c r="S1514" s="62" t="n"/>
      <c r="T1514" s="59" t="n"/>
      <c r="U1514" s="59" t="n"/>
      <c r="V1514" s="59" t="n"/>
    </row>
    <row r="1515">
      <c r="G1515" s="59" t="n"/>
      <c r="H1515" s="120" t="n"/>
      <c r="I1515" s="60" t="n"/>
      <c r="J1515" s="70" t="n"/>
      <c r="K1515" s="106" t="n"/>
      <c r="L1515" s="59" t="n"/>
      <c r="M1515" s="121" t="n"/>
      <c r="N1515" s="107" t="n"/>
      <c r="O1515" s="107" t="n"/>
      <c r="P1515" s="107" t="n"/>
      <c r="Q1515" s="61" t="n"/>
      <c r="R1515" s="61" t="n"/>
      <c r="S1515" s="62" t="n"/>
      <c r="T1515" s="59" t="n"/>
      <c r="U1515" s="59" t="n"/>
      <c r="V1515" s="59" t="n"/>
    </row>
    <row r="1516">
      <c r="G1516" s="59" t="n"/>
      <c r="H1516" s="120" t="n"/>
      <c r="I1516" s="60" t="n"/>
      <c r="J1516" s="70" t="n"/>
      <c r="K1516" s="106" t="n"/>
      <c r="L1516" s="59" t="n"/>
      <c r="M1516" s="121" t="n"/>
      <c r="N1516" s="107" t="n"/>
      <c r="O1516" s="107" t="n"/>
      <c r="P1516" s="107" t="n"/>
      <c r="Q1516" s="61" t="n"/>
      <c r="R1516" s="61" t="n"/>
      <c r="S1516" s="62" t="n"/>
      <c r="T1516" s="59" t="n"/>
      <c r="U1516" s="59" t="n"/>
      <c r="V1516" s="59" t="n"/>
    </row>
    <row r="1517">
      <c r="G1517" s="59" t="n"/>
      <c r="H1517" s="120" t="n"/>
      <c r="I1517" s="60" t="n"/>
      <c r="J1517" s="70" t="n"/>
      <c r="K1517" s="106" t="n"/>
      <c r="L1517" s="59" t="n"/>
      <c r="M1517" s="121" t="n"/>
      <c r="N1517" s="107" t="n"/>
      <c r="O1517" s="107" t="n"/>
      <c r="P1517" s="107" t="n"/>
      <c r="Q1517" s="61" t="n"/>
      <c r="R1517" s="61" t="n"/>
      <c r="S1517" s="62" t="n"/>
      <c r="T1517" s="59" t="n"/>
      <c r="U1517" s="59" t="n"/>
      <c r="V1517" s="59" t="n"/>
    </row>
    <row r="1518">
      <c r="G1518" s="59" t="n"/>
      <c r="H1518" s="120" t="n"/>
      <c r="I1518" s="60" t="n"/>
      <c r="J1518" s="70" t="n"/>
      <c r="K1518" s="106" t="n"/>
      <c r="L1518" s="59" t="n"/>
      <c r="M1518" s="121" t="n"/>
      <c r="N1518" s="107" t="n"/>
      <c r="O1518" s="107" t="n"/>
      <c r="P1518" s="107" t="n"/>
      <c r="Q1518" s="61" t="n"/>
      <c r="R1518" s="61" t="n"/>
      <c r="S1518" s="62" t="n"/>
      <c r="T1518" s="59" t="n"/>
      <c r="U1518" s="59" t="n"/>
      <c r="V1518" s="59" t="n"/>
    </row>
    <row r="1519">
      <c r="G1519" s="59" t="n"/>
      <c r="H1519" s="120" t="n"/>
      <c r="I1519" s="60" t="n"/>
      <c r="J1519" s="70" t="n"/>
      <c r="K1519" s="106" t="n"/>
      <c r="L1519" s="59" t="n"/>
      <c r="M1519" s="121" t="n"/>
      <c r="N1519" s="107" t="n"/>
      <c r="O1519" s="107" t="n"/>
      <c r="P1519" s="107" t="n"/>
      <c r="Q1519" s="61" t="n"/>
      <c r="R1519" s="61" t="n"/>
      <c r="S1519" s="62" t="n"/>
      <c r="T1519" s="59" t="n"/>
      <c r="U1519" s="59" t="n"/>
      <c r="V1519" s="59" t="n"/>
    </row>
    <row r="1520">
      <c r="G1520" s="59" t="n"/>
      <c r="H1520" s="120" t="n"/>
      <c r="I1520" s="60" t="n"/>
      <c r="J1520" s="70" t="n"/>
      <c r="K1520" s="106" t="n"/>
      <c r="L1520" s="59" t="n"/>
      <c r="M1520" s="121" t="n"/>
      <c r="N1520" s="107" t="n"/>
      <c r="O1520" s="107" t="n"/>
      <c r="P1520" s="107" t="n"/>
      <c r="Q1520" s="61" t="n"/>
      <c r="R1520" s="61" t="n"/>
      <c r="S1520" s="62" t="n"/>
      <c r="T1520" s="59" t="n"/>
      <c r="U1520" s="59" t="n"/>
      <c r="V1520" s="59" t="n"/>
    </row>
    <row r="1521">
      <c r="G1521" s="59" t="n"/>
      <c r="H1521" s="120" t="n"/>
      <c r="I1521" s="60" t="n"/>
      <c r="J1521" s="70" t="n"/>
      <c r="K1521" s="106" t="n"/>
      <c r="L1521" s="59" t="n"/>
      <c r="M1521" s="121" t="n"/>
      <c r="N1521" s="107" t="n"/>
      <c r="O1521" s="107" t="n"/>
      <c r="P1521" s="107" t="n"/>
      <c r="Q1521" s="61" t="n"/>
      <c r="R1521" s="61" t="n"/>
      <c r="S1521" s="62" t="n"/>
      <c r="T1521" s="59" t="n"/>
      <c r="U1521" s="59" t="n"/>
      <c r="V1521" s="59" t="n"/>
    </row>
    <row r="1522">
      <c r="G1522" s="59" t="n"/>
      <c r="H1522" s="120" t="n"/>
      <c r="I1522" s="60" t="n"/>
      <c r="J1522" s="70" t="n"/>
      <c r="K1522" s="106" t="n"/>
      <c r="L1522" s="59" t="n"/>
      <c r="M1522" s="121" t="n"/>
      <c r="N1522" s="107" t="n"/>
      <c r="O1522" s="107" t="n"/>
      <c r="P1522" s="107" t="n"/>
      <c r="Q1522" s="61" t="n"/>
      <c r="R1522" s="61" t="n"/>
      <c r="S1522" s="62" t="n"/>
      <c r="T1522" s="59" t="n"/>
      <c r="U1522" s="59" t="n"/>
      <c r="V1522" s="59" t="n"/>
    </row>
    <row r="1523">
      <c r="G1523" s="59" t="n"/>
      <c r="H1523" s="120" t="n"/>
      <c r="I1523" s="60" t="n"/>
      <c r="J1523" s="70" t="n"/>
      <c r="K1523" s="106" t="n"/>
      <c r="L1523" s="59" t="n"/>
      <c r="M1523" s="121" t="n"/>
      <c r="N1523" s="107" t="n"/>
      <c r="O1523" s="107" t="n"/>
      <c r="P1523" s="107" t="n"/>
      <c r="Q1523" s="61" t="n"/>
      <c r="R1523" s="61" t="n"/>
      <c r="S1523" s="62" t="n"/>
      <c r="T1523" s="59" t="n"/>
      <c r="U1523" s="59" t="n"/>
      <c r="V1523" s="59" t="n"/>
    </row>
    <row r="1524">
      <c r="G1524" s="59" t="n"/>
      <c r="H1524" s="120" t="n"/>
      <c r="I1524" s="60" t="n"/>
      <c r="J1524" s="70" t="n"/>
      <c r="K1524" s="106" t="n"/>
      <c r="L1524" s="59" t="n"/>
      <c r="M1524" s="121" t="n"/>
      <c r="N1524" s="107" t="n"/>
      <c r="O1524" s="107" t="n"/>
      <c r="P1524" s="107" t="n"/>
      <c r="Q1524" s="61" t="n"/>
      <c r="R1524" s="61" t="n"/>
      <c r="S1524" s="62" t="n"/>
      <c r="T1524" s="59" t="n"/>
      <c r="U1524" s="59" t="n"/>
      <c r="V1524" s="59" t="n"/>
    </row>
    <row r="1525">
      <c r="G1525" s="59" t="n"/>
      <c r="H1525" s="120" t="n"/>
      <c r="I1525" s="60" t="n"/>
      <c r="J1525" s="70" t="n"/>
      <c r="K1525" s="106" t="n"/>
      <c r="L1525" s="59" t="n"/>
      <c r="M1525" s="121" t="n"/>
      <c r="N1525" s="107" t="n"/>
      <c r="O1525" s="107" t="n"/>
      <c r="P1525" s="107" t="n"/>
      <c r="Q1525" s="61" t="n"/>
      <c r="R1525" s="61" t="n"/>
      <c r="S1525" s="62" t="n"/>
      <c r="T1525" s="59" t="n"/>
      <c r="U1525" s="59" t="n"/>
      <c r="V1525" s="59" t="n"/>
    </row>
    <row r="1526">
      <c r="G1526" s="59" t="n"/>
      <c r="H1526" s="120" t="n"/>
      <c r="I1526" s="60" t="n"/>
      <c r="J1526" s="70" t="n"/>
      <c r="K1526" s="106" t="n"/>
      <c r="L1526" s="59" t="n"/>
      <c r="M1526" s="121" t="n"/>
      <c r="N1526" s="107" t="n"/>
      <c r="O1526" s="107" t="n"/>
      <c r="P1526" s="107" t="n"/>
      <c r="Q1526" s="61" t="n"/>
      <c r="R1526" s="61" t="n"/>
      <c r="S1526" s="62" t="n"/>
      <c r="T1526" s="59" t="n"/>
      <c r="U1526" s="59" t="n"/>
      <c r="V1526" s="59" t="n"/>
    </row>
    <row r="1527">
      <c r="G1527" s="59" t="n"/>
      <c r="H1527" s="120" t="n"/>
      <c r="I1527" s="60" t="n"/>
      <c r="J1527" s="70" t="n"/>
      <c r="K1527" s="106" t="n"/>
      <c r="L1527" s="59" t="n"/>
      <c r="M1527" s="121" t="n"/>
      <c r="N1527" s="107" t="n"/>
      <c r="O1527" s="107" t="n"/>
      <c r="P1527" s="107" t="n"/>
      <c r="Q1527" s="61" t="n"/>
      <c r="R1527" s="61" t="n"/>
      <c r="S1527" s="62" t="n"/>
      <c r="T1527" s="59" t="n"/>
      <c r="U1527" s="59" t="n"/>
      <c r="V1527" s="59" t="n"/>
    </row>
    <row r="1528" ht="17.5" customHeight="1" s="15" thickBot="1">
      <c r="A1528" s="4" t="n"/>
      <c r="G1528" s="59" t="n"/>
      <c r="H1528" s="120" t="n"/>
      <c r="I1528" s="60" t="n"/>
      <c r="J1528" s="70" t="n"/>
      <c r="K1528" s="106" t="n"/>
      <c r="L1528" s="106" t="n"/>
      <c r="M1528" s="121" t="n"/>
      <c r="N1528" s="122" t="n"/>
      <c r="O1528" s="107" t="n"/>
      <c r="P1528" s="107" t="n"/>
      <c r="Q1528" s="61" t="n"/>
      <c r="R1528" s="63" t="n"/>
      <c r="S1528" s="62" t="n"/>
      <c r="T1528" s="59" t="n"/>
      <c r="U1528" s="59" t="n"/>
      <c r="V1528" s="59" t="n"/>
    </row>
    <row r="1529" ht="17.5" customHeight="1" s="15" thickTop="1">
      <c r="G1529" s="59" t="n"/>
      <c r="H1529" s="120" t="n"/>
      <c r="I1529" s="60" t="n"/>
      <c r="J1529" s="70" t="n"/>
      <c r="K1529" s="106" t="n"/>
      <c r="L1529" s="59" t="n"/>
      <c r="M1529" s="121" t="n"/>
      <c r="N1529" s="107" t="n"/>
      <c r="O1529" s="107" t="n"/>
      <c r="P1529" s="107" t="n"/>
      <c r="Q1529" s="61" t="n"/>
      <c r="R1529" s="61" t="n"/>
      <c r="S1529" s="62" t="n"/>
      <c r="T1529" s="59" t="n"/>
      <c r="U1529" s="59" t="n"/>
      <c r="V1529" s="59" t="n"/>
    </row>
    <row r="1530">
      <c r="G1530" s="59" t="n"/>
      <c r="H1530" s="120" t="n"/>
      <c r="I1530" s="60" t="n"/>
      <c r="J1530" s="70" t="n"/>
      <c r="K1530" s="106" t="n"/>
      <c r="L1530" s="59" t="n"/>
      <c r="M1530" s="121" t="n"/>
      <c r="N1530" s="107" t="n"/>
      <c r="O1530" s="107" t="n"/>
      <c r="P1530" s="107" t="n"/>
      <c r="Q1530" s="61" t="n"/>
      <c r="R1530" s="61" t="n"/>
      <c r="S1530" s="62" t="n"/>
      <c r="T1530" s="59" t="n"/>
      <c r="U1530" s="59" t="n"/>
      <c r="V1530" s="59" t="n"/>
    </row>
    <row r="1531">
      <c r="G1531" s="59" t="n"/>
      <c r="H1531" s="120" t="n"/>
      <c r="I1531" s="60" t="n"/>
      <c r="J1531" s="70" t="n"/>
      <c r="K1531" s="106" t="n"/>
      <c r="L1531" s="59" t="n"/>
      <c r="M1531" s="121" t="n"/>
      <c r="N1531" s="107" t="n"/>
      <c r="O1531" s="107" t="n"/>
      <c r="P1531" s="107" t="n"/>
      <c r="Q1531" s="61" t="n"/>
      <c r="R1531" s="61" t="n"/>
      <c r="S1531" s="62" t="n"/>
      <c r="T1531" s="59" t="n"/>
      <c r="U1531" s="59" t="n"/>
      <c r="V1531" s="59" t="n"/>
    </row>
    <row r="1532">
      <c r="G1532" s="59" t="n"/>
      <c r="H1532" s="120" t="n"/>
      <c r="I1532" s="60" t="n"/>
      <c r="J1532" s="70" t="n"/>
      <c r="K1532" s="106" t="n"/>
      <c r="L1532" s="59" t="n"/>
      <c r="M1532" s="121" t="n"/>
      <c r="N1532" s="107" t="n"/>
      <c r="O1532" s="107" t="n"/>
      <c r="P1532" s="107" t="n"/>
      <c r="Q1532" s="61" t="n"/>
      <c r="R1532" s="61" t="n"/>
      <c r="S1532" s="62" t="n"/>
      <c r="T1532" s="59" t="n"/>
      <c r="U1532" s="59" t="n"/>
      <c r="V1532" s="59" t="n"/>
    </row>
    <row r="1533">
      <c r="G1533" s="59" t="n"/>
      <c r="H1533" s="120" t="n"/>
      <c r="I1533" s="60" t="n"/>
      <c r="J1533" s="70" t="n"/>
      <c r="K1533" s="106" t="n"/>
      <c r="L1533" s="59" t="n"/>
      <c r="M1533" s="121" t="n"/>
      <c r="N1533" s="107" t="n"/>
      <c r="O1533" s="107" t="n"/>
      <c r="P1533" s="107" t="n"/>
      <c r="Q1533" s="61" t="n"/>
      <c r="R1533" s="61" t="n"/>
      <c r="S1533" s="62" t="n"/>
      <c r="T1533" s="59" t="n"/>
      <c r="U1533" s="59" t="n"/>
      <c r="V1533" s="59" t="n"/>
    </row>
    <row r="1534">
      <c r="G1534" s="59" t="n"/>
      <c r="H1534" s="120" t="n"/>
      <c r="I1534" s="60" t="n"/>
      <c r="J1534" s="70" t="n"/>
      <c r="K1534" s="106" t="n"/>
      <c r="L1534" s="59" t="n"/>
      <c r="M1534" s="121" t="n"/>
      <c r="N1534" s="107" t="n"/>
      <c r="O1534" s="107" t="n"/>
      <c r="P1534" s="107" t="n"/>
      <c r="Q1534" s="61" t="n"/>
      <c r="R1534" s="61" t="n"/>
      <c r="S1534" s="62" t="n"/>
      <c r="T1534" s="59" t="n"/>
      <c r="U1534" s="59" t="n"/>
      <c r="V1534" s="59" t="n"/>
    </row>
    <row r="1535">
      <c r="E1535" s="4" t="n"/>
      <c r="F1535" s="4" t="n"/>
      <c r="G1535" s="59" t="n"/>
      <c r="H1535" s="120" t="n"/>
      <c r="I1535" s="60" t="n"/>
      <c r="J1535" s="70" t="n"/>
      <c r="K1535" s="106" t="n"/>
      <c r="L1535" s="59" t="n"/>
      <c r="M1535" s="121" t="n"/>
      <c r="N1535" s="107" t="n"/>
      <c r="O1535" s="107" t="n"/>
      <c r="P1535" s="107" t="n"/>
      <c r="Q1535" s="61" t="n"/>
      <c r="R1535" s="61" t="n"/>
      <c r="S1535" s="62" t="n"/>
      <c r="T1535" s="59" t="n"/>
      <c r="U1535" s="59" t="n"/>
      <c r="V1535" s="59" t="n"/>
    </row>
    <row r="1536">
      <c r="B1536" s="27" t="n"/>
      <c r="C1536" s="4" t="n"/>
      <c r="D1536" s="4" t="n"/>
      <c r="G1536" s="59" t="n"/>
      <c r="H1536" s="120" t="n"/>
      <c r="I1536" s="60" t="n"/>
      <c r="J1536" s="70" t="n"/>
      <c r="K1536" s="106" t="n"/>
      <c r="L1536" s="59" t="n"/>
      <c r="M1536" s="121" t="n"/>
      <c r="N1536" s="107" t="n"/>
      <c r="O1536" s="107" t="n"/>
      <c r="P1536" s="107" t="n"/>
      <c r="Q1536" s="61" t="n"/>
      <c r="R1536" s="61" t="n"/>
      <c r="S1536" s="62" t="n"/>
      <c r="T1536" s="59" t="n"/>
      <c r="U1536" s="59" t="n"/>
      <c r="V1536" s="59" t="n"/>
    </row>
    <row r="1537">
      <c r="G1537" s="59" t="n"/>
      <c r="H1537" s="120" t="n"/>
      <c r="I1537" s="60" t="n"/>
      <c r="J1537" s="70" t="n"/>
      <c r="K1537" s="106" t="n"/>
      <c r="L1537" s="59" t="n"/>
      <c r="M1537" s="121" t="n"/>
      <c r="N1537" s="107" t="n"/>
      <c r="O1537" s="107" t="n"/>
      <c r="P1537" s="107" t="n"/>
      <c r="Q1537" s="61" t="n"/>
      <c r="R1537" s="61" t="n"/>
      <c r="S1537" s="62" t="n"/>
      <c r="T1537" s="59" t="n"/>
      <c r="U1537" s="59" t="n"/>
      <c r="V1537" s="59" t="n"/>
    </row>
    <row r="1538">
      <c r="G1538" s="59" t="n"/>
      <c r="H1538" s="120" t="n"/>
      <c r="I1538" s="60" t="n"/>
      <c r="J1538" s="70" t="n"/>
      <c r="K1538" s="106" t="n"/>
      <c r="L1538" s="59" t="n"/>
      <c r="M1538" s="121" t="n"/>
      <c r="N1538" s="107" t="n"/>
      <c r="O1538" s="107" t="n"/>
      <c r="P1538" s="107" t="n"/>
      <c r="Q1538" s="61" t="n"/>
      <c r="R1538" s="61" t="n"/>
      <c r="S1538" s="62" t="n"/>
      <c r="T1538" s="59" t="n"/>
      <c r="U1538" s="59" t="n"/>
      <c r="V1538" s="59" t="n"/>
    </row>
    <row r="1539">
      <c r="G1539" s="59" t="n"/>
      <c r="H1539" s="120" t="n"/>
      <c r="I1539" s="60" t="n"/>
      <c r="J1539" s="70" t="n"/>
      <c r="K1539" s="106" t="n"/>
      <c r="L1539" s="59" t="n"/>
      <c r="M1539" s="121" t="n"/>
      <c r="N1539" s="107" t="n"/>
      <c r="O1539" s="107" t="n"/>
      <c r="P1539" s="107" t="n"/>
      <c r="Q1539" s="61" t="n"/>
      <c r="R1539" s="61" t="n"/>
      <c r="S1539" s="62" t="n"/>
      <c r="T1539" s="59" t="n"/>
      <c r="U1539" s="59" t="n"/>
      <c r="V1539" s="59" t="n"/>
    </row>
    <row r="1540">
      <c r="G1540" s="59" t="n"/>
      <c r="H1540" s="120" t="n"/>
      <c r="I1540" s="60" t="n"/>
      <c r="J1540" s="70" t="n"/>
      <c r="K1540" s="106" t="n"/>
      <c r="L1540" s="59" t="n"/>
      <c r="M1540" s="121" t="n"/>
      <c r="N1540" s="107" t="n"/>
      <c r="O1540" s="107" t="n"/>
      <c r="P1540" s="107" t="n"/>
      <c r="Q1540" s="61" t="n"/>
      <c r="R1540" s="61" t="n"/>
      <c r="S1540" s="62" t="n"/>
      <c r="T1540" s="59" t="n"/>
      <c r="U1540" s="59" t="n"/>
      <c r="V1540" s="59" t="n"/>
    </row>
    <row r="1541">
      <c r="G1541" s="59" t="n"/>
      <c r="H1541" s="120" t="n"/>
      <c r="I1541" s="60" t="n"/>
      <c r="J1541" s="70" t="n"/>
      <c r="K1541" s="106" t="n"/>
      <c r="L1541" s="59" t="n"/>
      <c r="M1541" s="121" t="n"/>
      <c r="N1541" s="107" t="n"/>
      <c r="O1541" s="107" t="n"/>
      <c r="P1541" s="107" t="n"/>
      <c r="Q1541" s="61" t="n"/>
      <c r="R1541" s="61" t="n"/>
      <c r="S1541" s="62" t="n"/>
      <c r="T1541" s="59" t="n"/>
      <c r="U1541" s="59" t="n"/>
      <c r="V1541" s="59" t="n"/>
    </row>
    <row r="1542">
      <c r="G1542" s="59" t="n"/>
      <c r="H1542" s="120" t="n"/>
      <c r="I1542" s="60" t="n"/>
      <c r="J1542" s="70" t="n"/>
      <c r="K1542" s="106" t="n"/>
      <c r="L1542" s="59" t="n"/>
      <c r="M1542" s="121" t="n"/>
      <c r="N1542" s="107" t="n"/>
      <c r="O1542" s="107" t="n"/>
      <c r="P1542" s="107" t="n"/>
      <c r="Q1542" s="61" t="n"/>
      <c r="R1542" s="61" t="n"/>
      <c r="S1542" s="62" t="n"/>
      <c r="T1542" s="59" t="n"/>
      <c r="U1542" s="59" t="n"/>
      <c r="V1542" s="59" t="n"/>
    </row>
    <row r="1543">
      <c r="G1543" s="59" t="n"/>
      <c r="H1543" s="120" t="n"/>
      <c r="I1543" s="60" t="n"/>
      <c r="J1543" s="70" t="n"/>
      <c r="K1543" s="106" t="n"/>
      <c r="L1543" s="59" t="n"/>
      <c r="M1543" s="121" t="n"/>
      <c r="N1543" s="107" t="n"/>
      <c r="O1543" s="107" t="n"/>
      <c r="P1543" s="107" t="n"/>
      <c r="Q1543" s="61" t="n"/>
      <c r="R1543" s="61" t="n"/>
      <c r="S1543" s="62" t="n"/>
      <c r="T1543" s="59" t="n"/>
      <c r="U1543" s="59" t="n"/>
      <c r="V1543" s="59" t="n"/>
    </row>
    <row r="1544">
      <c r="G1544" s="59" t="n"/>
      <c r="H1544" s="120" t="n"/>
      <c r="I1544" s="60" t="n"/>
      <c r="J1544" s="70" t="n"/>
      <c r="K1544" s="106" t="n"/>
      <c r="L1544" s="59" t="n"/>
      <c r="M1544" s="121" t="n"/>
      <c r="N1544" s="107" t="n"/>
      <c r="O1544" s="107" t="n"/>
      <c r="P1544" s="107" t="n"/>
      <c r="Q1544" s="61" t="n"/>
      <c r="R1544" s="61" t="n"/>
      <c r="S1544" s="62" t="n"/>
      <c r="T1544" s="59" t="n"/>
      <c r="U1544" s="59" t="n"/>
      <c r="V1544" s="59" t="n"/>
    </row>
    <row r="1545">
      <c r="G1545" s="59" t="n"/>
      <c r="H1545" s="120" t="n"/>
      <c r="I1545" s="60" t="n"/>
      <c r="J1545" s="70" t="n"/>
      <c r="K1545" s="106" t="n"/>
      <c r="L1545" s="59" t="n"/>
      <c r="M1545" s="121" t="n"/>
      <c r="N1545" s="107" t="n"/>
      <c r="O1545" s="107" t="n"/>
      <c r="P1545" s="107" t="n"/>
      <c r="Q1545" s="61" t="n"/>
      <c r="R1545" s="61" t="n"/>
      <c r="S1545" s="62" t="n"/>
      <c r="T1545" s="59" t="n"/>
      <c r="U1545" s="59" t="n"/>
      <c r="V1545" s="59" t="n"/>
    </row>
    <row r="1546">
      <c r="G1546" s="59" t="n"/>
      <c r="H1546" s="120" t="n"/>
      <c r="I1546" s="60" t="n"/>
      <c r="J1546" s="70" t="n"/>
      <c r="K1546" s="106" t="n"/>
      <c r="L1546" s="59" t="n"/>
      <c r="M1546" s="121" t="n"/>
      <c r="N1546" s="107" t="n"/>
      <c r="O1546" s="107" t="n"/>
      <c r="P1546" s="107" t="n"/>
      <c r="Q1546" s="61" t="n"/>
      <c r="R1546" s="61" t="n"/>
      <c r="S1546" s="62" t="n"/>
      <c r="T1546" s="59" t="n"/>
      <c r="U1546" s="59" t="n"/>
      <c r="V1546" s="59" t="n"/>
    </row>
    <row r="1547">
      <c r="G1547" s="59" t="n"/>
      <c r="H1547" s="120" t="n"/>
      <c r="I1547" s="60" t="n"/>
      <c r="J1547" s="70" t="n"/>
      <c r="K1547" s="106" t="n"/>
      <c r="L1547" s="59" t="n"/>
      <c r="M1547" s="121" t="n"/>
      <c r="N1547" s="107" t="n"/>
      <c r="O1547" s="107" t="n"/>
      <c r="P1547" s="107" t="n"/>
      <c r="Q1547" s="61" t="n"/>
      <c r="R1547" s="61" t="n"/>
      <c r="S1547" s="62" t="n"/>
      <c r="T1547" s="59" t="n"/>
      <c r="U1547" s="59" t="n"/>
      <c r="V1547" s="59" t="n"/>
    </row>
    <row r="1548">
      <c r="G1548" s="59" t="n"/>
      <c r="H1548" s="120" t="n"/>
      <c r="I1548" s="60" t="n"/>
      <c r="J1548" s="70" t="n"/>
      <c r="K1548" s="106" t="n"/>
      <c r="L1548" s="59" t="n"/>
      <c r="M1548" s="121" t="n"/>
      <c r="N1548" s="107" t="n"/>
      <c r="O1548" s="107" t="n"/>
      <c r="P1548" s="107" t="n"/>
      <c r="Q1548" s="61" t="n"/>
      <c r="R1548" s="61" t="n"/>
      <c r="S1548" s="62" t="n"/>
      <c r="T1548" s="59" t="n"/>
      <c r="U1548" s="59" t="n"/>
      <c r="V1548" s="59" t="n"/>
    </row>
    <row r="1549">
      <c r="G1549" s="59" t="n"/>
      <c r="H1549" s="120" t="n"/>
      <c r="I1549" s="60" t="n"/>
      <c r="J1549" s="70" t="n"/>
      <c r="K1549" s="106" t="n"/>
      <c r="L1549" s="59" t="n"/>
      <c r="M1549" s="121" t="n"/>
      <c r="N1549" s="107" t="n"/>
      <c r="O1549" s="107" t="n"/>
      <c r="P1549" s="107" t="n"/>
      <c r="Q1549" s="61" t="n"/>
      <c r="R1549" s="61" t="n"/>
      <c r="S1549" s="62" t="n"/>
      <c r="T1549" s="59" t="n"/>
      <c r="U1549" s="59" t="n"/>
      <c r="V1549" s="59" t="n"/>
    </row>
    <row r="1550">
      <c r="G1550" s="59" t="n"/>
      <c r="H1550" s="120" t="n"/>
      <c r="I1550" s="60" t="n"/>
      <c r="J1550" s="70" t="n"/>
      <c r="K1550" s="106" t="n"/>
      <c r="L1550" s="59" t="n"/>
      <c r="M1550" s="121" t="n"/>
      <c r="N1550" s="107" t="n"/>
      <c r="O1550" s="107" t="n"/>
      <c r="P1550" s="107" t="n"/>
      <c r="Q1550" s="61" t="n"/>
      <c r="R1550" s="61" t="n"/>
      <c r="S1550" s="62" t="n"/>
      <c r="T1550" s="59" t="n"/>
      <c r="U1550" s="59" t="n"/>
      <c r="V1550" s="59" t="n"/>
    </row>
    <row r="1551">
      <c r="G1551" s="59" t="n"/>
      <c r="H1551" s="120" t="n"/>
      <c r="I1551" s="60" t="n"/>
      <c r="J1551" s="70" t="n"/>
      <c r="K1551" s="106" t="n"/>
      <c r="L1551" s="59" t="n"/>
      <c r="M1551" s="121" t="n"/>
      <c r="N1551" s="107" t="n"/>
      <c r="O1551" s="107" t="n"/>
      <c r="P1551" s="107" t="n"/>
      <c r="Q1551" s="61" t="n"/>
      <c r="R1551" s="61" t="n"/>
      <c r="S1551" s="62" t="n"/>
      <c r="T1551" s="59" t="n"/>
      <c r="U1551" s="59" t="n"/>
      <c r="V1551" s="59" t="n"/>
    </row>
    <row r="1552">
      <c r="G1552" s="59" t="n"/>
      <c r="H1552" s="120" t="n"/>
      <c r="I1552" s="60" t="n"/>
      <c r="J1552" s="70" t="n"/>
      <c r="K1552" s="106" t="n"/>
      <c r="L1552" s="59" t="n"/>
      <c r="M1552" s="121" t="n"/>
      <c r="N1552" s="107" t="n"/>
      <c r="O1552" s="107" t="n"/>
      <c r="P1552" s="107" t="n"/>
      <c r="Q1552" s="61" t="n"/>
      <c r="R1552" s="61" t="n"/>
      <c r="S1552" s="62" t="n"/>
      <c r="T1552" s="59" t="n"/>
      <c r="U1552" s="59" t="n"/>
      <c r="V1552" s="59" t="n"/>
    </row>
    <row r="1553">
      <c r="G1553" s="59" t="n"/>
      <c r="H1553" s="120" t="n"/>
      <c r="I1553" s="60" t="n"/>
      <c r="J1553" s="70" t="n"/>
      <c r="K1553" s="106" t="n"/>
      <c r="L1553" s="59" t="n"/>
      <c r="M1553" s="121" t="n"/>
      <c r="N1553" s="107" t="n"/>
      <c r="O1553" s="107" t="n"/>
      <c r="P1553" s="107" t="n"/>
      <c r="Q1553" s="61" t="n"/>
      <c r="R1553" s="61" t="n"/>
      <c r="S1553" s="62" t="n"/>
      <c r="T1553" s="59" t="n"/>
      <c r="U1553" s="59" t="n"/>
      <c r="V1553" s="59" t="n"/>
    </row>
    <row r="1554">
      <c r="G1554" s="59" t="n"/>
      <c r="H1554" s="120" t="n"/>
      <c r="I1554" s="60" t="n"/>
      <c r="J1554" s="70" t="n"/>
      <c r="K1554" s="106" t="n"/>
      <c r="L1554" s="59" t="n"/>
      <c r="M1554" s="121" t="n"/>
      <c r="N1554" s="107" t="n"/>
      <c r="O1554" s="107" t="n"/>
      <c r="P1554" s="107" t="n"/>
      <c r="Q1554" s="61" t="n"/>
      <c r="R1554" s="61" t="n"/>
      <c r="S1554" s="62" t="n"/>
      <c r="T1554" s="59" t="n"/>
      <c r="U1554" s="59" t="n"/>
      <c r="V1554" s="59" t="n"/>
    </row>
    <row r="1555">
      <c r="G1555" s="59" t="n"/>
      <c r="H1555" s="120" t="n"/>
      <c r="I1555" s="60" t="n"/>
      <c r="J1555" s="70" t="n"/>
      <c r="K1555" s="106" t="n"/>
      <c r="L1555" s="59" t="n"/>
      <c r="M1555" s="121" t="n"/>
      <c r="N1555" s="107" t="n"/>
      <c r="O1555" s="107" t="n"/>
      <c r="P1555" s="107" t="n"/>
      <c r="Q1555" s="61" t="n"/>
      <c r="R1555" s="61" t="n"/>
      <c r="S1555" s="62" t="n"/>
      <c r="T1555" s="59" t="n"/>
      <c r="U1555" s="59" t="n"/>
      <c r="V1555" s="59" t="n"/>
    </row>
    <row r="1556">
      <c r="G1556" s="59" t="n"/>
      <c r="H1556" s="120" t="n"/>
      <c r="I1556" s="60" t="n"/>
      <c r="J1556" s="70" t="n"/>
      <c r="K1556" s="106" t="n"/>
      <c r="L1556" s="59" t="n"/>
      <c r="M1556" s="121" t="n"/>
      <c r="N1556" s="107" t="n"/>
      <c r="O1556" s="107" t="n"/>
      <c r="P1556" s="107" t="n"/>
      <c r="Q1556" s="61" t="n"/>
      <c r="R1556" s="61" t="n"/>
      <c r="S1556" s="62" t="n"/>
      <c r="T1556" s="59" t="n"/>
      <c r="U1556" s="59" t="n"/>
      <c r="V1556" s="59" t="n"/>
    </row>
    <row r="1557">
      <c r="G1557" s="59" t="n"/>
      <c r="H1557" s="120" t="n"/>
      <c r="I1557" s="60" t="n"/>
      <c r="J1557" s="70" t="n"/>
      <c r="K1557" s="106" t="n"/>
      <c r="L1557" s="59" t="n"/>
      <c r="M1557" s="121" t="n"/>
      <c r="N1557" s="107" t="n"/>
      <c r="O1557" s="107" t="n"/>
      <c r="P1557" s="107" t="n"/>
      <c r="Q1557" s="61" t="n"/>
      <c r="R1557" s="61" t="n"/>
      <c r="S1557" s="62" t="n"/>
      <c r="T1557" s="59" t="n"/>
      <c r="U1557" s="59" t="n"/>
      <c r="V1557" s="59" t="n"/>
    </row>
    <row r="1558">
      <c r="G1558" s="59" t="n"/>
      <c r="H1558" s="120" t="n"/>
      <c r="I1558" s="60" t="n"/>
      <c r="J1558" s="70" t="n"/>
      <c r="K1558" s="106" t="n"/>
      <c r="L1558" s="59" t="n"/>
      <c r="M1558" s="121" t="n"/>
      <c r="N1558" s="107" t="n"/>
      <c r="O1558" s="107" t="n"/>
      <c r="P1558" s="107" t="n"/>
      <c r="Q1558" s="61" t="n"/>
      <c r="R1558" s="61" t="n"/>
      <c r="S1558" s="62" t="n"/>
      <c r="T1558" s="59" t="n"/>
      <c r="U1558" s="59" t="n"/>
      <c r="V1558" s="59" t="n"/>
    </row>
    <row r="1559">
      <c r="G1559" s="59" t="n"/>
      <c r="H1559" s="120" t="n"/>
      <c r="I1559" s="60" t="n"/>
      <c r="J1559" s="70" t="n"/>
      <c r="K1559" s="106" t="n"/>
      <c r="L1559" s="59" t="n"/>
      <c r="M1559" s="121" t="n"/>
      <c r="N1559" s="107" t="n"/>
      <c r="O1559" s="107" t="n"/>
      <c r="P1559" s="107" t="n"/>
      <c r="Q1559" s="61" t="n"/>
      <c r="R1559" s="61" t="n"/>
      <c r="S1559" s="62" t="n"/>
      <c r="T1559" s="59" t="n"/>
      <c r="U1559" s="59" t="n"/>
      <c r="V1559" s="59" t="n"/>
    </row>
    <row r="1560">
      <c r="G1560" s="59" t="n"/>
      <c r="H1560" s="120" t="n"/>
      <c r="I1560" s="60" t="n"/>
      <c r="J1560" s="70" t="n"/>
      <c r="K1560" s="106" t="n"/>
      <c r="L1560" s="59" t="n"/>
      <c r="M1560" s="121" t="n"/>
      <c r="N1560" s="107" t="n"/>
      <c r="O1560" s="107" t="n"/>
      <c r="P1560" s="107" t="n"/>
      <c r="Q1560" s="61" t="n"/>
      <c r="R1560" s="61" t="n"/>
      <c r="S1560" s="62" t="n"/>
      <c r="T1560" s="59" t="n"/>
      <c r="U1560" s="59" t="n"/>
      <c r="V1560" s="59" t="n"/>
    </row>
    <row r="1561">
      <c r="G1561" s="59" t="n"/>
      <c r="H1561" s="120" t="n"/>
      <c r="I1561" s="60" t="n"/>
      <c r="J1561" s="70" t="n"/>
      <c r="K1561" s="106" t="n"/>
      <c r="L1561" s="59" t="n"/>
      <c r="M1561" s="121" t="n"/>
      <c r="N1561" s="107" t="n"/>
      <c r="O1561" s="107" t="n"/>
      <c r="P1561" s="107" t="n"/>
      <c r="Q1561" s="61" t="n"/>
      <c r="R1561" s="61" t="n"/>
      <c r="S1561" s="62" t="n"/>
      <c r="T1561" s="59" t="n"/>
      <c r="U1561" s="59" t="n"/>
      <c r="V1561" s="59" t="n"/>
    </row>
    <row r="1562">
      <c r="G1562" s="59" t="n"/>
      <c r="H1562" s="120" t="n"/>
      <c r="I1562" s="60" t="n"/>
      <c r="J1562" s="70" t="n"/>
      <c r="K1562" s="106" t="n"/>
      <c r="L1562" s="59" t="n"/>
      <c r="M1562" s="121" t="n"/>
      <c r="N1562" s="107" t="n"/>
      <c r="O1562" s="107" t="n"/>
      <c r="P1562" s="107" t="n"/>
      <c r="Q1562" s="61" t="n"/>
      <c r="R1562" s="61" t="n"/>
      <c r="S1562" s="62" t="n"/>
      <c r="T1562" s="59" t="n"/>
      <c r="U1562" s="59" t="n"/>
      <c r="V1562" s="59" t="n"/>
    </row>
    <row r="1563">
      <c r="G1563" s="59" t="n"/>
      <c r="H1563" s="120" t="n"/>
      <c r="I1563" s="60" t="n"/>
      <c r="J1563" s="70" t="n"/>
      <c r="K1563" s="106" t="n"/>
      <c r="L1563" s="59" t="n"/>
      <c r="M1563" s="121" t="n"/>
      <c r="N1563" s="107" t="n"/>
      <c r="O1563" s="107" t="n"/>
      <c r="P1563" s="107" t="n"/>
      <c r="Q1563" s="61" t="n"/>
      <c r="R1563" s="61" t="n"/>
      <c r="S1563" s="62" t="n"/>
      <c r="T1563" s="59" t="n"/>
      <c r="U1563" s="59" t="n"/>
      <c r="V1563" s="59" t="n"/>
    </row>
    <row r="1564">
      <c r="G1564" s="59" t="n"/>
      <c r="H1564" s="120" t="n"/>
      <c r="I1564" s="60" t="n"/>
      <c r="J1564" s="70" t="n"/>
      <c r="K1564" s="106" t="n"/>
      <c r="L1564" s="59" t="n"/>
      <c r="M1564" s="121" t="n"/>
      <c r="N1564" s="107" t="n"/>
      <c r="O1564" s="107" t="n"/>
      <c r="P1564" s="107" t="n"/>
      <c r="Q1564" s="61" t="n"/>
      <c r="R1564" s="61" t="n"/>
      <c r="S1564" s="62" t="n"/>
      <c r="T1564" s="59" t="n"/>
      <c r="U1564" s="59" t="n"/>
      <c r="V1564" s="59" t="n"/>
    </row>
    <row r="1565">
      <c r="G1565" s="59" t="n"/>
      <c r="H1565" s="120" t="n"/>
      <c r="I1565" s="60" t="n"/>
      <c r="J1565" s="70" t="n"/>
      <c r="K1565" s="106" t="n"/>
      <c r="L1565" s="59" t="n"/>
      <c r="M1565" s="121" t="n"/>
      <c r="N1565" s="107" t="n"/>
      <c r="O1565" s="107" t="n"/>
      <c r="P1565" s="107" t="n"/>
      <c r="Q1565" s="61" t="n"/>
      <c r="R1565" s="61" t="n"/>
      <c r="S1565" s="62" t="n"/>
      <c r="T1565" s="59" t="n"/>
      <c r="U1565" s="59" t="n"/>
      <c r="V1565" s="59" t="n"/>
    </row>
    <row r="1566">
      <c r="G1566" s="59" t="n"/>
      <c r="H1566" s="120" t="n"/>
      <c r="I1566" s="60" t="n"/>
      <c r="J1566" s="70" t="n"/>
      <c r="K1566" s="106" t="n"/>
      <c r="L1566" s="59" t="n"/>
      <c r="M1566" s="121" t="n"/>
      <c r="N1566" s="107" t="n"/>
      <c r="O1566" s="107" t="n"/>
      <c r="P1566" s="107" t="n"/>
      <c r="Q1566" s="61" t="n"/>
      <c r="R1566" s="61" t="n"/>
      <c r="S1566" s="62" t="n"/>
      <c r="T1566" s="59" t="n"/>
      <c r="U1566" s="59" t="n"/>
      <c r="V1566" s="59" t="n"/>
    </row>
    <row r="1567">
      <c r="G1567" s="59" t="n"/>
      <c r="H1567" s="120" t="n"/>
      <c r="I1567" s="60" t="n"/>
      <c r="J1567" s="70" t="n"/>
      <c r="K1567" s="106" t="n"/>
      <c r="L1567" s="59" t="n"/>
      <c r="M1567" s="121" t="n"/>
      <c r="N1567" s="107" t="n"/>
      <c r="O1567" s="107" t="n"/>
      <c r="P1567" s="107" t="n"/>
      <c r="Q1567" s="61" t="n"/>
      <c r="R1567" s="61" t="n"/>
      <c r="S1567" s="62" t="n"/>
      <c r="T1567" s="59" t="n"/>
      <c r="U1567" s="59" t="n"/>
      <c r="V1567" s="59" t="n"/>
    </row>
    <row r="1568">
      <c r="G1568" s="59" t="n"/>
      <c r="H1568" s="120" t="n"/>
      <c r="I1568" s="60" t="n"/>
      <c r="J1568" s="70" t="n"/>
      <c r="K1568" s="106" t="n"/>
      <c r="L1568" s="59" t="n"/>
      <c r="M1568" s="121" t="n"/>
      <c r="N1568" s="107" t="n"/>
      <c r="O1568" s="107" t="n"/>
      <c r="P1568" s="107" t="n"/>
      <c r="Q1568" s="61" t="n"/>
      <c r="R1568" s="61" t="n"/>
      <c r="S1568" s="62" t="n"/>
      <c r="T1568" s="59" t="n"/>
      <c r="U1568" s="59" t="n"/>
      <c r="V1568" s="59" t="n"/>
    </row>
    <row r="1569">
      <c r="G1569" s="59" t="n"/>
      <c r="H1569" s="120" t="n"/>
      <c r="I1569" s="60" t="n"/>
      <c r="J1569" s="70" t="n"/>
      <c r="K1569" s="106" t="n"/>
      <c r="L1569" s="59" t="n"/>
      <c r="M1569" s="121" t="n"/>
      <c r="N1569" s="107" t="n"/>
      <c r="O1569" s="107" t="n"/>
      <c r="P1569" s="107" t="n"/>
      <c r="Q1569" s="61" t="n"/>
      <c r="R1569" s="61" t="n"/>
      <c r="S1569" s="62" t="n"/>
      <c r="T1569" s="59" t="n"/>
      <c r="U1569" s="59" t="n"/>
      <c r="V1569" s="59" t="n"/>
    </row>
    <row r="1570">
      <c r="G1570" s="59" t="n"/>
      <c r="H1570" s="120" t="n"/>
      <c r="I1570" s="60" t="n"/>
      <c r="J1570" s="70" t="n"/>
      <c r="K1570" s="106" t="n"/>
      <c r="L1570" s="59" t="n"/>
      <c r="M1570" s="121" t="n"/>
      <c r="N1570" s="107" t="n"/>
      <c r="O1570" s="107" t="n"/>
      <c r="P1570" s="107" t="n"/>
      <c r="Q1570" s="61" t="n"/>
      <c r="R1570" s="61" t="n"/>
      <c r="S1570" s="62" t="n"/>
      <c r="T1570" s="59" t="n"/>
      <c r="U1570" s="59" t="n"/>
      <c r="V1570" s="59" t="n"/>
    </row>
    <row r="1571">
      <c r="G1571" s="59" t="n"/>
      <c r="H1571" s="120" t="n"/>
      <c r="I1571" s="60" t="n"/>
      <c r="J1571" s="70" t="n"/>
      <c r="K1571" s="106" t="n"/>
      <c r="L1571" s="59" t="n"/>
      <c r="M1571" s="121" t="n"/>
      <c r="N1571" s="107" t="n"/>
      <c r="O1571" s="107" t="n"/>
      <c r="P1571" s="107" t="n"/>
      <c r="Q1571" s="61" t="n"/>
      <c r="R1571" s="61" t="n"/>
      <c r="S1571" s="62" t="n"/>
      <c r="T1571" s="59" t="n"/>
      <c r="U1571" s="59" t="n"/>
      <c r="V1571" s="59" t="n"/>
    </row>
    <row r="1572" ht="17.5" customHeight="1" s="15" thickBot="1">
      <c r="G1572" s="59" t="n"/>
      <c r="H1572" s="120" t="n"/>
      <c r="I1572" s="60" t="n"/>
      <c r="J1572" s="70" t="n"/>
      <c r="K1572" s="106" t="n"/>
      <c r="L1572" s="59" t="n"/>
      <c r="M1572" s="121" t="n"/>
      <c r="N1572" s="107" t="n"/>
      <c r="O1572" s="107" t="n"/>
      <c r="P1572" s="107" t="n"/>
      <c r="Q1572" s="61" t="n"/>
      <c r="R1572" s="61" t="n"/>
      <c r="S1572" s="62" t="n"/>
      <c r="T1572" s="59" t="n"/>
      <c r="U1572" s="59" t="n"/>
      <c r="V1572" s="59" t="n"/>
    </row>
    <row r="1573">
      <c r="G1573" s="59" t="n"/>
      <c r="H1573" s="120" t="n"/>
      <c r="I1573" s="60" t="n"/>
      <c r="J1573" s="70" t="n"/>
      <c r="K1573" s="106" t="n"/>
      <c r="L1573" s="59" t="n"/>
      <c r="M1573" s="121" t="n"/>
      <c r="N1573" s="107" t="n"/>
      <c r="O1573" s="107" t="n"/>
      <c r="P1573" s="107" t="n"/>
      <c r="Q1573" s="61" t="n"/>
      <c r="R1573" s="61" t="n"/>
      <c r="S1573" s="62" t="n"/>
      <c r="T1573" s="59" t="n"/>
      <c r="U1573" s="59" t="n"/>
      <c r="V1573" s="59" t="n"/>
    </row>
    <row r="1574">
      <c r="G1574" s="59" t="n"/>
      <c r="H1574" s="120" t="n"/>
      <c r="I1574" s="60" t="n"/>
      <c r="J1574" s="70" t="n"/>
      <c r="K1574" s="106" t="n"/>
      <c r="L1574" s="59" t="n"/>
      <c r="M1574" s="121" t="n"/>
      <c r="N1574" s="107" t="n"/>
      <c r="O1574" s="107" t="n"/>
      <c r="P1574" s="107" t="n"/>
      <c r="Q1574" s="61" t="n"/>
      <c r="R1574" s="61" t="n"/>
      <c r="S1574" s="62" t="n"/>
      <c r="T1574" s="59" t="n"/>
      <c r="U1574" s="59" t="n"/>
      <c r="V1574" s="59" t="n"/>
    </row>
    <row r="1575">
      <c r="G1575" s="59" t="n"/>
      <c r="H1575" s="120" t="n"/>
      <c r="I1575" s="60" t="n"/>
      <c r="J1575" s="70" t="n"/>
      <c r="K1575" s="106" t="n"/>
      <c r="L1575" s="59" t="n"/>
      <c r="M1575" s="121" t="n"/>
      <c r="N1575" s="107" t="n"/>
      <c r="O1575" s="107" t="n"/>
      <c r="P1575" s="107" t="n"/>
      <c r="Q1575" s="61" t="n"/>
      <c r="R1575" s="61" t="n"/>
      <c r="S1575" s="62" t="n"/>
      <c r="T1575" s="59" t="n"/>
      <c r="U1575" s="59" t="n"/>
      <c r="V1575" s="59" t="n"/>
    </row>
    <row r="1576">
      <c r="G1576" s="59" t="n"/>
      <c r="H1576" s="120" t="n"/>
      <c r="I1576" s="60" t="n"/>
      <c r="J1576" s="70" t="n"/>
      <c r="K1576" s="106" t="n"/>
      <c r="L1576" s="59" t="n"/>
      <c r="M1576" s="121" t="n"/>
      <c r="N1576" s="107" t="n"/>
      <c r="O1576" s="107" t="n"/>
      <c r="P1576" s="107" t="n"/>
      <c r="Q1576" s="61" t="n"/>
      <c r="R1576" s="61" t="n"/>
      <c r="S1576" s="62" t="n"/>
      <c r="T1576" s="59" t="n"/>
      <c r="U1576" s="59" t="n"/>
      <c r="V1576" s="59" t="n"/>
    </row>
    <row r="1577">
      <c r="G1577" s="59" t="n"/>
      <c r="H1577" s="120" t="n"/>
      <c r="I1577" s="60" t="n"/>
      <c r="J1577" s="70" t="n"/>
      <c r="K1577" s="106" t="n"/>
      <c r="L1577" s="59" t="n"/>
      <c r="M1577" s="121" t="n"/>
      <c r="N1577" s="107" t="n"/>
      <c r="O1577" s="107" t="n"/>
      <c r="P1577" s="107" t="n"/>
      <c r="Q1577" s="61" t="n"/>
      <c r="R1577" s="61" t="n"/>
      <c r="S1577" s="62" t="n"/>
      <c r="T1577" s="59" t="n"/>
      <c r="U1577" s="59" t="n"/>
      <c r="V1577" s="59" t="n"/>
    </row>
    <row r="1578">
      <c r="G1578" s="59" t="n"/>
      <c r="H1578" s="120" t="n"/>
      <c r="I1578" s="60" t="n"/>
      <c r="J1578" s="70" t="n"/>
      <c r="K1578" s="106" t="n"/>
      <c r="L1578" s="59" t="n"/>
      <c r="M1578" s="121" t="n"/>
      <c r="N1578" s="107" t="n"/>
      <c r="O1578" s="107" t="n"/>
      <c r="P1578" s="107" t="n"/>
      <c r="Q1578" s="61" t="n"/>
      <c r="R1578" s="61" t="n"/>
      <c r="S1578" s="62" t="n"/>
      <c r="T1578" s="59" t="n"/>
      <c r="U1578" s="59" t="n"/>
      <c r="V1578" s="59" t="n"/>
    </row>
    <row r="1579">
      <c r="G1579" s="59" t="n"/>
      <c r="H1579" s="120" t="n"/>
      <c r="I1579" s="60" t="n"/>
      <c r="J1579" s="70" t="n"/>
      <c r="K1579" s="106" t="n"/>
      <c r="L1579" s="59" t="n"/>
      <c r="M1579" s="121" t="n"/>
      <c r="N1579" s="107" t="n"/>
      <c r="O1579" s="107" t="n"/>
      <c r="P1579" s="107" t="n"/>
      <c r="Q1579" s="61" t="n"/>
      <c r="R1579" s="61" t="n"/>
      <c r="S1579" s="62" t="n"/>
      <c r="T1579" s="59" t="n"/>
      <c r="U1579" s="59" t="n"/>
      <c r="V1579" s="59" t="n"/>
    </row>
    <row r="1580" ht="17.5" customHeight="1" s="15" thickBot="1">
      <c r="A1580" s="4" t="n"/>
      <c r="G1580" s="59" t="n"/>
      <c r="H1580" s="120" t="n"/>
      <c r="I1580" s="60" t="n"/>
      <c r="J1580" s="70" t="n"/>
      <c r="K1580" s="106" t="n"/>
      <c r="L1580" s="106" t="n"/>
      <c r="M1580" s="121" t="n"/>
      <c r="N1580" s="122" t="n"/>
      <c r="O1580" s="107" t="n"/>
      <c r="P1580" s="107" t="n"/>
      <c r="Q1580" s="61" t="n"/>
      <c r="R1580" s="63" t="n"/>
      <c r="S1580" s="62" t="n"/>
      <c r="T1580" s="59" t="n"/>
      <c r="U1580" s="59" t="n"/>
      <c r="V1580" s="59" t="n"/>
    </row>
    <row r="1581" ht="17.5" customHeight="1" s="15" thickTop="1">
      <c r="G1581" s="59" t="n"/>
      <c r="H1581" s="120" t="n"/>
      <c r="I1581" s="60" t="n"/>
      <c r="J1581" s="70" t="n"/>
      <c r="K1581" s="106" t="n"/>
      <c r="L1581" s="59" t="n"/>
      <c r="M1581" s="121" t="n"/>
      <c r="N1581" s="107" t="n"/>
      <c r="O1581" s="107" t="n"/>
      <c r="P1581" s="107" t="n"/>
      <c r="Q1581" s="61" t="n"/>
      <c r="R1581" s="61" t="n"/>
      <c r="S1581" s="62" t="n"/>
      <c r="T1581" s="59" t="n"/>
      <c r="U1581" s="59" t="n"/>
      <c r="V1581" s="59" t="n"/>
    </row>
    <row r="1582" ht="17.5" customHeight="1" s="15" thickBot="1">
      <c r="G1582" s="59" t="n"/>
      <c r="H1582" s="120" t="n"/>
      <c r="I1582" s="60" t="n"/>
      <c r="J1582" s="70" t="n"/>
      <c r="K1582" s="106" t="n"/>
      <c r="L1582" s="59" t="n"/>
      <c r="M1582" s="121" t="n"/>
      <c r="N1582" s="107" t="n"/>
      <c r="O1582" s="107" t="n"/>
      <c r="P1582" s="107" t="n"/>
      <c r="Q1582" s="61" t="n"/>
      <c r="R1582" s="61" t="n"/>
      <c r="S1582" s="62" t="n"/>
      <c r="T1582" s="59" t="n"/>
      <c r="U1582" s="59" t="n"/>
      <c r="V1582" s="59" t="n"/>
    </row>
    <row r="1583" ht="17.5" customHeight="1" s="15" thickBot="1">
      <c r="G1583" s="59" t="n"/>
      <c r="H1583" s="120" t="n"/>
      <c r="I1583" s="60" t="n"/>
      <c r="J1583" s="70" t="n"/>
      <c r="K1583" s="106" t="n"/>
      <c r="L1583" s="59" t="n"/>
      <c r="M1583" s="121" t="n"/>
      <c r="N1583" s="107" t="n"/>
      <c r="O1583" s="107" t="n"/>
      <c r="P1583" s="107" t="n"/>
      <c r="Q1583" s="61" t="n"/>
      <c r="R1583" s="61" t="n"/>
      <c r="S1583" s="62" t="n"/>
      <c r="T1583" s="59" t="n"/>
      <c r="U1583" s="59" t="n"/>
      <c r="V1583" s="59" t="n"/>
    </row>
    <row r="1584">
      <c r="G1584" s="59" t="n"/>
      <c r="H1584" s="120" t="n"/>
      <c r="I1584" s="60" t="n"/>
      <c r="J1584" s="70" t="n"/>
      <c r="K1584" s="106" t="n"/>
      <c r="L1584" s="59" t="n"/>
      <c r="M1584" s="121" t="n"/>
      <c r="N1584" s="107" t="n"/>
      <c r="O1584" s="107" t="n"/>
      <c r="P1584" s="107" t="n"/>
      <c r="Q1584" s="61" t="n"/>
      <c r="R1584" s="61" t="n"/>
      <c r="S1584" s="62" t="n"/>
      <c r="T1584" s="59" t="n"/>
      <c r="U1584" s="59" t="n"/>
      <c r="V1584" s="59" t="n"/>
    </row>
    <row r="1585" ht="17.5" customHeight="1" s="15" thickBot="1">
      <c r="G1585" s="59" t="n"/>
      <c r="H1585" s="120" t="n"/>
      <c r="I1585" s="60" t="n"/>
      <c r="J1585" s="70" t="n"/>
      <c r="K1585" s="106" t="n"/>
      <c r="L1585" s="59" t="n"/>
      <c r="M1585" s="121" t="n"/>
      <c r="N1585" s="107" t="n"/>
      <c r="O1585" s="107" t="n"/>
      <c r="P1585" s="107" t="n"/>
      <c r="Q1585" s="61" t="n"/>
      <c r="R1585" s="61" t="n"/>
      <c r="S1585" s="62" t="n"/>
      <c r="T1585" s="59" t="n"/>
      <c r="U1585" s="59" t="n"/>
      <c r="V1585" s="59" t="n"/>
    </row>
    <row r="1586">
      <c r="G1586" s="59" t="n"/>
      <c r="H1586" s="120" t="n"/>
      <c r="I1586" s="60" t="n"/>
      <c r="J1586" s="70" t="n"/>
      <c r="K1586" s="106" t="n"/>
      <c r="L1586" s="59" t="n"/>
      <c r="M1586" s="121" t="n"/>
      <c r="N1586" s="107" t="n"/>
      <c r="O1586" s="107" t="n"/>
      <c r="P1586" s="107" t="n"/>
      <c r="Q1586" s="61" t="n"/>
      <c r="R1586" s="61" t="n"/>
      <c r="S1586" s="62" t="n"/>
      <c r="T1586" s="59" t="n"/>
      <c r="U1586" s="59" t="n"/>
      <c r="V1586" s="59" t="n"/>
    </row>
    <row r="1587">
      <c r="E1587" s="4" t="n"/>
      <c r="F1587" s="4" t="n"/>
      <c r="G1587" s="59" t="n"/>
      <c r="H1587" s="120" t="n"/>
      <c r="I1587" s="60" t="n"/>
      <c r="J1587" s="70" t="n"/>
      <c r="K1587" s="106" t="n"/>
      <c r="L1587" s="59" t="n"/>
      <c r="M1587" s="121" t="n"/>
      <c r="N1587" s="107" t="n"/>
      <c r="O1587" s="107" t="n"/>
      <c r="P1587" s="107" t="n"/>
      <c r="Q1587" s="61" t="n"/>
      <c r="R1587" s="61" t="n"/>
      <c r="S1587" s="62" t="n"/>
      <c r="T1587" s="59" t="n"/>
      <c r="U1587" s="59" t="n"/>
      <c r="V1587" s="59" t="n"/>
    </row>
    <row r="1588" ht="17.5" customHeight="1" s="15" thickBot="1">
      <c r="B1588" s="27" t="n"/>
      <c r="C1588" s="4" t="n"/>
      <c r="D1588" s="4" t="n"/>
      <c r="G1588" s="59" t="n"/>
      <c r="H1588" s="120" t="n"/>
      <c r="I1588" s="60" t="n"/>
      <c r="J1588" s="70" t="n"/>
      <c r="K1588" s="106" t="n"/>
      <c r="L1588" s="59" t="n"/>
      <c r="M1588" s="121" t="n"/>
      <c r="N1588" s="107" t="n"/>
      <c r="O1588" s="107" t="n"/>
      <c r="P1588" s="107" t="n"/>
      <c r="Q1588" s="61" t="n"/>
      <c r="R1588" s="61" t="n"/>
      <c r="S1588" s="62" t="n"/>
      <c r="T1588" s="59" t="n"/>
      <c r="U1588" s="59" t="n"/>
      <c r="V1588" s="59" t="n"/>
    </row>
    <row r="1589">
      <c r="G1589" s="59" t="n"/>
      <c r="H1589" s="120" t="n"/>
      <c r="I1589" s="60" t="n"/>
      <c r="J1589" s="70" t="n"/>
      <c r="K1589" s="106" t="n"/>
      <c r="L1589" s="59" t="n"/>
      <c r="M1589" s="121" t="n"/>
      <c r="N1589" s="107" t="n"/>
      <c r="O1589" s="107" t="n"/>
      <c r="P1589" s="107" t="n"/>
      <c r="Q1589" s="61" t="n"/>
      <c r="R1589" s="61" t="n"/>
      <c r="S1589" s="62" t="n"/>
      <c r="T1589" s="59" t="n"/>
      <c r="U1589" s="59" t="n"/>
      <c r="V1589" s="59" t="n"/>
    </row>
    <row r="1590">
      <c r="G1590" s="59" t="n"/>
      <c r="H1590" s="120" t="n"/>
      <c r="I1590" s="60" t="n"/>
      <c r="J1590" s="70" t="n"/>
      <c r="K1590" s="106" t="n"/>
      <c r="L1590" s="59" t="n"/>
      <c r="M1590" s="121" t="n"/>
      <c r="N1590" s="107" t="n"/>
      <c r="O1590" s="107" t="n"/>
      <c r="P1590" s="107" t="n"/>
      <c r="Q1590" s="61" t="n"/>
      <c r="R1590" s="61" t="n"/>
      <c r="S1590" s="62" t="n"/>
      <c r="T1590" s="59" t="n"/>
      <c r="U1590" s="59" t="n"/>
      <c r="V1590" s="59" t="n"/>
    </row>
    <row r="1591">
      <c r="G1591" s="59" t="n"/>
      <c r="H1591" s="120" t="n"/>
      <c r="I1591" s="60" t="n"/>
      <c r="J1591" s="70" t="n"/>
      <c r="K1591" s="106" t="n"/>
      <c r="L1591" s="59" t="n"/>
      <c r="M1591" s="121" t="n"/>
      <c r="N1591" s="107" t="n"/>
      <c r="O1591" s="107" t="n"/>
      <c r="P1591" s="107" t="n"/>
      <c r="Q1591" s="61" t="n"/>
      <c r="R1591" s="61" t="n"/>
      <c r="S1591" s="62" t="n"/>
      <c r="T1591" s="59" t="n"/>
      <c r="U1591" s="59" t="n"/>
      <c r="V1591" s="59" t="n"/>
    </row>
    <row r="1592">
      <c r="G1592" s="59" t="n"/>
      <c r="H1592" s="120" t="n"/>
      <c r="I1592" s="60" t="n"/>
      <c r="J1592" s="70" t="n"/>
      <c r="K1592" s="106" t="n"/>
      <c r="L1592" s="59" t="n"/>
      <c r="M1592" s="121" t="n"/>
      <c r="N1592" s="107" t="n"/>
      <c r="O1592" s="107" t="n"/>
      <c r="P1592" s="107" t="n"/>
      <c r="Q1592" s="61" t="n"/>
      <c r="R1592" s="61" t="n"/>
      <c r="S1592" s="62" t="n"/>
      <c r="T1592" s="59" t="n"/>
      <c r="U1592" s="59" t="n"/>
      <c r="V1592" s="59" t="n"/>
    </row>
    <row r="1593">
      <c r="G1593" s="59" t="n"/>
      <c r="H1593" s="120" t="n"/>
      <c r="I1593" s="60" t="n"/>
      <c r="J1593" s="70" t="n"/>
      <c r="K1593" s="106" t="n"/>
      <c r="L1593" s="59" t="n"/>
      <c r="M1593" s="121" t="n"/>
      <c r="N1593" s="107" t="n"/>
      <c r="O1593" s="107" t="n"/>
      <c r="P1593" s="107" t="n"/>
      <c r="Q1593" s="61" t="n"/>
      <c r="R1593" s="61" t="n"/>
      <c r="S1593" s="62" t="n"/>
      <c r="T1593" s="59" t="n"/>
      <c r="U1593" s="59" t="n"/>
      <c r="V1593" s="59" t="n"/>
    </row>
    <row r="1594">
      <c r="G1594" s="59" t="n"/>
      <c r="H1594" s="120" t="n"/>
      <c r="I1594" s="60" t="n"/>
      <c r="J1594" s="70" t="n"/>
      <c r="K1594" s="106" t="n"/>
      <c r="L1594" s="59" t="n"/>
      <c r="M1594" s="121" t="n"/>
      <c r="N1594" s="107" t="n"/>
      <c r="O1594" s="107" t="n"/>
      <c r="P1594" s="107" t="n"/>
      <c r="Q1594" s="61" t="n"/>
      <c r="R1594" s="61" t="n"/>
      <c r="S1594" s="62" t="n"/>
      <c r="T1594" s="59" t="n"/>
      <c r="U1594" s="59" t="n"/>
      <c r="V1594" s="59" t="n"/>
    </row>
    <row r="1595">
      <c r="G1595" s="59" t="n"/>
      <c r="H1595" s="120" t="n"/>
      <c r="I1595" s="60" t="n"/>
      <c r="J1595" s="70" t="n"/>
      <c r="K1595" s="106" t="n"/>
      <c r="L1595" s="59" t="n"/>
      <c r="M1595" s="121" t="n"/>
      <c r="N1595" s="107" t="n"/>
      <c r="O1595" s="107" t="n"/>
      <c r="P1595" s="107" t="n"/>
      <c r="Q1595" s="61" t="n"/>
      <c r="R1595" s="61" t="n"/>
      <c r="S1595" s="62" t="n"/>
      <c r="T1595" s="59" t="n"/>
      <c r="U1595" s="59" t="n"/>
      <c r="V1595" s="59" t="n"/>
    </row>
    <row r="1596">
      <c r="G1596" s="59" t="n"/>
      <c r="H1596" s="120" t="n"/>
      <c r="I1596" s="60" t="n"/>
      <c r="J1596" s="70" t="n"/>
      <c r="K1596" s="106" t="n"/>
      <c r="L1596" s="59" t="n"/>
      <c r="M1596" s="121" t="n"/>
      <c r="N1596" s="107" t="n"/>
      <c r="O1596" s="107" t="n"/>
      <c r="P1596" s="107" t="n"/>
      <c r="Q1596" s="61" t="n"/>
      <c r="R1596" s="61" t="n"/>
      <c r="S1596" s="62" t="n"/>
      <c r="T1596" s="59" t="n"/>
      <c r="U1596" s="59" t="n"/>
      <c r="V1596" s="59" t="n"/>
    </row>
    <row r="1597">
      <c r="G1597" s="59" t="n"/>
      <c r="H1597" s="120" t="n"/>
      <c r="I1597" s="60" t="n"/>
      <c r="J1597" s="70" t="n"/>
      <c r="K1597" s="106" t="n"/>
      <c r="L1597" s="59" t="n"/>
      <c r="M1597" s="121" t="n"/>
      <c r="N1597" s="107" t="n"/>
      <c r="O1597" s="107" t="n"/>
      <c r="P1597" s="107" t="n"/>
      <c r="Q1597" s="61" t="n"/>
      <c r="R1597" s="61" t="n"/>
      <c r="S1597" s="62" t="n"/>
      <c r="T1597" s="59" t="n"/>
      <c r="U1597" s="59" t="n"/>
      <c r="V1597" s="59" t="n"/>
    </row>
    <row r="1598">
      <c r="G1598" s="59" t="n"/>
      <c r="H1598" s="120" t="n"/>
      <c r="I1598" s="60" t="n"/>
      <c r="J1598" s="70" t="n"/>
      <c r="K1598" s="106" t="n"/>
      <c r="L1598" s="59" t="n"/>
      <c r="M1598" s="121" t="n"/>
      <c r="N1598" s="107" t="n"/>
      <c r="O1598" s="107" t="n"/>
      <c r="P1598" s="107" t="n"/>
      <c r="Q1598" s="61" t="n"/>
      <c r="R1598" s="61" t="n"/>
      <c r="S1598" s="62" t="n"/>
      <c r="T1598" s="59" t="n"/>
      <c r="U1598" s="59" t="n"/>
      <c r="V1598" s="59" t="n"/>
    </row>
    <row r="1599">
      <c r="G1599" s="59" t="n"/>
      <c r="H1599" s="120" t="n"/>
      <c r="I1599" s="60" t="n"/>
      <c r="J1599" s="70" t="n"/>
      <c r="K1599" s="106" t="n"/>
      <c r="L1599" s="59" t="n"/>
      <c r="M1599" s="121" t="n"/>
      <c r="N1599" s="107" t="n"/>
      <c r="O1599" s="107" t="n"/>
      <c r="P1599" s="107" t="n"/>
      <c r="Q1599" s="61" t="n"/>
      <c r="R1599" s="61" t="n"/>
      <c r="S1599" s="62" t="n"/>
      <c r="T1599" s="59" t="n"/>
      <c r="U1599" s="59" t="n"/>
      <c r="V1599" s="59" t="n"/>
    </row>
    <row r="1600">
      <c r="G1600" s="59" t="n"/>
      <c r="H1600" s="120" t="n"/>
      <c r="I1600" s="60" t="n"/>
      <c r="J1600" s="70" t="n"/>
      <c r="K1600" s="106" t="n"/>
      <c r="L1600" s="59" t="n"/>
      <c r="M1600" s="121" t="n"/>
      <c r="N1600" s="107" t="n"/>
      <c r="O1600" s="107" t="n"/>
      <c r="P1600" s="107" t="n"/>
      <c r="Q1600" s="61" t="n"/>
      <c r="R1600" s="61" t="n"/>
      <c r="S1600" s="62" t="n"/>
      <c r="T1600" s="59" t="n"/>
      <c r="U1600" s="59" t="n"/>
      <c r="V1600" s="59" t="n"/>
    </row>
    <row r="1601">
      <c r="G1601" s="59" t="n"/>
      <c r="H1601" s="120" t="n"/>
      <c r="I1601" s="60" t="n"/>
      <c r="J1601" s="70" t="n"/>
      <c r="K1601" s="106" t="n"/>
      <c r="L1601" s="59" t="n"/>
      <c r="M1601" s="121" t="n"/>
      <c r="N1601" s="107" t="n"/>
      <c r="O1601" s="107" t="n"/>
      <c r="P1601" s="107" t="n"/>
      <c r="Q1601" s="61" t="n"/>
      <c r="R1601" s="61" t="n"/>
      <c r="S1601" s="62" t="n"/>
      <c r="T1601" s="59" t="n"/>
      <c r="U1601" s="59" t="n"/>
      <c r="V1601" s="59" t="n"/>
    </row>
    <row r="1602">
      <c r="G1602" s="59" t="n"/>
      <c r="H1602" s="120" t="n"/>
      <c r="I1602" s="60" t="n"/>
      <c r="J1602" s="70" t="n"/>
      <c r="K1602" s="106" t="n"/>
      <c r="L1602" s="59" t="n"/>
      <c r="M1602" s="121" t="n"/>
      <c r="N1602" s="107" t="n"/>
      <c r="O1602" s="107" t="n"/>
      <c r="P1602" s="107" t="n"/>
      <c r="Q1602" s="61" t="n"/>
      <c r="R1602" s="61" t="n"/>
      <c r="S1602" s="62" t="n"/>
      <c r="T1602" s="59" t="n"/>
      <c r="U1602" s="59" t="n"/>
      <c r="V1602" s="59" t="n"/>
    </row>
    <row r="1603">
      <c r="G1603" s="59" t="n"/>
      <c r="H1603" s="120" t="n"/>
      <c r="I1603" s="60" t="n"/>
      <c r="J1603" s="70" t="n"/>
      <c r="K1603" s="106" t="n"/>
      <c r="L1603" s="59" t="n"/>
      <c r="M1603" s="121" t="n"/>
      <c r="N1603" s="107" t="n"/>
      <c r="O1603" s="107" t="n"/>
      <c r="P1603" s="107" t="n"/>
      <c r="Q1603" s="61" t="n"/>
      <c r="R1603" s="61" t="n"/>
      <c r="S1603" s="62" t="n"/>
      <c r="T1603" s="59" t="n"/>
      <c r="U1603" s="59" t="n"/>
      <c r="V1603" s="59" t="n"/>
    </row>
    <row r="1604">
      <c r="G1604" s="59" t="n"/>
      <c r="H1604" s="120" t="n"/>
      <c r="I1604" s="60" t="n"/>
      <c r="J1604" s="70" t="n"/>
      <c r="K1604" s="106" t="n"/>
      <c r="L1604" s="59" t="n"/>
      <c r="M1604" s="121" t="n"/>
      <c r="N1604" s="107" t="n"/>
      <c r="O1604" s="107" t="n"/>
      <c r="P1604" s="107" t="n"/>
      <c r="Q1604" s="61" t="n"/>
      <c r="R1604" s="61" t="n"/>
      <c r="S1604" s="62" t="n"/>
      <c r="T1604" s="59" t="n"/>
      <c r="U1604" s="59" t="n"/>
      <c r="V1604" s="59" t="n"/>
    </row>
    <row r="1605" ht="17.5" customHeight="1" s="15" thickBot="1">
      <c r="G1605" s="59" t="n"/>
      <c r="H1605" s="120" t="n"/>
      <c r="I1605" s="60" t="n"/>
      <c r="J1605" s="70" t="n"/>
      <c r="K1605" s="106" t="n"/>
      <c r="L1605" s="59" t="n"/>
      <c r="M1605" s="121" t="n"/>
      <c r="N1605" s="107" t="n"/>
      <c r="O1605" s="107" t="n"/>
      <c r="P1605" s="107" t="n"/>
      <c r="Q1605" s="61" t="n"/>
      <c r="R1605" s="61" t="n"/>
      <c r="S1605" s="62" t="n"/>
      <c r="T1605" s="59" t="n"/>
      <c r="U1605" s="59" t="n"/>
      <c r="V1605" s="59" t="n"/>
    </row>
    <row r="1606" ht="17.5" customHeight="1" s="15" thickBot="1">
      <c r="G1606" s="59" t="n"/>
      <c r="H1606" s="120" t="n"/>
      <c r="I1606" s="60" t="n"/>
      <c r="J1606" s="70" t="n"/>
      <c r="K1606" s="106" t="n"/>
      <c r="L1606" s="59" t="n"/>
      <c r="M1606" s="121" t="n"/>
      <c r="N1606" s="107" t="n"/>
      <c r="O1606" s="107" t="n"/>
      <c r="P1606" s="107" t="n"/>
      <c r="Q1606" s="61" t="n"/>
      <c r="R1606" s="61" t="n"/>
      <c r="S1606" s="62" t="n"/>
      <c r="T1606" s="59" t="n"/>
      <c r="U1606" s="59" t="n"/>
      <c r="V1606" s="59" t="n"/>
    </row>
    <row r="1607">
      <c r="G1607" s="59" t="n"/>
      <c r="H1607" s="120" t="n"/>
      <c r="I1607" s="60" t="n"/>
      <c r="J1607" s="70" t="n"/>
      <c r="K1607" s="106" t="n"/>
      <c r="L1607" s="59" t="n"/>
      <c r="M1607" s="121" t="n"/>
      <c r="N1607" s="107" t="n"/>
      <c r="O1607" s="107" t="n"/>
      <c r="P1607" s="107" t="n"/>
      <c r="Q1607" s="61" t="n"/>
      <c r="R1607" s="61" t="n"/>
      <c r="S1607" s="62" t="n"/>
      <c r="T1607" s="59" t="n"/>
      <c r="U1607" s="59" t="n"/>
      <c r="V1607" s="59" t="n"/>
    </row>
    <row r="1608">
      <c r="G1608" s="59" t="n"/>
      <c r="H1608" s="120" t="n"/>
      <c r="I1608" s="60" t="n"/>
      <c r="J1608" s="70" t="n"/>
      <c r="K1608" s="106" t="n"/>
      <c r="L1608" s="59" t="n"/>
      <c r="M1608" s="121" t="n"/>
      <c r="N1608" s="107" t="n"/>
      <c r="O1608" s="107" t="n"/>
      <c r="P1608" s="107" t="n"/>
      <c r="Q1608" s="61" t="n"/>
      <c r="R1608" s="61" t="n"/>
      <c r="S1608" s="62" t="n"/>
      <c r="T1608" s="59" t="n"/>
      <c r="U1608" s="59" t="n"/>
      <c r="V1608" s="59" t="n"/>
    </row>
    <row r="1609">
      <c r="G1609" s="59" t="n"/>
      <c r="H1609" s="120" t="n"/>
      <c r="I1609" s="60" t="n"/>
      <c r="J1609" s="70" t="n"/>
      <c r="K1609" s="106" t="n"/>
      <c r="L1609" s="59" t="n"/>
      <c r="M1609" s="121" t="n"/>
      <c r="N1609" s="107" t="n"/>
      <c r="O1609" s="107" t="n"/>
      <c r="P1609" s="107" t="n"/>
      <c r="Q1609" s="61" t="n"/>
      <c r="R1609" s="61" t="n"/>
      <c r="S1609" s="62" t="n"/>
      <c r="T1609" s="59" t="n"/>
      <c r="U1609" s="59" t="n"/>
      <c r="V1609" s="59" t="n"/>
    </row>
    <row r="1610" ht="17.5" customHeight="1" s="15" thickBot="1">
      <c r="G1610" s="59" t="n"/>
      <c r="H1610" s="120" t="n"/>
      <c r="I1610" s="60" t="n"/>
      <c r="J1610" s="70" t="n"/>
      <c r="K1610" s="106" t="n"/>
      <c r="L1610" s="59" t="n"/>
      <c r="M1610" s="121" t="n"/>
      <c r="N1610" s="107" t="n"/>
      <c r="O1610" s="107" t="n"/>
      <c r="P1610" s="107" t="n"/>
      <c r="Q1610" s="61" t="n"/>
      <c r="R1610" s="61" t="n"/>
      <c r="S1610" s="62" t="n"/>
      <c r="T1610" s="59" t="n"/>
      <c r="U1610" s="59" t="n"/>
      <c r="V1610" s="59" t="n"/>
    </row>
    <row r="1611">
      <c r="G1611" s="59" t="n"/>
      <c r="H1611" s="120" t="n"/>
      <c r="I1611" s="60" t="n"/>
      <c r="J1611" s="70" t="n"/>
      <c r="K1611" s="106" t="n"/>
      <c r="L1611" s="59" t="n"/>
      <c r="M1611" s="121" t="n"/>
      <c r="N1611" s="107" t="n"/>
      <c r="O1611" s="107" t="n"/>
      <c r="P1611" s="107" t="n"/>
      <c r="Q1611" s="61" t="n"/>
      <c r="R1611" s="61" t="n"/>
      <c r="S1611" s="62" t="n"/>
      <c r="T1611" s="59" t="n"/>
      <c r="U1611" s="59" t="n"/>
      <c r="V1611" s="59" t="n"/>
    </row>
    <row r="1612">
      <c r="G1612" s="59" t="n"/>
      <c r="H1612" s="120" t="n"/>
      <c r="I1612" s="60" t="n"/>
      <c r="J1612" s="70" t="n"/>
      <c r="K1612" s="106" t="n"/>
      <c r="L1612" s="59" t="n"/>
      <c r="M1612" s="121" t="n"/>
      <c r="N1612" s="107" t="n"/>
      <c r="O1612" s="107" t="n"/>
      <c r="P1612" s="107" t="n"/>
      <c r="Q1612" s="61" t="n"/>
      <c r="R1612" s="61" t="n"/>
      <c r="S1612" s="62" t="n"/>
      <c r="T1612" s="59" t="n"/>
      <c r="U1612" s="59" t="n"/>
      <c r="V1612" s="59" t="n"/>
    </row>
    <row r="1613">
      <c r="G1613" s="59" t="n"/>
      <c r="H1613" s="120" t="n"/>
      <c r="I1613" s="60" t="n"/>
      <c r="J1613" s="70" t="n"/>
      <c r="K1613" s="106" t="n"/>
      <c r="L1613" s="59" t="n"/>
      <c r="M1613" s="121" t="n"/>
      <c r="N1613" s="107" t="n"/>
      <c r="O1613" s="107" t="n"/>
      <c r="P1613" s="107" t="n"/>
      <c r="Q1613" s="61" t="n"/>
      <c r="R1613" s="61" t="n"/>
      <c r="S1613" s="62" t="n"/>
      <c r="T1613" s="59" t="n"/>
      <c r="U1613" s="59" t="n"/>
      <c r="V1613" s="59" t="n"/>
    </row>
    <row r="1614">
      <c r="G1614" s="59" t="n"/>
      <c r="H1614" s="120" t="n"/>
      <c r="I1614" s="60" t="n"/>
      <c r="J1614" s="70" t="n"/>
      <c r="K1614" s="106" t="n"/>
      <c r="L1614" s="59" t="n"/>
      <c r="M1614" s="121" t="n"/>
      <c r="N1614" s="107" t="n"/>
      <c r="O1614" s="107" t="n"/>
      <c r="P1614" s="107" t="n"/>
      <c r="Q1614" s="61" t="n"/>
      <c r="R1614" s="61" t="n"/>
      <c r="S1614" s="62" t="n"/>
      <c r="T1614" s="59" t="n"/>
      <c r="U1614" s="59" t="n"/>
      <c r="V1614" s="59" t="n"/>
    </row>
    <row r="1615">
      <c r="G1615" s="59" t="n"/>
      <c r="H1615" s="120" t="n"/>
      <c r="I1615" s="60" t="n"/>
      <c r="J1615" s="70" t="n"/>
      <c r="K1615" s="106" t="n"/>
      <c r="L1615" s="59" t="n"/>
      <c r="M1615" s="121" t="n"/>
      <c r="N1615" s="107" t="n"/>
      <c r="O1615" s="107" t="n"/>
      <c r="P1615" s="107" t="n"/>
      <c r="Q1615" s="61" t="n"/>
      <c r="R1615" s="61" t="n"/>
      <c r="S1615" s="62" t="n"/>
      <c r="T1615" s="59" t="n"/>
      <c r="U1615" s="59" t="n"/>
      <c r="V1615" s="59" t="n"/>
    </row>
    <row r="1616">
      <c r="G1616" s="59" t="n"/>
      <c r="H1616" s="120" t="n"/>
      <c r="I1616" s="60" t="n"/>
      <c r="J1616" s="70" t="n"/>
      <c r="K1616" s="106" t="n"/>
      <c r="L1616" s="59" t="n"/>
      <c r="M1616" s="121" t="n"/>
      <c r="N1616" s="107" t="n"/>
      <c r="O1616" s="107" t="n"/>
      <c r="P1616" s="107" t="n"/>
      <c r="Q1616" s="61" t="n"/>
      <c r="R1616" s="61" t="n"/>
      <c r="S1616" s="62" t="n"/>
      <c r="T1616" s="59" t="n"/>
      <c r="U1616" s="59" t="n"/>
      <c r="V1616" s="59" t="n"/>
    </row>
    <row r="1617">
      <c r="G1617" s="59" t="n"/>
      <c r="H1617" s="120" t="n"/>
      <c r="I1617" s="60" t="n"/>
      <c r="J1617" s="70" t="n"/>
      <c r="K1617" s="106" t="n"/>
      <c r="L1617" s="59" t="n"/>
      <c r="M1617" s="121" t="n"/>
      <c r="N1617" s="107" t="n"/>
      <c r="O1617" s="107" t="n"/>
      <c r="P1617" s="107" t="n"/>
      <c r="Q1617" s="61" t="n"/>
      <c r="R1617" s="61" t="n"/>
      <c r="S1617" s="62" t="n"/>
      <c r="T1617" s="59" t="n"/>
      <c r="U1617" s="59" t="n"/>
      <c r="V1617" s="59" t="n"/>
    </row>
    <row r="1618">
      <c r="G1618" s="59" t="n"/>
      <c r="H1618" s="120" t="n"/>
      <c r="I1618" s="60" t="n"/>
      <c r="J1618" s="70" t="n"/>
      <c r="K1618" s="106" t="n"/>
      <c r="L1618" s="59" t="n"/>
      <c r="M1618" s="121" t="n"/>
      <c r="N1618" s="107" t="n"/>
      <c r="O1618" s="107" t="n"/>
      <c r="P1618" s="107" t="n"/>
      <c r="Q1618" s="61" t="n"/>
      <c r="R1618" s="61" t="n"/>
      <c r="S1618" s="62" t="n"/>
      <c r="T1618" s="59" t="n"/>
      <c r="U1618" s="59" t="n"/>
      <c r="V1618" s="59" t="n"/>
    </row>
    <row r="1619">
      <c r="G1619" s="59" t="n"/>
      <c r="H1619" s="120" t="n"/>
      <c r="I1619" s="60" t="n"/>
      <c r="J1619" s="70" t="n"/>
      <c r="K1619" s="106" t="n"/>
      <c r="L1619" s="59" t="n"/>
      <c r="M1619" s="121" t="n"/>
      <c r="N1619" s="107" t="n"/>
      <c r="O1619" s="107" t="n"/>
      <c r="P1619" s="107" t="n"/>
      <c r="Q1619" s="61" t="n"/>
      <c r="R1619" s="61" t="n"/>
      <c r="S1619" s="62" t="n"/>
      <c r="T1619" s="59" t="n"/>
      <c r="U1619" s="59" t="n"/>
      <c r="V1619" s="59" t="n"/>
    </row>
    <row r="1620">
      <c r="G1620" s="59" t="n"/>
      <c r="H1620" s="120" t="n"/>
      <c r="I1620" s="60" t="n"/>
      <c r="J1620" s="70" t="n"/>
      <c r="K1620" s="106" t="n"/>
      <c r="L1620" s="59" t="n"/>
      <c r="M1620" s="121" t="n"/>
      <c r="N1620" s="107" t="n"/>
      <c r="O1620" s="107" t="n"/>
      <c r="P1620" s="107" t="n"/>
      <c r="Q1620" s="61" t="n"/>
      <c r="R1620" s="61" t="n"/>
      <c r="S1620" s="62" t="n"/>
      <c r="T1620" s="59" t="n"/>
      <c r="U1620" s="59" t="n"/>
      <c r="V1620" s="59" t="n"/>
    </row>
    <row r="1621">
      <c r="G1621" s="59" t="n"/>
      <c r="H1621" s="120" t="n"/>
      <c r="I1621" s="60" t="n"/>
      <c r="J1621" s="70" t="n"/>
      <c r="K1621" s="106" t="n"/>
      <c r="L1621" s="59" t="n"/>
      <c r="M1621" s="121" t="n"/>
      <c r="N1621" s="107" t="n"/>
      <c r="O1621" s="107" t="n"/>
      <c r="P1621" s="107" t="n"/>
      <c r="Q1621" s="61" t="n"/>
      <c r="R1621" s="61" t="n"/>
      <c r="S1621" s="62" t="n"/>
      <c r="T1621" s="59" t="n"/>
      <c r="U1621" s="59" t="n"/>
      <c r="V1621" s="59" t="n"/>
    </row>
    <row r="1622">
      <c r="G1622" s="59" t="n"/>
      <c r="H1622" s="120" t="n"/>
      <c r="I1622" s="60" t="n"/>
      <c r="J1622" s="70" t="n"/>
      <c r="K1622" s="106" t="n"/>
      <c r="L1622" s="59" t="n"/>
      <c r="M1622" s="121" t="n"/>
      <c r="N1622" s="107" t="n"/>
      <c r="O1622" s="107" t="n"/>
      <c r="P1622" s="107" t="n"/>
      <c r="Q1622" s="61" t="n"/>
      <c r="R1622" s="61" t="n"/>
      <c r="S1622" s="62" t="n"/>
      <c r="T1622" s="59" t="n"/>
      <c r="U1622" s="59" t="n"/>
      <c r="V1622" s="59" t="n"/>
    </row>
    <row r="1623">
      <c r="G1623" s="59" t="n"/>
      <c r="H1623" s="120" t="n"/>
      <c r="I1623" s="60" t="n"/>
      <c r="J1623" s="70" t="n"/>
      <c r="K1623" s="106" t="n"/>
      <c r="L1623" s="59" t="n"/>
      <c r="M1623" s="121" t="n"/>
      <c r="N1623" s="107" t="n"/>
      <c r="O1623" s="107" t="n"/>
      <c r="P1623" s="107" t="n"/>
      <c r="Q1623" s="61" t="n"/>
      <c r="R1623" s="61" t="n"/>
      <c r="S1623" s="62" t="n"/>
      <c r="T1623" s="59" t="n"/>
      <c r="U1623" s="59" t="n"/>
      <c r="V1623" s="59" t="n"/>
    </row>
    <row r="1624">
      <c r="G1624" s="59" t="n"/>
      <c r="H1624" s="120" t="n"/>
      <c r="I1624" s="60" t="n"/>
      <c r="J1624" s="70" t="n"/>
      <c r="K1624" s="106" t="n"/>
      <c r="L1624" s="59" t="n"/>
      <c r="M1624" s="121" t="n"/>
      <c r="N1624" s="107" t="n"/>
      <c r="O1624" s="107" t="n"/>
      <c r="P1624" s="107" t="n"/>
      <c r="Q1624" s="61" t="n"/>
      <c r="R1624" s="61" t="n"/>
      <c r="S1624" s="62" t="n"/>
      <c r="T1624" s="59" t="n"/>
      <c r="U1624" s="59" t="n"/>
      <c r="V1624" s="59" t="n"/>
    </row>
    <row r="1625">
      <c r="G1625" s="59" t="n"/>
      <c r="H1625" s="120" t="n"/>
      <c r="I1625" s="60" t="n"/>
      <c r="J1625" s="70" t="n"/>
      <c r="K1625" s="106" t="n"/>
      <c r="L1625" s="59" t="n"/>
      <c r="M1625" s="121" t="n"/>
      <c r="N1625" s="107" t="n"/>
      <c r="O1625" s="107" t="n"/>
      <c r="P1625" s="107" t="n"/>
      <c r="Q1625" s="61" t="n"/>
      <c r="R1625" s="61" t="n"/>
      <c r="S1625" s="62" t="n"/>
      <c r="T1625" s="59" t="n"/>
      <c r="U1625" s="59" t="n"/>
      <c r="V1625" s="59" t="n"/>
    </row>
    <row r="1626">
      <c r="G1626" s="59" t="n"/>
      <c r="H1626" s="120" t="n"/>
      <c r="I1626" s="60" t="n"/>
      <c r="J1626" s="70" t="n"/>
      <c r="K1626" s="106" t="n"/>
      <c r="L1626" s="59" t="n"/>
      <c r="M1626" s="121" t="n"/>
      <c r="N1626" s="107" t="n"/>
      <c r="O1626" s="107" t="n"/>
      <c r="P1626" s="107" t="n"/>
      <c r="Q1626" s="61" t="n"/>
      <c r="R1626" s="61" t="n"/>
      <c r="S1626" s="62" t="n"/>
      <c r="T1626" s="59" t="n"/>
      <c r="U1626" s="59" t="n"/>
      <c r="V1626" s="59" t="n"/>
    </row>
    <row r="1627">
      <c r="G1627" s="59" t="n"/>
      <c r="H1627" s="120" t="n"/>
      <c r="I1627" s="60" t="n"/>
      <c r="J1627" s="70" t="n"/>
      <c r="K1627" s="106" t="n"/>
      <c r="L1627" s="59" t="n"/>
      <c r="M1627" s="121" t="n"/>
      <c r="N1627" s="107" t="n"/>
      <c r="O1627" s="107" t="n"/>
      <c r="P1627" s="107" t="n"/>
      <c r="Q1627" s="61" t="n"/>
      <c r="R1627" s="61" t="n"/>
      <c r="S1627" s="62" t="n"/>
      <c r="T1627" s="59" t="n"/>
      <c r="U1627" s="59" t="n"/>
      <c r="V1627" s="59" t="n"/>
    </row>
    <row r="1628">
      <c r="G1628" s="59" t="n"/>
      <c r="H1628" s="120" t="n"/>
      <c r="I1628" s="60" t="n"/>
      <c r="J1628" s="70" t="n"/>
      <c r="K1628" s="106" t="n"/>
      <c r="L1628" s="59" t="n"/>
      <c r="M1628" s="121" t="n"/>
      <c r="N1628" s="107" t="n"/>
      <c r="O1628" s="107" t="n"/>
      <c r="P1628" s="107" t="n"/>
      <c r="Q1628" s="61" t="n"/>
      <c r="R1628" s="61" t="n"/>
      <c r="S1628" s="62" t="n"/>
      <c r="T1628" s="59" t="n"/>
      <c r="U1628" s="59" t="n"/>
      <c r="V1628" s="59" t="n"/>
    </row>
    <row r="1629">
      <c r="G1629" s="59" t="n"/>
      <c r="H1629" s="120" t="n"/>
      <c r="I1629" s="60" t="n"/>
      <c r="J1629" s="70" t="n"/>
      <c r="K1629" s="106" t="n"/>
      <c r="L1629" s="59" t="n"/>
      <c r="M1629" s="121" t="n"/>
      <c r="N1629" s="107" t="n"/>
      <c r="O1629" s="107" t="n"/>
      <c r="P1629" s="107" t="n"/>
      <c r="Q1629" s="61" t="n"/>
      <c r="R1629" s="61" t="n"/>
      <c r="S1629" s="62" t="n"/>
      <c r="T1629" s="59" t="n"/>
      <c r="U1629" s="59" t="n"/>
      <c r="V1629" s="59" t="n"/>
    </row>
    <row r="1630">
      <c r="G1630" s="59" t="n"/>
      <c r="H1630" s="120" t="n"/>
      <c r="I1630" s="60" t="n"/>
      <c r="J1630" s="70" t="n"/>
      <c r="K1630" s="106" t="n"/>
      <c r="L1630" s="59" t="n"/>
      <c r="M1630" s="121" t="n"/>
      <c r="N1630" s="107" t="n"/>
      <c r="O1630" s="107" t="n"/>
      <c r="P1630" s="107" t="n"/>
      <c r="Q1630" s="61" t="n"/>
      <c r="R1630" s="61" t="n"/>
      <c r="S1630" s="62" t="n"/>
      <c r="T1630" s="59" t="n"/>
      <c r="U1630" s="59" t="n"/>
      <c r="V1630" s="59" t="n"/>
    </row>
    <row r="1631">
      <c r="G1631" s="59" t="n"/>
      <c r="H1631" s="120" t="n"/>
      <c r="I1631" s="60" t="n"/>
      <c r="J1631" s="70" t="n"/>
      <c r="K1631" s="106" t="n"/>
      <c r="L1631" s="59" t="n"/>
      <c r="M1631" s="121" t="n"/>
      <c r="N1631" s="107" t="n"/>
      <c r="O1631" s="107" t="n"/>
      <c r="P1631" s="107" t="n"/>
      <c r="Q1631" s="61" t="n"/>
      <c r="R1631" s="61" t="n"/>
      <c r="S1631" s="62" t="n"/>
      <c r="T1631" s="59" t="n"/>
      <c r="U1631" s="59" t="n"/>
      <c r="V1631" s="59" t="n"/>
    </row>
    <row r="1632" ht="17.5" customHeight="1" s="15" thickBot="1">
      <c r="A1632" s="4" t="n"/>
      <c r="G1632" s="59" t="n"/>
      <c r="H1632" s="120" t="n"/>
      <c r="I1632" s="60" t="n"/>
      <c r="J1632" s="70" t="n"/>
      <c r="K1632" s="106" t="n"/>
      <c r="L1632" s="106" t="n"/>
      <c r="M1632" s="121" t="n"/>
      <c r="N1632" s="122" t="n"/>
      <c r="O1632" s="107" t="n"/>
      <c r="P1632" s="107" t="n"/>
      <c r="Q1632" s="61" t="n"/>
      <c r="R1632" s="63" t="n"/>
      <c r="S1632" s="62" t="n"/>
      <c r="T1632" s="59" t="n"/>
      <c r="U1632" s="59" t="n"/>
      <c r="V1632" s="59" t="n"/>
    </row>
    <row r="1633" ht="17.5" customHeight="1" s="15" thickTop="1">
      <c r="G1633" s="59" t="n"/>
      <c r="H1633" s="120" t="n"/>
      <c r="I1633" s="60" t="n"/>
      <c r="J1633" s="70" t="n"/>
      <c r="K1633" s="106" t="n"/>
      <c r="L1633" s="59" t="n"/>
      <c r="M1633" s="121" t="n"/>
      <c r="N1633" s="107" t="n"/>
      <c r="O1633" s="107" t="n"/>
      <c r="P1633" s="107" t="n"/>
      <c r="Q1633" s="61" t="n"/>
      <c r="R1633" s="61" t="n"/>
      <c r="S1633" s="62" t="n"/>
      <c r="T1633" s="59" t="n"/>
      <c r="U1633" s="59" t="n"/>
      <c r="V1633" s="59" t="n"/>
    </row>
    <row r="1634">
      <c r="G1634" s="59" t="n"/>
      <c r="H1634" s="120" t="n"/>
      <c r="I1634" s="60" t="n"/>
      <c r="J1634" s="70" t="n"/>
      <c r="K1634" s="106" t="n"/>
      <c r="L1634" s="59" t="n"/>
      <c r="M1634" s="121" t="n"/>
      <c r="N1634" s="107" t="n"/>
      <c r="O1634" s="107" t="n"/>
      <c r="P1634" s="107" t="n"/>
      <c r="Q1634" s="61" t="n"/>
      <c r="R1634" s="61" t="n"/>
      <c r="S1634" s="62" t="n"/>
      <c r="T1634" s="59" t="n"/>
      <c r="U1634" s="59" t="n"/>
      <c r="V1634" s="59" t="n"/>
    </row>
    <row r="1635">
      <c r="G1635" s="59" t="n"/>
      <c r="H1635" s="120" t="n"/>
      <c r="I1635" s="60" t="n"/>
      <c r="J1635" s="70" t="n"/>
      <c r="K1635" s="106" t="n"/>
      <c r="L1635" s="59" t="n"/>
      <c r="M1635" s="121" t="n"/>
      <c r="N1635" s="107" t="n"/>
      <c r="O1635" s="107" t="n"/>
      <c r="P1635" s="107" t="n"/>
      <c r="Q1635" s="61" t="n"/>
      <c r="R1635" s="61" t="n"/>
      <c r="S1635" s="62" t="n"/>
      <c r="T1635" s="59" t="n"/>
      <c r="U1635" s="59" t="n"/>
      <c r="V1635" s="59" t="n"/>
    </row>
    <row r="1636">
      <c r="G1636" s="59" t="n"/>
      <c r="H1636" s="120" t="n"/>
      <c r="I1636" s="60" t="n"/>
      <c r="J1636" s="70" t="n"/>
      <c r="K1636" s="106" t="n"/>
      <c r="L1636" s="59" t="n"/>
      <c r="M1636" s="121" t="n"/>
      <c r="N1636" s="107" t="n"/>
      <c r="O1636" s="107" t="n"/>
      <c r="P1636" s="107" t="n"/>
      <c r="Q1636" s="61" t="n"/>
      <c r="R1636" s="61" t="n"/>
      <c r="S1636" s="62" t="n"/>
      <c r="T1636" s="59" t="n"/>
      <c r="U1636" s="59" t="n"/>
      <c r="V1636" s="59" t="n"/>
    </row>
    <row r="1637">
      <c r="G1637" s="59" t="n"/>
      <c r="H1637" s="120" t="n"/>
      <c r="I1637" s="60" t="n"/>
      <c r="J1637" s="70" t="n"/>
      <c r="K1637" s="106" t="n"/>
      <c r="L1637" s="59" t="n"/>
      <c r="M1637" s="121" t="n"/>
      <c r="N1637" s="107" t="n"/>
      <c r="O1637" s="107" t="n"/>
      <c r="P1637" s="107" t="n"/>
      <c r="Q1637" s="61" t="n"/>
      <c r="R1637" s="61" t="n"/>
      <c r="S1637" s="62" t="n"/>
      <c r="T1637" s="59" t="n"/>
      <c r="U1637" s="59" t="n"/>
      <c r="V1637" s="59" t="n"/>
    </row>
    <row r="1638">
      <c r="G1638" s="59" t="n"/>
      <c r="H1638" s="120" t="n"/>
      <c r="I1638" s="60" t="n"/>
      <c r="J1638" s="70" t="n"/>
      <c r="K1638" s="106" t="n"/>
      <c r="L1638" s="59" t="n"/>
      <c r="M1638" s="121" t="n"/>
      <c r="N1638" s="107" t="n"/>
      <c r="O1638" s="107" t="n"/>
      <c r="P1638" s="107" t="n"/>
      <c r="Q1638" s="61" t="n"/>
      <c r="R1638" s="61" t="n"/>
      <c r="S1638" s="62" t="n"/>
      <c r="T1638" s="59" t="n"/>
      <c r="U1638" s="59" t="n"/>
      <c r="V1638" s="59" t="n"/>
    </row>
    <row r="1639">
      <c r="E1639" s="4" t="n"/>
      <c r="F1639" s="4" t="n"/>
      <c r="G1639" s="59" t="n"/>
      <c r="H1639" s="120" t="n"/>
      <c r="I1639" s="60" t="n"/>
      <c r="J1639" s="70" t="n"/>
      <c r="K1639" s="106" t="n"/>
      <c r="L1639" s="59" t="n"/>
      <c r="M1639" s="121" t="n"/>
      <c r="N1639" s="107" t="n"/>
      <c r="O1639" s="107" t="n"/>
      <c r="P1639" s="107" t="n"/>
      <c r="Q1639" s="61" t="n"/>
      <c r="R1639" s="61" t="n"/>
      <c r="S1639" s="62" t="n"/>
      <c r="T1639" s="59" t="n"/>
      <c r="U1639" s="59" t="n"/>
      <c r="V1639" s="59" t="n"/>
    </row>
    <row r="1640">
      <c r="B1640" s="27" t="n"/>
      <c r="C1640" s="4" t="n"/>
      <c r="D1640" s="4" t="n"/>
      <c r="G1640" s="59" t="n"/>
      <c r="H1640" s="120" t="n"/>
      <c r="I1640" s="60" t="n"/>
      <c r="J1640" s="70" t="n"/>
      <c r="K1640" s="106" t="n"/>
      <c r="L1640" s="59" t="n"/>
      <c r="M1640" s="121" t="n"/>
      <c r="N1640" s="107" t="n"/>
      <c r="O1640" s="107" t="n"/>
      <c r="P1640" s="107" t="n"/>
      <c r="Q1640" s="61" t="n"/>
      <c r="R1640" s="61" t="n"/>
      <c r="S1640" s="62" t="n"/>
      <c r="T1640" s="59" t="n"/>
      <c r="U1640" s="59" t="n"/>
      <c r="V1640" s="59" t="n"/>
    </row>
    <row r="1641">
      <c r="G1641" s="59" t="n"/>
      <c r="H1641" s="120" t="n"/>
      <c r="I1641" s="60" t="n"/>
      <c r="J1641" s="70" t="n"/>
      <c r="K1641" s="106" t="n"/>
      <c r="L1641" s="59" t="n"/>
      <c r="M1641" s="121" t="n"/>
      <c r="N1641" s="107" t="n"/>
      <c r="O1641" s="107" t="n"/>
      <c r="P1641" s="107" t="n"/>
      <c r="Q1641" s="61" t="n"/>
      <c r="R1641" s="61" t="n"/>
      <c r="S1641" s="62" t="n"/>
      <c r="T1641" s="59" t="n"/>
      <c r="U1641" s="59" t="n"/>
      <c r="V1641" s="59" t="n"/>
    </row>
    <row r="1642">
      <c r="G1642" s="59" t="n"/>
      <c r="H1642" s="120" t="n"/>
      <c r="I1642" s="60" t="n"/>
      <c r="J1642" s="70" t="n"/>
      <c r="K1642" s="106" t="n"/>
      <c r="L1642" s="59" t="n"/>
      <c r="M1642" s="121" t="n"/>
      <c r="N1642" s="107" t="n"/>
      <c r="O1642" s="107" t="n"/>
      <c r="P1642" s="107" t="n"/>
      <c r="Q1642" s="61" t="n"/>
      <c r="R1642" s="61" t="n"/>
      <c r="S1642" s="62" t="n"/>
      <c r="T1642" s="59" t="n"/>
      <c r="U1642" s="59" t="n"/>
      <c r="V1642" s="59" t="n"/>
    </row>
    <row r="1643">
      <c r="G1643" s="59" t="n"/>
      <c r="H1643" s="120" t="n"/>
      <c r="I1643" s="60" t="n"/>
      <c r="J1643" s="70" t="n"/>
      <c r="K1643" s="106" t="n"/>
      <c r="L1643" s="59" t="n"/>
      <c r="M1643" s="121" t="n"/>
      <c r="N1643" s="107" t="n"/>
      <c r="O1643" s="107" t="n"/>
      <c r="P1643" s="107" t="n"/>
      <c r="Q1643" s="61" t="n"/>
      <c r="R1643" s="61" t="n"/>
      <c r="S1643" s="62" t="n"/>
      <c r="T1643" s="59" t="n"/>
      <c r="U1643" s="59" t="n"/>
      <c r="V1643" s="59" t="n"/>
    </row>
    <row r="1644">
      <c r="G1644" s="59" t="n"/>
      <c r="H1644" s="120" t="n"/>
      <c r="I1644" s="60" t="n"/>
      <c r="J1644" s="70" t="n"/>
      <c r="K1644" s="106" t="n"/>
      <c r="L1644" s="59" t="n"/>
      <c r="M1644" s="121" t="n"/>
      <c r="N1644" s="107" t="n"/>
      <c r="O1644" s="107" t="n"/>
      <c r="P1644" s="107" t="n"/>
      <c r="Q1644" s="61" t="n"/>
      <c r="R1644" s="61" t="n"/>
      <c r="S1644" s="62" t="n"/>
      <c r="T1644" s="59" t="n"/>
      <c r="U1644" s="59" t="n"/>
      <c r="V1644" s="59" t="n"/>
    </row>
    <row r="1645">
      <c r="G1645" s="59" t="n"/>
      <c r="H1645" s="120" t="n"/>
      <c r="I1645" s="60" t="n"/>
      <c r="J1645" s="70" t="n"/>
      <c r="K1645" s="106" t="n"/>
      <c r="L1645" s="59" t="n"/>
      <c r="M1645" s="121" t="n"/>
      <c r="N1645" s="107" t="n"/>
      <c r="O1645" s="107" t="n"/>
      <c r="P1645" s="107" t="n"/>
      <c r="Q1645" s="61" t="n"/>
      <c r="R1645" s="61" t="n"/>
      <c r="S1645" s="62" t="n"/>
      <c r="T1645" s="59" t="n"/>
      <c r="U1645" s="59" t="n"/>
      <c r="V1645" s="59" t="n"/>
    </row>
    <row r="1646">
      <c r="G1646" s="59" t="n"/>
      <c r="H1646" s="120" t="n"/>
      <c r="I1646" s="60" t="n"/>
      <c r="J1646" s="70" t="n"/>
      <c r="K1646" s="106" t="n"/>
      <c r="L1646" s="59" t="n"/>
      <c r="M1646" s="121" t="n"/>
      <c r="N1646" s="107" t="n"/>
      <c r="O1646" s="107" t="n"/>
      <c r="P1646" s="107" t="n"/>
      <c r="Q1646" s="61" t="n"/>
      <c r="R1646" s="61" t="n"/>
      <c r="S1646" s="62" t="n"/>
      <c r="T1646" s="59" t="n"/>
      <c r="U1646" s="59" t="n"/>
      <c r="V1646" s="59" t="n"/>
    </row>
    <row r="1647">
      <c r="G1647" s="59" t="n"/>
      <c r="H1647" s="120" t="n"/>
      <c r="I1647" s="60" t="n"/>
      <c r="J1647" s="70" t="n"/>
      <c r="K1647" s="106" t="n"/>
      <c r="L1647" s="59" t="n"/>
      <c r="M1647" s="121" t="n"/>
      <c r="N1647" s="107" t="n"/>
      <c r="O1647" s="107" t="n"/>
      <c r="P1647" s="107" t="n"/>
      <c r="Q1647" s="61" t="n"/>
      <c r="R1647" s="61" t="n"/>
      <c r="S1647" s="62" t="n"/>
      <c r="T1647" s="59" t="n"/>
      <c r="U1647" s="59" t="n"/>
      <c r="V1647" s="59" t="n"/>
    </row>
    <row r="1648">
      <c r="G1648" s="59" t="n"/>
      <c r="H1648" s="120" t="n"/>
      <c r="I1648" s="60" t="n"/>
      <c r="J1648" s="70" t="n"/>
      <c r="K1648" s="106" t="n"/>
      <c r="L1648" s="59" t="n"/>
      <c r="M1648" s="121" t="n"/>
      <c r="N1648" s="107" t="n"/>
      <c r="O1648" s="107" t="n"/>
      <c r="P1648" s="107" t="n"/>
      <c r="Q1648" s="61" t="n"/>
      <c r="R1648" s="61" t="n"/>
      <c r="S1648" s="62" t="n"/>
      <c r="T1648" s="59" t="n"/>
      <c r="U1648" s="59" t="n"/>
      <c r="V1648" s="59" t="n"/>
    </row>
    <row r="1649">
      <c r="G1649" s="59" t="n"/>
      <c r="H1649" s="120" t="n"/>
      <c r="I1649" s="60" t="n"/>
      <c r="J1649" s="70" t="n"/>
      <c r="K1649" s="106" t="n"/>
      <c r="L1649" s="59" t="n"/>
      <c r="M1649" s="121" t="n"/>
      <c r="N1649" s="107" t="n"/>
      <c r="O1649" s="107" t="n"/>
      <c r="P1649" s="107" t="n"/>
      <c r="Q1649" s="61" t="n"/>
      <c r="R1649" s="61" t="n"/>
      <c r="S1649" s="62" t="n"/>
      <c r="T1649" s="59" t="n"/>
      <c r="U1649" s="59" t="n"/>
      <c r="V1649" s="59" t="n"/>
    </row>
    <row r="1650">
      <c r="G1650" s="59" t="n"/>
      <c r="H1650" s="120" t="n"/>
      <c r="I1650" s="60" t="n"/>
      <c r="J1650" s="70" t="n"/>
      <c r="K1650" s="106" t="n"/>
      <c r="L1650" s="59" t="n"/>
      <c r="M1650" s="121" t="n"/>
      <c r="N1650" s="107" t="n"/>
      <c r="O1650" s="107" t="n"/>
      <c r="P1650" s="107" t="n"/>
      <c r="Q1650" s="61" t="n"/>
      <c r="R1650" s="61" t="n"/>
      <c r="S1650" s="62" t="n"/>
      <c r="T1650" s="59" t="n"/>
      <c r="U1650" s="59" t="n"/>
      <c r="V1650" s="59" t="n"/>
    </row>
    <row r="1651">
      <c r="G1651" s="59" t="n"/>
      <c r="H1651" s="120" t="n"/>
      <c r="I1651" s="60" t="n"/>
      <c r="J1651" s="70" t="n"/>
      <c r="K1651" s="106" t="n"/>
      <c r="L1651" s="59" t="n"/>
      <c r="M1651" s="121" t="n"/>
      <c r="N1651" s="107" t="n"/>
      <c r="O1651" s="107" t="n"/>
      <c r="P1651" s="107" t="n"/>
      <c r="Q1651" s="61" t="n"/>
      <c r="R1651" s="61" t="n"/>
      <c r="S1651" s="62" t="n"/>
      <c r="T1651" s="59" t="n"/>
      <c r="U1651" s="59" t="n"/>
      <c r="V1651" s="59" t="n"/>
    </row>
    <row r="1652">
      <c r="G1652" s="59" t="n"/>
      <c r="H1652" s="120" t="n"/>
      <c r="I1652" s="60" t="n"/>
      <c r="J1652" s="70" t="n"/>
      <c r="K1652" s="106" t="n"/>
      <c r="L1652" s="59" t="n"/>
      <c r="M1652" s="121" t="n"/>
      <c r="N1652" s="107" t="n"/>
      <c r="O1652" s="107" t="n"/>
      <c r="P1652" s="107" t="n"/>
      <c r="Q1652" s="61" t="n"/>
      <c r="R1652" s="61" t="n"/>
      <c r="S1652" s="62" t="n"/>
      <c r="T1652" s="59" t="n"/>
      <c r="U1652" s="59" t="n"/>
      <c r="V1652" s="59" t="n"/>
    </row>
    <row r="1653">
      <c r="G1653" s="59" t="n"/>
      <c r="H1653" s="120" t="n"/>
      <c r="I1653" s="60" t="n"/>
      <c r="J1653" s="70" t="n"/>
      <c r="K1653" s="106" t="n"/>
      <c r="L1653" s="59" t="n"/>
      <c r="M1653" s="121" t="n"/>
      <c r="N1653" s="107" t="n"/>
      <c r="O1653" s="107" t="n"/>
      <c r="P1653" s="107" t="n"/>
      <c r="Q1653" s="61" t="n"/>
      <c r="R1653" s="61" t="n"/>
      <c r="S1653" s="62" t="n"/>
      <c r="T1653" s="59" t="n"/>
      <c r="U1653" s="59" t="n"/>
      <c r="V1653" s="59" t="n"/>
    </row>
    <row r="1654">
      <c r="G1654" s="59" t="n"/>
      <c r="H1654" s="120" t="n"/>
      <c r="I1654" s="60" t="n"/>
      <c r="J1654" s="70" t="n"/>
      <c r="K1654" s="106" t="n"/>
      <c r="L1654" s="59" t="n"/>
      <c r="M1654" s="121" t="n"/>
      <c r="N1654" s="107" t="n"/>
      <c r="O1654" s="107" t="n"/>
      <c r="P1654" s="107" t="n"/>
      <c r="Q1654" s="61" t="n"/>
      <c r="R1654" s="61" t="n"/>
      <c r="S1654" s="62" t="n"/>
      <c r="T1654" s="59" t="n"/>
      <c r="U1654" s="59" t="n"/>
      <c r="V1654" s="59" t="n"/>
    </row>
    <row r="1655">
      <c r="G1655" s="59" t="n"/>
      <c r="H1655" s="120" t="n"/>
      <c r="I1655" s="60" t="n"/>
      <c r="J1655" s="70" t="n"/>
      <c r="K1655" s="106" t="n"/>
      <c r="L1655" s="59" t="n"/>
      <c r="M1655" s="121" t="n"/>
      <c r="N1655" s="107" t="n"/>
      <c r="O1655" s="107" t="n"/>
      <c r="P1655" s="107" t="n"/>
      <c r="Q1655" s="61" t="n"/>
      <c r="R1655" s="61" t="n"/>
      <c r="S1655" s="62" t="n"/>
      <c r="T1655" s="59" t="n"/>
      <c r="U1655" s="59" t="n"/>
      <c r="V1655" s="59" t="n"/>
    </row>
    <row r="1656">
      <c r="G1656" s="59" t="n"/>
      <c r="H1656" s="120" t="n"/>
      <c r="I1656" s="60" t="n"/>
      <c r="J1656" s="70" t="n"/>
      <c r="K1656" s="106" t="n"/>
      <c r="L1656" s="59" t="n"/>
      <c r="M1656" s="121" t="n"/>
      <c r="N1656" s="107" t="n"/>
      <c r="O1656" s="107" t="n"/>
      <c r="P1656" s="107" t="n"/>
      <c r="Q1656" s="61" t="n"/>
      <c r="R1656" s="61" t="n"/>
      <c r="S1656" s="62" t="n"/>
      <c r="T1656" s="59" t="n"/>
      <c r="U1656" s="59" t="n"/>
      <c r="V1656" s="59" t="n"/>
    </row>
    <row r="1657">
      <c r="G1657" s="59" t="n"/>
      <c r="H1657" s="120" t="n"/>
      <c r="I1657" s="60" t="n"/>
      <c r="J1657" s="70" t="n"/>
      <c r="K1657" s="106" t="n"/>
      <c r="L1657" s="59" t="n"/>
      <c r="M1657" s="121" t="n"/>
      <c r="N1657" s="107" t="n"/>
      <c r="O1657" s="107" t="n"/>
      <c r="P1657" s="107" t="n"/>
      <c r="Q1657" s="61" t="n"/>
      <c r="R1657" s="61" t="n"/>
      <c r="S1657" s="62" t="n"/>
      <c r="T1657" s="59" t="n"/>
      <c r="U1657" s="59" t="n"/>
      <c r="V1657" s="59" t="n"/>
    </row>
    <row r="1658">
      <c r="G1658" s="59" t="n"/>
      <c r="H1658" s="120" t="n"/>
      <c r="I1658" s="60" t="n"/>
      <c r="J1658" s="70" t="n"/>
      <c r="K1658" s="106" t="n"/>
      <c r="L1658" s="59" t="n"/>
      <c r="M1658" s="121" t="n"/>
      <c r="N1658" s="107" t="n"/>
      <c r="O1658" s="107" t="n"/>
      <c r="P1658" s="107" t="n"/>
      <c r="Q1658" s="61" t="n"/>
      <c r="R1658" s="61" t="n"/>
      <c r="S1658" s="62" t="n"/>
      <c r="T1658" s="59" t="n"/>
      <c r="U1658" s="59" t="n"/>
      <c r="V1658" s="59" t="n"/>
    </row>
    <row r="1659">
      <c r="G1659" s="59" t="n"/>
      <c r="H1659" s="120" t="n"/>
      <c r="I1659" s="60" t="n"/>
      <c r="J1659" s="70" t="n"/>
      <c r="K1659" s="106" t="n"/>
      <c r="L1659" s="59" t="n"/>
      <c r="M1659" s="121" t="n"/>
      <c r="N1659" s="107" t="n"/>
      <c r="O1659" s="107" t="n"/>
      <c r="P1659" s="107" t="n"/>
      <c r="Q1659" s="61" t="n"/>
      <c r="R1659" s="61" t="n"/>
      <c r="S1659" s="62" t="n"/>
      <c r="T1659" s="59" t="n"/>
      <c r="U1659" s="59" t="n"/>
      <c r="V1659" s="59" t="n"/>
    </row>
    <row r="1660">
      <c r="G1660" s="59" t="n"/>
      <c r="H1660" s="120" t="n"/>
      <c r="I1660" s="60" t="n"/>
      <c r="J1660" s="70" t="n"/>
      <c r="K1660" s="106" t="n"/>
      <c r="L1660" s="59" t="n"/>
      <c r="M1660" s="121" t="n"/>
      <c r="N1660" s="107" t="n"/>
      <c r="O1660" s="107" t="n"/>
      <c r="P1660" s="107" t="n"/>
      <c r="Q1660" s="61" t="n"/>
      <c r="R1660" s="61" t="n"/>
      <c r="S1660" s="62" t="n"/>
      <c r="T1660" s="59" t="n"/>
      <c r="U1660" s="59" t="n"/>
      <c r="V1660" s="59" t="n"/>
    </row>
    <row r="1661">
      <c r="G1661" s="59" t="n"/>
      <c r="H1661" s="120" t="n"/>
      <c r="I1661" s="60" t="n"/>
      <c r="J1661" s="70" t="n"/>
      <c r="K1661" s="106" t="n"/>
      <c r="L1661" s="59" t="n"/>
      <c r="M1661" s="121" t="n"/>
      <c r="N1661" s="107" t="n"/>
      <c r="O1661" s="107" t="n"/>
      <c r="P1661" s="107" t="n"/>
      <c r="Q1661" s="61" t="n"/>
      <c r="R1661" s="61" t="n"/>
      <c r="S1661" s="62" t="n"/>
      <c r="T1661" s="59" t="n"/>
      <c r="U1661" s="59" t="n"/>
      <c r="V1661" s="59" t="n"/>
    </row>
    <row r="1662">
      <c r="G1662" s="59" t="n"/>
      <c r="H1662" s="120" t="n"/>
      <c r="I1662" s="60" t="n"/>
      <c r="J1662" s="70" t="n"/>
      <c r="K1662" s="106" t="n"/>
      <c r="L1662" s="59" t="n"/>
      <c r="M1662" s="121" t="n"/>
      <c r="N1662" s="107" t="n"/>
      <c r="O1662" s="107" t="n"/>
      <c r="P1662" s="107" t="n"/>
      <c r="Q1662" s="61" t="n"/>
      <c r="R1662" s="61" t="n"/>
      <c r="S1662" s="62" t="n"/>
      <c r="T1662" s="59" t="n"/>
      <c r="U1662" s="59" t="n"/>
      <c r="V1662" s="59" t="n"/>
    </row>
    <row r="1663">
      <c r="G1663" s="59" t="n"/>
      <c r="H1663" s="120" t="n"/>
      <c r="I1663" s="60" t="n"/>
      <c r="J1663" s="70" t="n"/>
      <c r="K1663" s="106" t="n"/>
      <c r="L1663" s="59" t="n"/>
      <c r="M1663" s="121" t="n"/>
      <c r="N1663" s="107" t="n"/>
      <c r="O1663" s="107" t="n"/>
      <c r="P1663" s="107" t="n"/>
      <c r="Q1663" s="61" t="n"/>
      <c r="R1663" s="61" t="n"/>
      <c r="S1663" s="62" t="n"/>
      <c r="T1663" s="59" t="n"/>
      <c r="U1663" s="59" t="n"/>
      <c r="V1663" s="59" t="n"/>
    </row>
    <row r="1664">
      <c r="G1664" s="59" t="n"/>
      <c r="H1664" s="120" t="n"/>
      <c r="I1664" s="60" t="n"/>
      <c r="J1664" s="70" t="n"/>
      <c r="K1664" s="106" t="n"/>
      <c r="L1664" s="59" t="n"/>
      <c r="M1664" s="121" t="n"/>
      <c r="N1664" s="107" t="n"/>
      <c r="O1664" s="107" t="n"/>
      <c r="P1664" s="107" t="n"/>
      <c r="Q1664" s="61" t="n"/>
      <c r="R1664" s="61" t="n"/>
      <c r="S1664" s="62" t="n"/>
      <c r="T1664" s="59" t="n"/>
      <c r="U1664" s="59" t="n"/>
      <c r="V1664" s="59" t="n"/>
    </row>
    <row r="1665">
      <c r="G1665" s="59" t="n"/>
      <c r="H1665" s="120" t="n"/>
      <c r="I1665" s="60" t="n"/>
      <c r="J1665" s="70" t="n"/>
      <c r="K1665" s="106" t="n"/>
      <c r="L1665" s="59" t="n"/>
      <c r="M1665" s="121" t="n"/>
      <c r="N1665" s="107" t="n"/>
      <c r="O1665" s="107" t="n"/>
      <c r="P1665" s="107" t="n"/>
      <c r="Q1665" s="61" t="n"/>
      <c r="R1665" s="61" t="n"/>
      <c r="S1665" s="62" t="n"/>
      <c r="T1665" s="59" t="n"/>
      <c r="U1665" s="59" t="n"/>
      <c r="V1665" s="59" t="n"/>
    </row>
    <row r="1666">
      <c r="G1666" s="59" t="n"/>
      <c r="H1666" s="120" t="n"/>
      <c r="I1666" s="60" t="n"/>
      <c r="J1666" s="70" t="n"/>
      <c r="K1666" s="106" t="n"/>
      <c r="L1666" s="59" t="n"/>
      <c r="M1666" s="121" t="n"/>
      <c r="N1666" s="107" t="n"/>
      <c r="O1666" s="107" t="n"/>
      <c r="P1666" s="107" t="n"/>
      <c r="Q1666" s="61" t="n"/>
      <c r="R1666" s="61" t="n"/>
      <c r="S1666" s="62" t="n"/>
      <c r="T1666" s="59" t="n"/>
      <c r="U1666" s="59" t="n"/>
      <c r="V1666" s="59" t="n"/>
    </row>
    <row r="1667">
      <c r="G1667" s="59" t="n"/>
      <c r="H1667" s="120" t="n"/>
      <c r="I1667" s="60" t="n"/>
      <c r="J1667" s="70" t="n"/>
      <c r="K1667" s="106" t="n"/>
      <c r="L1667" s="59" t="n"/>
      <c r="M1667" s="121" t="n"/>
      <c r="N1667" s="107" t="n"/>
      <c r="O1667" s="107" t="n"/>
      <c r="P1667" s="107" t="n"/>
      <c r="Q1667" s="61" t="n"/>
      <c r="R1667" s="61" t="n"/>
      <c r="S1667" s="62" t="n"/>
      <c r="T1667" s="59" t="n"/>
      <c r="U1667" s="59" t="n"/>
      <c r="V1667" s="59" t="n"/>
    </row>
    <row r="1668">
      <c r="G1668" s="59" t="n"/>
      <c r="H1668" s="120" t="n"/>
      <c r="I1668" s="60" t="n"/>
      <c r="J1668" s="70" t="n"/>
      <c r="K1668" s="106" t="n"/>
      <c r="L1668" s="59" t="n"/>
      <c r="M1668" s="121" t="n"/>
      <c r="N1668" s="107" t="n"/>
      <c r="O1668" s="107" t="n"/>
      <c r="P1668" s="107" t="n"/>
      <c r="Q1668" s="61" t="n"/>
      <c r="R1668" s="61" t="n"/>
      <c r="S1668" s="62" t="n"/>
      <c r="T1668" s="59" t="n"/>
      <c r="U1668" s="59" t="n"/>
      <c r="V1668" s="59" t="n"/>
    </row>
    <row r="1669">
      <c r="G1669" s="59" t="n"/>
      <c r="H1669" s="120" t="n"/>
      <c r="I1669" s="60" t="n"/>
      <c r="J1669" s="70" t="n"/>
      <c r="K1669" s="106" t="n"/>
      <c r="L1669" s="59" t="n"/>
      <c r="M1669" s="121" t="n"/>
      <c r="N1669" s="107" t="n"/>
      <c r="O1669" s="107" t="n"/>
      <c r="P1669" s="107" t="n"/>
      <c r="Q1669" s="61" t="n"/>
      <c r="R1669" s="61" t="n"/>
      <c r="S1669" s="62" t="n"/>
      <c r="T1669" s="59" t="n"/>
      <c r="U1669" s="59" t="n"/>
      <c r="V1669" s="59" t="n"/>
    </row>
    <row r="1670">
      <c r="G1670" s="59" t="n"/>
      <c r="H1670" s="120" t="n"/>
      <c r="I1670" s="60" t="n"/>
      <c r="J1670" s="70" t="n"/>
      <c r="K1670" s="106" t="n"/>
      <c r="L1670" s="59" t="n"/>
      <c r="M1670" s="121" t="n"/>
      <c r="N1670" s="107" t="n"/>
      <c r="O1670" s="107" t="n"/>
      <c r="P1670" s="107" t="n"/>
      <c r="Q1670" s="61" t="n"/>
      <c r="R1670" s="61" t="n"/>
      <c r="S1670" s="62" t="n"/>
      <c r="T1670" s="59" t="n"/>
      <c r="U1670" s="59" t="n"/>
      <c r="V1670" s="59" t="n"/>
    </row>
    <row r="1671">
      <c r="G1671" s="59" t="n"/>
      <c r="H1671" s="120" t="n"/>
      <c r="I1671" s="60" t="n"/>
      <c r="J1671" s="70" t="n"/>
      <c r="K1671" s="106" t="n"/>
      <c r="L1671" s="59" t="n"/>
      <c r="M1671" s="121" t="n"/>
      <c r="N1671" s="107" t="n"/>
      <c r="O1671" s="107" t="n"/>
      <c r="P1671" s="107" t="n"/>
      <c r="Q1671" s="61" t="n"/>
      <c r="R1671" s="61" t="n"/>
      <c r="S1671" s="62" t="n"/>
      <c r="T1671" s="59" t="n"/>
      <c r="U1671" s="59" t="n"/>
      <c r="V1671" s="59" t="n"/>
    </row>
    <row r="1672">
      <c r="G1672" s="59" t="n"/>
      <c r="H1672" s="120" t="n"/>
      <c r="I1672" s="60" t="n"/>
      <c r="J1672" s="70" t="n"/>
      <c r="K1672" s="106" t="n"/>
      <c r="L1672" s="59" t="n"/>
      <c r="M1672" s="121" t="n"/>
      <c r="N1672" s="107" t="n"/>
      <c r="O1672" s="107" t="n"/>
      <c r="P1672" s="107" t="n"/>
      <c r="Q1672" s="61" t="n"/>
      <c r="R1672" s="61" t="n"/>
      <c r="S1672" s="62" t="n"/>
      <c r="T1672" s="59" t="n"/>
      <c r="U1672" s="59" t="n"/>
      <c r="V1672" s="59" t="n"/>
    </row>
    <row r="1673">
      <c r="G1673" s="59" t="n"/>
      <c r="H1673" s="120" t="n"/>
      <c r="I1673" s="60" t="n"/>
      <c r="J1673" s="70" t="n"/>
      <c r="K1673" s="106" t="n"/>
      <c r="L1673" s="59" t="n"/>
      <c r="M1673" s="121" t="n"/>
      <c r="N1673" s="107" t="n"/>
      <c r="O1673" s="107" t="n"/>
      <c r="P1673" s="107" t="n"/>
      <c r="Q1673" s="61" t="n"/>
      <c r="R1673" s="61" t="n"/>
      <c r="S1673" s="62" t="n"/>
      <c r="T1673" s="59" t="n"/>
      <c r="U1673" s="59" t="n"/>
      <c r="V1673" s="59" t="n"/>
    </row>
    <row r="1674">
      <c r="G1674" s="59" t="n"/>
      <c r="H1674" s="120" t="n"/>
      <c r="I1674" s="60" t="n"/>
      <c r="J1674" s="70" t="n"/>
      <c r="K1674" s="106" t="n"/>
      <c r="L1674" s="59" t="n"/>
      <c r="M1674" s="121" t="n"/>
      <c r="N1674" s="107" t="n"/>
      <c r="O1674" s="107" t="n"/>
      <c r="P1674" s="107" t="n"/>
      <c r="Q1674" s="61" t="n"/>
      <c r="R1674" s="61" t="n"/>
      <c r="S1674" s="62" t="n"/>
      <c r="T1674" s="59" t="n"/>
      <c r="U1674" s="59" t="n"/>
      <c r="V1674" s="59" t="n"/>
    </row>
    <row r="1675">
      <c r="G1675" s="59" t="n"/>
      <c r="H1675" s="120" t="n"/>
      <c r="I1675" s="60" t="n"/>
      <c r="J1675" s="70" t="n"/>
      <c r="K1675" s="106" t="n"/>
      <c r="L1675" s="59" t="n"/>
      <c r="M1675" s="121" t="n"/>
      <c r="N1675" s="107" t="n"/>
      <c r="O1675" s="107" t="n"/>
      <c r="P1675" s="107" t="n"/>
      <c r="Q1675" s="61" t="n"/>
      <c r="R1675" s="61" t="n"/>
      <c r="S1675" s="62" t="n"/>
      <c r="T1675" s="59" t="n"/>
      <c r="U1675" s="59" t="n"/>
      <c r="V1675" s="59" t="n"/>
    </row>
    <row r="1676">
      <c r="G1676" s="59" t="n"/>
      <c r="H1676" s="120" t="n"/>
      <c r="I1676" s="60" t="n"/>
      <c r="J1676" s="70" t="n"/>
      <c r="K1676" s="106" t="n"/>
      <c r="L1676" s="59" t="n"/>
      <c r="M1676" s="121" t="n"/>
      <c r="N1676" s="107" t="n"/>
      <c r="O1676" s="107" t="n"/>
      <c r="P1676" s="107" t="n"/>
      <c r="Q1676" s="61" t="n"/>
      <c r="R1676" s="61" t="n"/>
      <c r="S1676" s="62" t="n"/>
      <c r="T1676" s="59" t="n"/>
      <c r="U1676" s="59" t="n"/>
      <c r="V1676" s="59" t="n"/>
    </row>
    <row r="1677">
      <c r="G1677" s="59" t="n"/>
      <c r="H1677" s="120" t="n"/>
      <c r="I1677" s="60" t="n"/>
      <c r="J1677" s="70" t="n"/>
      <c r="K1677" s="106" t="n"/>
      <c r="L1677" s="59" t="n"/>
      <c r="M1677" s="121" t="n"/>
      <c r="N1677" s="107" t="n"/>
      <c r="O1677" s="107" t="n"/>
      <c r="P1677" s="107" t="n"/>
      <c r="Q1677" s="61" t="n"/>
      <c r="R1677" s="61" t="n"/>
      <c r="S1677" s="62" t="n"/>
      <c r="T1677" s="59" t="n"/>
      <c r="U1677" s="59" t="n"/>
      <c r="V1677" s="59" t="n"/>
    </row>
    <row r="1678">
      <c r="G1678" s="59" t="n"/>
      <c r="H1678" s="120" t="n"/>
      <c r="I1678" s="60" t="n"/>
      <c r="J1678" s="70" t="n"/>
      <c r="K1678" s="106" t="n"/>
      <c r="L1678" s="59" t="n"/>
      <c r="M1678" s="121" t="n"/>
      <c r="N1678" s="107" t="n"/>
      <c r="O1678" s="107" t="n"/>
      <c r="P1678" s="107" t="n"/>
      <c r="Q1678" s="61" t="n"/>
      <c r="R1678" s="61" t="n"/>
      <c r="S1678" s="62" t="n"/>
      <c r="T1678" s="59" t="n"/>
      <c r="U1678" s="59" t="n"/>
      <c r="V1678" s="59" t="n"/>
    </row>
    <row r="1679">
      <c r="G1679" s="59" t="n"/>
      <c r="H1679" s="120" t="n"/>
      <c r="I1679" s="60" t="n"/>
      <c r="J1679" s="70" t="n"/>
      <c r="K1679" s="106" t="n"/>
      <c r="L1679" s="59" t="n"/>
      <c r="M1679" s="121" t="n"/>
      <c r="N1679" s="107" t="n"/>
      <c r="O1679" s="107" t="n"/>
      <c r="P1679" s="107" t="n"/>
      <c r="Q1679" s="61" t="n"/>
      <c r="R1679" s="61" t="n"/>
      <c r="S1679" s="62" t="n"/>
      <c r="T1679" s="59" t="n"/>
      <c r="U1679" s="59" t="n"/>
      <c r="V1679" s="59" t="n"/>
    </row>
    <row r="1680">
      <c r="G1680" s="59" t="n"/>
      <c r="H1680" s="120" t="n"/>
      <c r="I1680" s="60" t="n"/>
      <c r="J1680" s="70" t="n"/>
      <c r="K1680" s="106" t="n"/>
      <c r="L1680" s="59" t="n"/>
      <c r="M1680" s="121" t="n"/>
      <c r="N1680" s="107" t="n"/>
      <c r="O1680" s="107" t="n"/>
      <c r="P1680" s="107" t="n"/>
      <c r="Q1680" s="61" t="n"/>
      <c r="R1680" s="61" t="n"/>
      <c r="S1680" s="62" t="n"/>
      <c r="T1680" s="59" t="n"/>
      <c r="U1680" s="59" t="n"/>
      <c r="V1680" s="59" t="n"/>
    </row>
    <row r="1681">
      <c r="G1681" s="59" t="n"/>
      <c r="H1681" s="120" t="n"/>
      <c r="I1681" s="60" t="n"/>
      <c r="J1681" s="70" t="n"/>
      <c r="K1681" s="106" t="n"/>
      <c r="L1681" s="59" t="n"/>
      <c r="M1681" s="121" t="n"/>
      <c r="N1681" s="107" t="n"/>
      <c r="O1681" s="107" t="n"/>
      <c r="P1681" s="107" t="n"/>
      <c r="Q1681" s="61" t="n"/>
      <c r="R1681" s="61" t="n"/>
      <c r="S1681" s="62" t="n"/>
      <c r="T1681" s="59" t="n"/>
      <c r="U1681" s="59" t="n"/>
      <c r="V1681" s="59" t="n"/>
    </row>
    <row r="1682">
      <c r="G1682" s="59" t="n"/>
      <c r="H1682" s="120" t="n"/>
      <c r="I1682" s="60" t="n"/>
      <c r="J1682" s="70" t="n"/>
      <c r="K1682" s="106" t="n"/>
      <c r="L1682" s="59" t="n"/>
      <c r="M1682" s="121" t="n"/>
      <c r="N1682" s="107" t="n"/>
      <c r="O1682" s="107" t="n"/>
      <c r="P1682" s="107" t="n"/>
      <c r="Q1682" s="61" t="n"/>
      <c r="R1682" s="61" t="n"/>
      <c r="S1682" s="62" t="n"/>
      <c r="T1682" s="59" t="n"/>
      <c r="U1682" s="59" t="n"/>
      <c r="V1682" s="59" t="n"/>
    </row>
    <row r="1683">
      <c r="G1683" s="59" t="n"/>
      <c r="H1683" s="120" t="n"/>
      <c r="I1683" s="60" t="n"/>
      <c r="J1683" s="70" t="n"/>
      <c r="K1683" s="106" t="n"/>
      <c r="L1683" s="59" t="n"/>
      <c r="M1683" s="121" t="n"/>
      <c r="N1683" s="107" t="n"/>
      <c r="O1683" s="107" t="n"/>
      <c r="P1683" s="107" t="n"/>
      <c r="Q1683" s="61" t="n"/>
      <c r="R1683" s="61" t="n"/>
      <c r="S1683" s="62" t="n"/>
      <c r="T1683" s="59" t="n"/>
      <c r="U1683" s="59" t="n"/>
      <c r="V1683" s="59" t="n"/>
    </row>
    <row r="1684" ht="17.5" customHeight="1" s="15" thickBot="1">
      <c r="A1684" s="4" t="n"/>
      <c r="G1684" s="59" t="n"/>
      <c r="H1684" s="120" t="n"/>
      <c r="I1684" s="60" t="n"/>
      <c r="J1684" s="70" t="n"/>
      <c r="K1684" s="106" t="n"/>
      <c r="L1684" s="106" t="n"/>
      <c r="M1684" s="121" t="n"/>
      <c r="N1684" s="122" t="n"/>
      <c r="O1684" s="107" t="n"/>
      <c r="P1684" s="107" t="n"/>
      <c r="Q1684" s="61" t="n"/>
      <c r="R1684" s="63" t="n"/>
      <c r="S1684" s="62" t="n"/>
      <c r="T1684" s="59" t="n"/>
      <c r="U1684" s="59" t="n"/>
      <c r="V1684" s="59" t="n"/>
    </row>
    <row r="1685" ht="17.5" customHeight="1" s="15" thickTop="1">
      <c r="G1685" s="59" t="n"/>
      <c r="H1685" s="120" t="n"/>
      <c r="I1685" s="60" t="n"/>
      <c r="J1685" s="70" t="n"/>
      <c r="K1685" s="106" t="n"/>
      <c r="L1685" s="59" t="n"/>
      <c r="M1685" s="121" t="n"/>
      <c r="N1685" s="107" t="n"/>
      <c r="O1685" s="107" t="n"/>
      <c r="P1685" s="107" t="n"/>
      <c r="Q1685" s="61" t="n"/>
      <c r="R1685" s="61" t="n"/>
      <c r="S1685" s="62" t="n"/>
      <c r="T1685" s="59" t="n"/>
      <c r="U1685" s="59" t="n"/>
      <c r="V1685" s="59" t="n"/>
    </row>
    <row r="1686">
      <c r="G1686" s="59" t="n"/>
      <c r="H1686" s="120" t="n"/>
      <c r="I1686" s="60" t="n"/>
      <c r="J1686" s="70" t="n"/>
      <c r="K1686" s="106" t="n"/>
      <c r="L1686" s="59" t="n"/>
      <c r="M1686" s="121" t="n"/>
      <c r="N1686" s="107" t="n"/>
      <c r="O1686" s="107" t="n"/>
      <c r="P1686" s="107" t="n"/>
      <c r="Q1686" s="61" t="n"/>
      <c r="R1686" s="61" t="n"/>
      <c r="S1686" s="62" t="n"/>
      <c r="T1686" s="59" t="n"/>
      <c r="U1686" s="59" t="n"/>
      <c r="V1686" s="59" t="n"/>
    </row>
    <row r="1687">
      <c r="G1687" s="59" t="n"/>
      <c r="H1687" s="120" t="n"/>
      <c r="I1687" s="60" t="n"/>
      <c r="J1687" s="70" t="n"/>
      <c r="K1687" s="106" t="n"/>
      <c r="L1687" s="59" t="n"/>
      <c r="M1687" s="121" t="n"/>
      <c r="N1687" s="107" t="n"/>
      <c r="O1687" s="107" t="n"/>
      <c r="P1687" s="107" t="n"/>
      <c r="Q1687" s="61" t="n"/>
      <c r="R1687" s="61" t="n"/>
      <c r="S1687" s="62" t="n"/>
      <c r="T1687" s="59" t="n"/>
      <c r="U1687" s="59" t="n"/>
      <c r="V1687" s="59" t="n"/>
    </row>
    <row r="1688">
      <c r="G1688" s="59" t="n"/>
      <c r="H1688" s="120" t="n"/>
      <c r="I1688" s="60" t="n"/>
      <c r="J1688" s="70" t="n"/>
      <c r="K1688" s="106" t="n"/>
      <c r="L1688" s="59" t="n"/>
      <c r="M1688" s="121" t="n"/>
      <c r="N1688" s="107" t="n"/>
      <c r="O1688" s="107" t="n"/>
      <c r="P1688" s="107" t="n"/>
      <c r="Q1688" s="61" t="n"/>
      <c r="R1688" s="61" t="n"/>
      <c r="S1688" s="62" t="n"/>
      <c r="T1688" s="59" t="n"/>
      <c r="U1688" s="59" t="n"/>
      <c r="V1688" s="59" t="n"/>
    </row>
    <row r="1689">
      <c r="G1689" s="59" t="n"/>
      <c r="H1689" s="120" t="n"/>
      <c r="I1689" s="60" t="n"/>
      <c r="J1689" s="70" t="n"/>
      <c r="K1689" s="106" t="n"/>
      <c r="L1689" s="59" t="n"/>
      <c r="M1689" s="121" t="n"/>
      <c r="N1689" s="107" t="n"/>
      <c r="O1689" s="107" t="n"/>
      <c r="P1689" s="107" t="n"/>
      <c r="Q1689" s="61" t="n"/>
      <c r="R1689" s="61" t="n"/>
      <c r="S1689" s="62" t="n"/>
      <c r="T1689" s="59" t="n"/>
      <c r="U1689" s="59" t="n"/>
      <c r="V1689" s="59" t="n"/>
    </row>
    <row r="1690">
      <c r="G1690" s="59" t="n"/>
      <c r="H1690" s="120" t="n"/>
      <c r="I1690" s="60" t="n"/>
      <c r="J1690" s="70" t="n"/>
      <c r="K1690" s="106" t="n"/>
      <c r="L1690" s="59" t="n"/>
      <c r="M1690" s="121" t="n"/>
      <c r="N1690" s="107" t="n"/>
      <c r="O1690" s="107" t="n"/>
      <c r="P1690" s="107" t="n"/>
      <c r="Q1690" s="61" t="n"/>
      <c r="R1690" s="61" t="n"/>
      <c r="S1690" s="62" t="n"/>
      <c r="T1690" s="59" t="n"/>
      <c r="U1690" s="59" t="n"/>
      <c r="V1690" s="59" t="n"/>
    </row>
    <row r="1691">
      <c r="E1691" s="4" t="n"/>
      <c r="F1691" s="4" t="n"/>
      <c r="G1691" s="59" t="n"/>
      <c r="H1691" s="120" t="n"/>
      <c r="I1691" s="60" t="n"/>
      <c r="J1691" s="70" t="n"/>
      <c r="K1691" s="106" t="n"/>
      <c r="L1691" s="59" t="n"/>
      <c r="M1691" s="121" t="n"/>
      <c r="N1691" s="107" t="n"/>
      <c r="O1691" s="107" t="n"/>
      <c r="P1691" s="107" t="n"/>
      <c r="Q1691" s="61" t="n"/>
      <c r="R1691" s="61" t="n"/>
      <c r="S1691" s="62" t="n"/>
      <c r="T1691" s="59" t="n"/>
      <c r="U1691" s="59" t="n"/>
      <c r="V1691" s="59" t="n"/>
    </row>
    <row r="1692">
      <c r="B1692" s="27" t="n"/>
      <c r="C1692" s="4" t="n"/>
      <c r="D1692" s="4" t="n"/>
      <c r="G1692" s="59" t="n"/>
      <c r="H1692" s="120" t="n"/>
      <c r="I1692" s="60" t="n"/>
      <c r="J1692" s="70" t="n"/>
      <c r="K1692" s="106" t="n"/>
      <c r="L1692" s="59" t="n"/>
      <c r="M1692" s="121" t="n"/>
      <c r="N1692" s="107" t="n"/>
      <c r="O1692" s="107" t="n"/>
      <c r="P1692" s="107" t="n"/>
      <c r="Q1692" s="61" t="n"/>
      <c r="R1692" s="61" t="n"/>
      <c r="S1692" s="62" t="n"/>
      <c r="T1692" s="59" t="n"/>
      <c r="U1692" s="59" t="n"/>
      <c r="V1692" s="59" t="n"/>
    </row>
    <row r="1693">
      <c r="G1693" s="59" t="n"/>
      <c r="H1693" s="120" t="n"/>
      <c r="I1693" s="60" t="n"/>
      <c r="J1693" s="70" t="n"/>
      <c r="K1693" s="106" t="n"/>
      <c r="L1693" s="59" t="n"/>
      <c r="M1693" s="121" t="n"/>
      <c r="N1693" s="107" t="n"/>
      <c r="O1693" s="107" t="n"/>
      <c r="P1693" s="107" t="n"/>
      <c r="Q1693" s="61" t="n"/>
      <c r="R1693" s="61" t="n"/>
      <c r="S1693" s="62" t="n"/>
      <c r="T1693" s="59" t="n"/>
      <c r="U1693" s="59" t="n"/>
      <c r="V1693" s="59" t="n"/>
    </row>
    <row r="1694">
      <c r="G1694" s="59" t="n"/>
      <c r="H1694" s="120" t="n"/>
      <c r="I1694" s="60" t="n"/>
      <c r="J1694" s="70" t="n"/>
      <c r="K1694" s="106" t="n"/>
      <c r="L1694" s="59" t="n"/>
      <c r="M1694" s="121" t="n"/>
      <c r="N1694" s="107" t="n"/>
      <c r="O1694" s="107" t="n"/>
      <c r="P1694" s="107" t="n"/>
      <c r="Q1694" s="61" t="n"/>
      <c r="R1694" s="61" t="n"/>
      <c r="S1694" s="62" t="n"/>
      <c r="T1694" s="59" t="n"/>
      <c r="U1694" s="59" t="n"/>
      <c r="V1694" s="59" t="n"/>
    </row>
    <row r="1695">
      <c r="G1695" s="59" t="n"/>
      <c r="H1695" s="120" t="n"/>
      <c r="I1695" s="60" t="n"/>
      <c r="J1695" s="70" t="n"/>
      <c r="K1695" s="106" t="n"/>
      <c r="L1695" s="59" t="n"/>
      <c r="M1695" s="121" t="n"/>
      <c r="N1695" s="107" t="n"/>
      <c r="O1695" s="107" t="n"/>
      <c r="P1695" s="107" t="n"/>
      <c r="Q1695" s="61" t="n"/>
      <c r="R1695" s="61" t="n"/>
      <c r="S1695" s="62" t="n"/>
      <c r="T1695" s="59" t="n"/>
      <c r="U1695" s="59" t="n"/>
      <c r="V1695" s="59" t="n"/>
    </row>
    <row r="1696">
      <c r="G1696" s="59" t="n"/>
      <c r="H1696" s="120" t="n"/>
      <c r="I1696" s="60" t="n"/>
      <c r="J1696" s="70" t="n"/>
      <c r="K1696" s="106" t="n"/>
      <c r="L1696" s="59" t="n"/>
      <c r="M1696" s="121" t="n"/>
      <c r="N1696" s="107" t="n"/>
      <c r="O1696" s="107" t="n"/>
      <c r="P1696" s="107" t="n"/>
      <c r="Q1696" s="61" t="n"/>
      <c r="R1696" s="61" t="n"/>
      <c r="S1696" s="62" t="n"/>
      <c r="T1696" s="59" t="n"/>
      <c r="U1696" s="59" t="n"/>
      <c r="V1696" s="59" t="n"/>
    </row>
    <row r="1697">
      <c r="G1697" s="59" t="n"/>
      <c r="H1697" s="120" t="n"/>
      <c r="I1697" s="60" t="n"/>
      <c r="J1697" s="70" t="n"/>
      <c r="K1697" s="106" t="n"/>
      <c r="L1697" s="59" t="n"/>
      <c r="M1697" s="121" t="n"/>
      <c r="N1697" s="107" t="n"/>
      <c r="O1697" s="107" t="n"/>
      <c r="P1697" s="107" t="n"/>
      <c r="Q1697" s="61" t="n"/>
      <c r="R1697" s="61" t="n"/>
      <c r="S1697" s="62" t="n"/>
      <c r="T1697" s="59" t="n"/>
      <c r="U1697" s="59" t="n"/>
      <c r="V1697" s="59" t="n"/>
    </row>
    <row r="1698">
      <c r="G1698" s="59" t="n"/>
      <c r="H1698" s="120" t="n"/>
      <c r="I1698" s="60" t="n"/>
      <c r="J1698" s="70" t="n"/>
      <c r="K1698" s="106" t="n"/>
      <c r="L1698" s="59" t="n"/>
      <c r="M1698" s="121" t="n"/>
      <c r="N1698" s="107" t="n"/>
      <c r="O1698" s="107" t="n"/>
      <c r="P1698" s="107" t="n"/>
      <c r="Q1698" s="61" t="n"/>
      <c r="R1698" s="61" t="n"/>
      <c r="S1698" s="62" t="n"/>
      <c r="T1698" s="59" t="n"/>
      <c r="U1698" s="59" t="n"/>
      <c r="V1698" s="59" t="n"/>
    </row>
    <row r="1699">
      <c r="G1699" s="59" t="n"/>
      <c r="H1699" s="120" t="n"/>
      <c r="I1699" s="60" t="n"/>
      <c r="J1699" s="70" t="n"/>
      <c r="K1699" s="106" t="n"/>
      <c r="L1699" s="59" t="n"/>
      <c r="M1699" s="121" t="n"/>
      <c r="N1699" s="107" t="n"/>
      <c r="O1699" s="107" t="n"/>
      <c r="P1699" s="107" t="n"/>
      <c r="Q1699" s="61" t="n"/>
      <c r="R1699" s="61" t="n"/>
      <c r="S1699" s="62" t="n"/>
      <c r="T1699" s="59" t="n"/>
      <c r="U1699" s="59" t="n"/>
      <c r="V1699" s="59" t="n"/>
    </row>
    <row r="1700">
      <c r="G1700" s="59" t="n"/>
      <c r="H1700" s="120" t="n"/>
      <c r="I1700" s="60" t="n"/>
      <c r="J1700" s="70" t="n"/>
      <c r="K1700" s="106" t="n"/>
      <c r="L1700" s="59" t="n"/>
      <c r="M1700" s="121" t="n"/>
      <c r="N1700" s="107" t="n"/>
      <c r="O1700" s="107" t="n"/>
      <c r="P1700" s="107" t="n"/>
      <c r="Q1700" s="61" t="n"/>
      <c r="R1700" s="61" t="n"/>
      <c r="S1700" s="62" t="n"/>
      <c r="T1700" s="59" t="n"/>
      <c r="U1700" s="59" t="n"/>
      <c r="V1700" s="59" t="n"/>
    </row>
    <row r="1701">
      <c r="G1701" s="59" t="n"/>
      <c r="H1701" s="120" t="n"/>
      <c r="I1701" s="60" t="n"/>
      <c r="J1701" s="70" t="n"/>
      <c r="K1701" s="106" t="n"/>
      <c r="L1701" s="59" t="n"/>
      <c r="M1701" s="121" t="n"/>
      <c r="N1701" s="107" t="n"/>
      <c r="O1701" s="107" t="n"/>
      <c r="P1701" s="107" t="n"/>
      <c r="Q1701" s="61" t="n"/>
      <c r="R1701" s="61" t="n"/>
      <c r="S1701" s="62" t="n"/>
      <c r="T1701" s="59" t="n"/>
      <c r="U1701" s="59" t="n"/>
      <c r="V1701" s="59" t="n"/>
    </row>
    <row r="1702">
      <c r="G1702" s="59" t="n"/>
      <c r="H1702" s="120" t="n"/>
      <c r="I1702" s="60" t="n"/>
      <c r="J1702" s="70" t="n"/>
      <c r="K1702" s="106" t="n"/>
      <c r="L1702" s="59" t="n"/>
      <c r="M1702" s="121" t="n"/>
      <c r="N1702" s="107" t="n"/>
      <c r="O1702" s="107" t="n"/>
      <c r="P1702" s="107" t="n"/>
      <c r="Q1702" s="61" t="n"/>
      <c r="R1702" s="61" t="n"/>
      <c r="S1702" s="62" t="n"/>
      <c r="T1702" s="59" t="n"/>
      <c r="U1702" s="59" t="n"/>
      <c r="V1702" s="59" t="n"/>
    </row>
    <row r="1703">
      <c r="G1703" s="59" t="n"/>
      <c r="H1703" s="120" t="n"/>
      <c r="I1703" s="60" t="n"/>
      <c r="J1703" s="70" t="n"/>
      <c r="K1703" s="106" t="n"/>
      <c r="L1703" s="59" t="n"/>
      <c r="M1703" s="121" t="n"/>
      <c r="N1703" s="107" t="n"/>
      <c r="O1703" s="107" t="n"/>
      <c r="P1703" s="107" t="n"/>
      <c r="Q1703" s="61" t="n"/>
      <c r="R1703" s="61" t="n"/>
      <c r="S1703" s="62" t="n"/>
      <c r="T1703" s="59" t="n"/>
      <c r="U1703" s="59" t="n"/>
      <c r="V1703" s="59" t="n"/>
    </row>
    <row r="1704">
      <c r="G1704" s="59" t="n"/>
      <c r="H1704" s="120" t="n"/>
      <c r="I1704" s="60" t="n"/>
      <c r="J1704" s="70" t="n"/>
      <c r="K1704" s="106" t="n"/>
      <c r="L1704" s="59" t="n"/>
      <c r="M1704" s="121" t="n"/>
      <c r="N1704" s="107" t="n"/>
      <c r="O1704" s="107" t="n"/>
      <c r="P1704" s="107" t="n"/>
      <c r="Q1704" s="61" t="n"/>
      <c r="R1704" s="61" t="n"/>
      <c r="S1704" s="62" t="n"/>
      <c r="T1704" s="59" t="n"/>
      <c r="U1704" s="59" t="n"/>
      <c r="V1704" s="59" t="n"/>
    </row>
    <row r="1705">
      <c r="G1705" s="59" t="n"/>
      <c r="H1705" s="120" t="n"/>
      <c r="I1705" s="60" t="n"/>
      <c r="J1705" s="70" t="n"/>
      <c r="K1705" s="106" t="n"/>
      <c r="L1705" s="59" t="n"/>
      <c r="M1705" s="121" t="n"/>
      <c r="N1705" s="107" t="n"/>
      <c r="O1705" s="107" t="n"/>
      <c r="P1705" s="107" t="n"/>
      <c r="Q1705" s="61" t="n"/>
      <c r="R1705" s="61" t="n"/>
      <c r="S1705" s="62" t="n"/>
      <c r="T1705" s="59" t="n"/>
      <c r="U1705" s="59" t="n"/>
      <c r="V1705" s="59" t="n"/>
    </row>
    <row r="1706">
      <c r="G1706" s="59" t="n"/>
      <c r="H1706" s="120" t="n"/>
      <c r="I1706" s="60" t="n"/>
      <c r="J1706" s="70" t="n"/>
      <c r="K1706" s="106" t="n"/>
      <c r="L1706" s="59" t="n"/>
      <c r="M1706" s="121" t="n"/>
      <c r="N1706" s="107" t="n"/>
      <c r="O1706" s="107" t="n"/>
      <c r="P1706" s="107" t="n"/>
      <c r="Q1706" s="61" t="n"/>
      <c r="R1706" s="61" t="n"/>
      <c r="S1706" s="62" t="n"/>
      <c r="T1706" s="59" t="n"/>
      <c r="U1706" s="59" t="n"/>
      <c r="V1706" s="59" t="n"/>
    </row>
    <row r="1707">
      <c r="G1707" s="59" t="n"/>
      <c r="H1707" s="120" t="n"/>
      <c r="I1707" s="60" t="n"/>
      <c r="J1707" s="70" t="n"/>
      <c r="K1707" s="106" t="n"/>
      <c r="L1707" s="59" t="n"/>
      <c r="M1707" s="121" t="n"/>
      <c r="N1707" s="107" t="n"/>
      <c r="O1707" s="107" t="n"/>
      <c r="P1707" s="107" t="n"/>
      <c r="Q1707" s="61" t="n"/>
      <c r="R1707" s="61" t="n"/>
      <c r="S1707" s="62" t="n"/>
      <c r="T1707" s="59" t="n"/>
      <c r="U1707" s="59" t="n"/>
      <c r="V1707" s="59" t="n"/>
    </row>
    <row r="1708">
      <c r="G1708" s="59" t="n"/>
      <c r="H1708" s="120" t="n"/>
      <c r="I1708" s="60" t="n"/>
      <c r="J1708" s="70" t="n"/>
      <c r="K1708" s="106" t="n"/>
      <c r="L1708" s="59" t="n"/>
      <c r="M1708" s="121" t="n"/>
      <c r="N1708" s="107" t="n"/>
      <c r="O1708" s="107" t="n"/>
      <c r="P1708" s="107" t="n"/>
      <c r="Q1708" s="61" t="n"/>
      <c r="R1708" s="61" t="n"/>
      <c r="S1708" s="62" t="n"/>
      <c r="T1708" s="59" t="n"/>
      <c r="U1708" s="59" t="n"/>
      <c r="V1708" s="59" t="n"/>
    </row>
    <row r="1709">
      <c r="G1709" s="59" t="n"/>
      <c r="H1709" s="120" t="n"/>
      <c r="I1709" s="60" t="n"/>
      <c r="J1709" s="70" t="n"/>
      <c r="K1709" s="106" t="n"/>
      <c r="L1709" s="59" t="n"/>
      <c r="M1709" s="121" t="n"/>
      <c r="N1709" s="107" t="n"/>
      <c r="O1709" s="107" t="n"/>
      <c r="P1709" s="107" t="n"/>
      <c r="Q1709" s="61" t="n"/>
      <c r="R1709" s="61" t="n"/>
      <c r="S1709" s="62" t="n"/>
      <c r="T1709" s="59" t="n"/>
      <c r="U1709" s="59" t="n"/>
      <c r="V1709" s="59" t="n"/>
    </row>
    <row r="1710">
      <c r="G1710" s="59" t="n"/>
      <c r="H1710" s="120" t="n"/>
      <c r="I1710" s="60" t="n"/>
      <c r="J1710" s="70" t="n"/>
      <c r="K1710" s="106" t="n"/>
      <c r="L1710" s="59" t="n"/>
      <c r="M1710" s="121" t="n"/>
      <c r="N1710" s="107" t="n"/>
      <c r="O1710" s="107" t="n"/>
      <c r="P1710" s="107" t="n"/>
      <c r="Q1710" s="61" t="n"/>
      <c r="R1710" s="61" t="n"/>
      <c r="S1710" s="62" t="n"/>
      <c r="T1710" s="59" t="n"/>
      <c r="U1710" s="59" t="n"/>
      <c r="V1710" s="59" t="n"/>
    </row>
    <row r="1711">
      <c r="G1711" s="59" t="n"/>
      <c r="H1711" s="120" t="n"/>
      <c r="I1711" s="60" t="n"/>
      <c r="J1711" s="70" t="n"/>
      <c r="K1711" s="106" t="n"/>
      <c r="L1711" s="59" t="n"/>
      <c r="M1711" s="121" t="n"/>
      <c r="N1711" s="107" t="n"/>
      <c r="O1711" s="107" t="n"/>
      <c r="P1711" s="107" t="n"/>
      <c r="Q1711" s="61" t="n"/>
      <c r="R1711" s="61" t="n"/>
      <c r="S1711" s="62" t="n"/>
      <c r="T1711" s="59" t="n"/>
      <c r="U1711" s="59" t="n"/>
      <c r="V1711" s="59" t="n"/>
    </row>
    <row r="1712">
      <c r="G1712" s="59" t="n"/>
      <c r="H1712" s="120" t="n"/>
      <c r="I1712" s="60" t="n"/>
      <c r="J1712" s="70" t="n"/>
      <c r="K1712" s="106" t="n"/>
      <c r="L1712" s="59" t="n"/>
      <c r="M1712" s="121" t="n"/>
      <c r="N1712" s="107" t="n"/>
      <c r="O1712" s="107" t="n"/>
      <c r="P1712" s="107" t="n"/>
      <c r="Q1712" s="61" t="n"/>
      <c r="R1712" s="61" t="n"/>
      <c r="S1712" s="62" t="n"/>
      <c r="T1712" s="59" t="n"/>
      <c r="U1712" s="59" t="n"/>
      <c r="V1712" s="59" t="n"/>
    </row>
    <row r="1713">
      <c r="G1713" s="59" t="n"/>
      <c r="H1713" s="120" t="n"/>
      <c r="I1713" s="60" t="n"/>
      <c r="J1713" s="70" t="n"/>
      <c r="K1713" s="106" t="n"/>
      <c r="L1713" s="59" t="n"/>
      <c r="M1713" s="121" t="n"/>
      <c r="N1713" s="107" t="n"/>
      <c r="O1713" s="107" t="n"/>
      <c r="P1713" s="107" t="n"/>
      <c r="Q1713" s="61" t="n"/>
      <c r="R1713" s="61" t="n"/>
      <c r="S1713" s="62" t="n"/>
      <c r="T1713" s="59" t="n"/>
      <c r="U1713" s="59" t="n"/>
      <c r="V1713" s="59" t="n"/>
    </row>
    <row r="1714">
      <c r="G1714" s="59" t="n"/>
      <c r="H1714" s="120" t="n"/>
      <c r="I1714" s="60" t="n"/>
      <c r="J1714" s="70" t="n"/>
      <c r="K1714" s="106" t="n"/>
      <c r="L1714" s="59" t="n"/>
      <c r="M1714" s="121" t="n"/>
      <c r="N1714" s="107" t="n"/>
      <c r="O1714" s="107" t="n"/>
      <c r="P1714" s="107" t="n"/>
      <c r="Q1714" s="61" t="n"/>
      <c r="R1714" s="61" t="n"/>
      <c r="S1714" s="62" t="n"/>
      <c r="T1714" s="59" t="n"/>
      <c r="U1714" s="59" t="n"/>
      <c r="V1714" s="59" t="n"/>
    </row>
    <row r="1715">
      <c r="G1715" s="59" t="n"/>
      <c r="H1715" s="120" t="n"/>
      <c r="I1715" s="60" t="n"/>
      <c r="J1715" s="70" t="n"/>
      <c r="K1715" s="106" t="n"/>
      <c r="L1715" s="59" t="n"/>
      <c r="M1715" s="121" t="n"/>
      <c r="N1715" s="107" t="n"/>
      <c r="O1715" s="107" t="n"/>
      <c r="P1715" s="107" t="n"/>
      <c r="Q1715" s="61" t="n"/>
      <c r="R1715" s="61" t="n"/>
      <c r="S1715" s="62" t="n"/>
      <c r="T1715" s="59" t="n"/>
      <c r="U1715" s="59" t="n"/>
      <c r="V1715" s="59" t="n"/>
    </row>
    <row r="1716">
      <c r="G1716" s="59" t="n"/>
      <c r="H1716" s="120" t="n"/>
      <c r="I1716" s="60" t="n"/>
      <c r="J1716" s="70" t="n"/>
      <c r="K1716" s="106" t="n"/>
      <c r="L1716" s="59" t="n"/>
      <c r="M1716" s="121" t="n"/>
      <c r="N1716" s="107" t="n"/>
      <c r="O1716" s="107" t="n"/>
      <c r="P1716" s="107" t="n"/>
      <c r="Q1716" s="61" t="n"/>
      <c r="R1716" s="61" t="n"/>
      <c r="S1716" s="62" t="n"/>
      <c r="T1716" s="59" t="n"/>
      <c r="U1716" s="59" t="n"/>
      <c r="V1716" s="59" t="n"/>
    </row>
    <row r="1717">
      <c r="G1717" s="59" t="n"/>
      <c r="H1717" s="120" t="n"/>
      <c r="I1717" s="60" t="n"/>
      <c r="J1717" s="70" t="n"/>
      <c r="K1717" s="106" t="n"/>
      <c r="L1717" s="59" t="n"/>
      <c r="M1717" s="121" t="n"/>
      <c r="N1717" s="107" t="n"/>
      <c r="O1717" s="107" t="n"/>
      <c r="P1717" s="107" t="n"/>
      <c r="Q1717" s="61" t="n"/>
      <c r="R1717" s="61" t="n"/>
      <c r="S1717" s="62" t="n"/>
      <c r="T1717" s="59" t="n"/>
      <c r="U1717" s="59" t="n"/>
      <c r="V1717" s="59" t="n"/>
    </row>
    <row r="1718">
      <c r="G1718" s="59" t="n"/>
      <c r="H1718" s="120" t="n"/>
      <c r="I1718" s="60" t="n"/>
      <c r="J1718" s="70" t="n"/>
      <c r="K1718" s="106" t="n"/>
      <c r="L1718" s="59" t="n"/>
      <c r="M1718" s="121" t="n"/>
      <c r="N1718" s="107" t="n"/>
      <c r="O1718" s="107" t="n"/>
      <c r="P1718" s="107" t="n"/>
      <c r="Q1718" s="61" t="n"/>
      <c r="R1718" s="61" t="n"/>
      <c r="S1718" s="62" t="n"/>
      <c r="T1718" s="59" t="n"/>
      <c r="U1718" s="59" t="n"/>
      <c r="V1718" s="59" t="n"/>
    </row>
    <row r="1719">
      <c r="G1719" s="59" t="n"/>
      <c r="H1719" s="120" t="n"/>
      <c r="I1719" s="60" t="n"/>
      <c r="J1719" s="70" t="n"/>
      <c r="K1719" s="106" t="n"/>
      <c r="L1719" s="59" t="n"/>
      <c r="M1719" s="121" t="n"/>
      <c r="N1719" s="107" t="n"/>
      <c r="O1719" s="107" t="n"/>
      <c r="P1719" s="107" t="n"/>
      <c r="Q1719" s="61" t="n"/>
      <c r="R1719" s="61" t="n"/>
      <c r="S1719" s="62" t="n"/>
      <c r="T1719" s="59" t="n"/>
      <c r="U1719" s="59" t="n"/>
      <c r="V1719" s="59" t="n"/>
    </row>
    <row r="1720">
      <c r="G1720" s="59" t="n"/>
      <c r="H1720" s="120" t="n"/>
      <c r="I1720" s="60" t="n"/>
      <c r="J1720" s="70" t="n"/>
      <c r="K1720" s="106" t="n"/>
      <c r="L1720" s="59" t="n"/>
      <c r="M1720" s="121" t="n"/>
      <c r="N1720" s="107" t="n"/>
      <c r="O1720" s="107" t="n"/>
      <c r="P1720" s="107" t="n"/>
      <c r="Q1720" s="61" t="n"/>
      <c r="R1720" s="61" t="n"/>
      <c r="S1720" s="62" t="n"/>
      <c r="T1720" s="59" t="n"/>
      <c r="U1720" s="59" t="n"/>
      <c r="V1720" s="59" t="n"/>
    </row>
    <row r="1721">
      <c r="G1721" s="59" t="n"/>
      <c r="H1721" s="120" t="n"/>
      <c r="I1721" s="60" t="n"/>
      <c r="J1721" s="70" t="n"/>
      <c r="K1721" s="106" t="n"/>
      <c r="L1721" s="59" t="n"/>
      <c r="M1721" s="121" t="n"/>
      <c r="N1721" s="107" t="n"/>
      <c r="O1721" s="107" t="n"/>
      <c r="P1721" s="107" t="n"/>
      <c r="Q1721" s="61" t="n"/>
      <c r="R1721" s="61" t="n"/>
      <c r="S1721" s="62" t="n"/>
      <c r="T1721" s="59" t="n"/>
      <c r="U1721" s="59" t="n"/>
      <c r="V1721" s="59" t="n"/>
    </row>
    <row r="1722">
      <c r="G1722" s="59" t="n"/>
      <c r="H1722" s="120" t="n"/>
      <c r="I1722" s="60" t="n"/>
      <c r="J1722" s="70" t="n"/>
      <c r="K1722" s="106" t="n"/>
      <c r="L1722" s="59" t="n"/>
      <c r="M1722" s="121" t="n"/>
      <c r="N1722" s="107" t="n"/>
      <c r="O1722" s="107" t="n"/>
      <c r="P1722" s="107" t="n"/>
      <c r="Q1722" s="61" t="n"/>
      <c r="R1722" s="61" t="n"/>
      <c r="S1722" s="62" t="n"/>
      <c r="T1722" s="59" t="n"/>
      <c r="U1722" s="59" t="n"/>
      <c r="V1722" s="59" t="n"/>
    </row>
    <row r="1723">
      <c r="G1723" s="59" t="n"/>
      <c r="H1723" s="120" t="n"/>
      <c r="I1723" s="60" t="n"/>
      <c r="J1723" s="70" t="n"/>
      <c r="K1723" s="106" t="n"/>
      <c r="L1723" s="59" t="n"/>
      <c r="M1723" s="121" t="n"/>
      <c r="N1723" s="107" t="n"/>
      <c r="O1723" s="107" t="n"/>
      <c r="P1723" s="107" t="n"/>
      <c r="Q1723" s="61" t="n"/>
      <c r="R1723" s="61" t="n"/>
      <c r="S1723" s="62" t="n"/>
      <c r="T1723" s="59" t="n"/>
      <c r="U1723" s="59" t="n"/>
      <c r="V1723" s="59" t="n"/>
    </row>
    <row r="1724">
      <c r="G1724" s="59" t="n"/>
      <c r="H1724" s="120" t="n"/>
      <c r="I1724" s="60" t="n"/>
      <c r="J1724" s="70" t="n"/>
      <c r="K1724" s="106" t="n"/>
      <c r="L1724" s="59" t="n"/>
      <c r="M1724" s="121" t="n"/>
      <c r="N1724" s="107" t="n"/>
      <c r="O1724" s="107" t="n"/>
      <c r="P1724" s="107" t="n"/>
      <c r="Q1724" s="61" t="n"/>
      <c r="R1724" s="61" t="n"/>
      <c r="S1724" s="62" t="n"/>
      <c r="T1724" s="59" t="n"/>
      <c r="U1724" s="59" t="n"/>
      <c r="V1724" s="59" t="n"/>
    </row>
    <row r="1725">
      <c r="G1725" s="59" t="n"/>
      <c r="H1725" s="120" t="n"/>
      <c r="I1725" s="60" t="n"/>
      <c r="J1725" s="70" t="n"/>
      <c r="K1725" s="106" t="n"/>
      <c r="L1725" s="59" t="n"/>
      <c r="M1725" s="121" t="n"/>
      <c r="N1725" s="107" t="n"/>
      <c r="O1725" s="107" t="n"/>
      <c r="P1725" s="107" t="n"/>
      <c r="Q1725" s="61" t="n"/>
      <c r="R1725" s="61" t="n"/>
      <c r="S1725" s="62" t="n"/>
      <c r="T1725" s="59" t="n"/>
      <c r="U1725" s="59" t="n"/>
      <c r="V1725" s="59" t="n"/>
    </row>
    <row r="1726">
      <c r="G1726" s="59" t="n"/>
      <c r="H1726" s="120" t="n"/>
      <c r="I1726" s="60" t="n"/>
      <c r="J1726" s="70" t="n"/>
      <c r="K1726" s="106" t="n"/>
      <c r="L1726" s="59" t="n"/>
      <c r="M1726" s="121" t="n"/>
      <c r="N1726" s="107" t="n"/>
      <c r="O1726" s="107" t="n"/>
      <c r="P1726" s="107" t="n"/>
      <c r="Q1726" s="61" t="n"/>
      <c r="R1726" s="61" t="n"/>
      <c r="S1726" s="62" t="n"/>
      <c r="T1726" s="59" t="n"/>
      <c r="U1726" s="59" t="n"/>
      <c r="V1726" s="59" t="n"/>
    </row>
    <row r="1727">
      <c r="G1727" s="59" t="n"/>
      <c r="H1727" s="120" t="n"/>
      <c r="I1727" s="60" t="n"/>
      <c r="J1727" s="70" t="n"/>
      <c r="K1727" s="106" t="n"/>
      <c r="L1727" s="59" t="n"/>
      <c r="M1727" s="121" t="n"/>
      <c r="N1727" s="107" t="n"/>
      <c r="O1727" s="107" t="n"/>
      <c r="P1727" s="107" t="n"/>
      <c r="Q1727" s="61" t="n"/>
      <c r="R1727" s="61" t="n"/>
      <c r="S1727" s="62" t="n"/>
      <c r="T1727" s="59" t="n"/>
      <c r="U1727" s="59" t="n"/>
      <c r="V1727" s="59" t="n"/>
    </row>
    <row r="1728">
      <c r="G1728" s="59" t="n"/>
      <c r="H1728" s="120" t="n"/>
      <c r="I1728" s="60" t="n"/>
      <c r="J1728" s="70" t="n"/>
      <c r="K1728" s="106" t="n"/>
      <c r="L1728" s="59" t="n"/>
      <c r="M1728" s="121" t="n"/>
      <c r="N1728" s="107" t="n"/>
      <c r="O1728" s="107" t="n"/>
      <c r="P1728" s="107" t="n"/>
      <c r="Q1728" s="61" t="n"/>
      <c r="R1728" s="61" t="n"/>
      <c r="S1728" s="62" t="n"/>
      <c r="T1728" s="59" t="n"/>
      <c r="U1728" s="59" t="n"/>
      <c r="V1728" s="59" t="n"/>
    </row>
    <row r="1729">
      <c r="G1729" s="59" t="n"/>
      <c r="H1729" s="120" t="n"/>
      <c r="I1729" s="60" t="n"/>
      <c r="J1729" s="70" t="n"/>
      <c r="K1729" s="106" t="n"/>
      <c r="L1729" s="59" t="n"/>
      <c r="M1729" s="121" t="n"/>
      <c r="N1729" s="107" t="n"/>
      <c r="O1729" s="107" t="n"/>
      <c r="P1729" s="107" t="n"/>
      <c r="Q1729" s="61" t="n"/>
      <c r="R1729" s="61" t="n"/>
      <c r="S1729" s="62" t="n"/>
      <c r="T1729" s="59" t="n"/>
      <c r="U1729" s="59" t="n"/>
      <c r="V1729" s="59" t="n"/>
    </row>
    <row r="1730">
      <c r="G1730" s="59" t="n"/>
      <c r="H1730" s="120" t="n"/>
      <c r="I1730" s="60" t="n"/>
      <c r="J1730" s="70" t="n"/>
      <c r="K1730" s="106" t="n"/>
      <c r="L1730" s="59" t="n"/>
      <c r="M1730" s="121" t="n"/>
      <c r="N1730" s="107" t="n"/>
      <c r="O1730" s="107" t="n"/>
      <c r="P1730" s="107" t="n"/>
      <c r="Q1730" s="61" t="n"/>
      <c r="R1730" s="61" t="n"/>
      <c r="S1730" s="62" t="n"/>
      <c r="T1730" s="59" t="n"/>
      <c r="U1730" s="59" t="n"/>
      <c r="V1730" s="59" t="n"/>
    </row>
    <row r="1731">
      <c r="G1731" s="59" t="n"/>
      <c r="H1731" s="120" t="n"/>
      <c r="I1731" s="60" t="n"/>
      <c r="J1731" s="70" t="n"/>
      <c r="K1731" s="106" t="n"/>
      <c r="L1731" s="59" t="n"/>
      <c r="M1731" s="121" t="n"/>
      <c r="N1731" s="107" t="n"/>
      <c r="O1731" s="107" t="n"/>
      <c r="P1731" s="107" t="n"/>
      <c r="Q1731" s="61" t="n"/>
      <c r="R1731" s="61" t="n"/>
      <c r="S1731" s="62" t="n"/>
      <c r="T1731" s="59" t="n"/>
      <c r="U1731" s="59" t="n"/>
      <c r="V1731" s="59" t="n"/>
    </row>
    <row r="1732">
      <c r="G1732" s="59" t="n"/>
      <c r="H1732" s="120" t="n"/>
      <c r="I1732" s="60" t="n"/>
      <c r="J1732" s="70" t="n"/>
      <c r="K1732" s="106" t="n"/>
      <c r="L1732" s="59" t="n"/>
      <c r="M1732" s="121" t="n"/>
      <c r="N1732" s="107" t="n"/>
      <c r="O1732" s="107" t="n"/>
      <c r="P1732" s="107" t="n"/>
      <c r="Q1732" s="61" t="n"/>
      <c r="R1732" s="61" t="n"/>
      <c r="S1732" s="62" t="n"/>
      <c r="T1732" s="59" t="n"/>
      <c r="U1732" s="59" t="n"/>
      <c r="V1732" s="59" t="n"/>
    </row>
    <row r="1733">
      <c r="G1733" s="59" t="n"/>
      <c r="H1733" s="120" t="n"/>
      <c r="I1733" s="60" t="n"/>
      <c r="J1733" s="70" t="n"/>
      <c r="K1733" s="106" t="n"/>
      <c r="L1733" s="59" t="n"/>
      <c r="M1733" s="121" t="n"/>
      <c r="N1733" s="107" t="n"/>
      <c r="O1733" s="107" t="n"/>
      <c r="P1733" s="107" t="n"/>
      <c r="Q1733" s="61" t="n"/>
      <c r="R1733" s="61" t="n"/>
      <c r="S1733" s="62" t="n"/>
      <c r="T1733" s="59" t="n"/>
      <c r="U1733" s="59" t="n"/>
      <c r="V1733" s="59" t="n"/>
    </row>
    <row r="1734">
      <c r="G1734" s="59" t="n"/>
      <c r="H1734" s="120" t="n"/>
      <c r="I1734" s="60" t="n"/>
      <c r="J1734" s="70" t="n"/>
      <c r="K1734" s="106" t="n"/>
      <c r="L1734" s="59" t="n"/>
      <c r="M1734" s="121" t="n"/>
      <c r="N1734" s="107" t="n"/>
      <c r="O1734" s="107" t="n"/>
      <c r="P1734" s="107" t="n"/>
      <c r="Q1734" s="61" t="n"/>
      <c r="R1734" s="61" t="n"/>
      <c r="S1734" s="62" t="n"/>
      <c r="T1734" s="59" t="n"/>
      <c r="U1734" s="59" t="n"/>
      <c r="V1734" s="59" t="n"/>
    </row>
    <row r="1735" ht="17.5" customHeight="1" s="15" thickBot="1">
      <c r="G1735" s="59" t="n"/>
      <c r="H1735" s="120" t="n"/>
      <c r="I1735" s="60" t="n"/>
      <c r="J1735" s="70" t="n"/>
      <c r="K1735" s="106" t="n"/>
      <c r="L1735" s="59" t="n"/>
      <c r="M1735" s="121" t="n"/>
      <c r="N1735" s="107" t="n"/>
      <c r="O1735" s="107" t="n"/>
      <c r="P1735" s="107" t="n"/>
      <c r="Q1735" s="61" t="n"/>
      <c r="R1735" s="61" t="n"/>
      <c r="S1735" s="62" t="n"/>
      <c r="T1735" s="59" t="n"/>
      <c r="U1735" s="59" t="n"/>
      <c r="V1735" s="59" t="n"/>
    </row>
    <row r="1736">
      <c r="G1736" s="59" t="n"/>
      <c r="H1736" s="120" t="n"/>
      <c r="I1736" s="60" t="n"/>
      <c r="J1736" s="70" t="n"/>
      <c r="K1736" s="106" t="n"/>
      <c r="L1736" s="59" t="n"/>
      <c r="M1736" s="121" t="n"/>
      <c r="N1736" s="107" t="n"/>
      <c r="O1736" s="107" t="n"/>
      <c r="P1736" s="107" t="n"/>
      <c r="Q1736" s="61" t="n"/>
      <c r="R1736" s="61" t="n"/>
      <c r="S1736" s="62" t="n"/>
      <c r="T1736" s="59" t="n"/>
      <c r="U1736" s="59" t="n"/>
      <c r="V1736" s="59" t="n"/>
    </row>
    <row r="1737" ht="17.5" customHeight="1" s="15" thickBot="1">
      <c r="A1737" s="4" t="n"/>
      <c r="G1737" s="59" t="n"/>
      <c r="H1737" s="120" t="n"/>
      <c r="I1737" s="60" t="n"/>
      <c r="J1737" s="70" t="n"/>
      <c r="K1737" s="106" t="n"/>
      <c r="L1737" s="106" t="n"/>
      <c r="M1737" s="121" t="n"/>
      <c r="N1737" s="122" t="n"/>
      <c r="O1737" s="107" t="n"/>
      <c r="P1737" s="107" t="n"/>
      <c r="Q1737" s="61" t="n"/>
      <c r="R1737" s="63" t="n"/>
      <c r="S1737" s="62" t="n"/>
      <c r="T1737" s="59" t="n"/>
      <c r="U1737" s="59" t="n"/>
      <c r="V1737" s="59" t="n"/>
    </row>
    <row r="1738" ht="18" customHeight="1" s="15" thickBot="1" thickTop="1">
      <c r="G1738" s="59" t="n"/>
      <c r="H1738" s="120" t="n"/>
      <c r="I1738" s="60" t="n"/>
      <c r="J1738" s="70" t="n"/>
      <c r="K1738" s="106" t="n"/>
      <c r="L1738" s="59" t="n"/>
      <c r="M1738" s="121" t="n"/>
      <c r="N1738" s="107" t="n"/>
      <c r="O1738" s="107" t="n"/>
      <c r="P1738" s="107" t="n"/>
      <c r="Q1738" s="61" t="n"/>
      <c r="R1738" s="61" t="n"/>
      <c r="S1738" s="62" t="n"/>
      <c r="T1738" s="59" t="n"/>
      <c r="U1738" s="59" t="n"/>
      <c r="V1738" s="59" t="n"/>
    </row>
    <row r="1739">
      <c r="G1739" s="59" t="n"/>
      <c r="H1739" s="120" t="n"/>
      <c r="I1739" s="60" t="n"/>
      <c r="J1739" s="70" t="n"/>
      <c r="K1739" s="106" t="n"/>
      <c r="L1739" s="59" t="n"/>
      <c r="M1739" s="121" t="n"/>
      <c r="N1739" s="107" t="n"/>
      <c r="O1739" s="107" t="n"/>
      <c r="P1739" s="107" t="n"/>
      <c r="Q1739" s="61" t="n"/>
      <c r="R1739" s="61" t="n"/>
      <c r="S1739" s="62" t="n"/>
      <c r="T1739" s="59" t="n"/>
      <c r="U1739" s="59" t="n"/>
      <c r="V1739" s="59" t="n"/>
    </row>
    <row r="1740">
      <c r="G1740" s="59" t="n"/>
      <c r="H1740" s="120" t="n"/>
      <c r="I1740" s="60" t="n"/>
      <c r="J1740" s="70" t="n"/>
      <c r="K1740" s="106" t="n"/>
      <c r="L1740" s="59" t="n"/>
      <c r="M1740" s="121" t="n"/>
      <c r="N1740" s="107" t="n"/>
      <c r="O1740" s="107" t="n"/>
      <c r="P1740" s="107" t="n"/>
      <c r="Q1740" s="61" t="n"/>
      <c r="R1740" s="61" t="n"/>
      <c r="S1740" s="62" t="n"/>
      <c r="T1740" s="59" t="n"/>
      <c r="U1740" s="59" t="n"/>
      <c r="V1740" s="59" t="n"/>
    </row>
    <row r="1741">
      <c r="G1741" s="59" t="n"/>
      <c r="H1741" s="120" t="n"/>
      <c r="I1741" s="60" t="n"/>
      <c r="J1741" s="70" t="n"/>
      <c r="K1741" s="106" t="n"/>
      <c r="L1741" s="59" t="n"/>
      <c r="M1741" s="121" t="n"/>
      <c r="N1741" s="107" t="n"/>
      <c r="O1741" s="107" t="n"/>
      <c r="P1741" s="107" t="n"/>
      <c r="Q1741" s="61" t="n"/>
      <c r="R1741" s="61" t="n"/>
      <c r="S1741" s="62" t="n"/>
      <c r="T1741" s="59" t="n"/>
      <c r="U1741" s="59" t="n"/>
      <c r="V1741" s="59" t="n"/>
    </row>
    <row r="1742">
      <c r="G1742" s="59" t="n"/>
      <c r="H1742" s="120" t="n"/>
      <c r="I1742" s="60" t="n"/>
      <c r="J1742" s="70" t="n"/>
      <c r="K1742" s="106" t="n"/>
      <c r="L1742" s="59" t="n"/>
      <c r="M1742" s="121" t="n"/>
      <c r="N1742" s="107" t="n"/>
      <c r="O1742" s="107" t="n"/>
      <c r="P1742" s="107" t="n"/>
      <c r="Q1742" s="61" t="n"/>
      <c r="R1742" s="61" t="n"/>
      <c r="S1742" s="62" t="n"/>
      <c r="T1742" s="59" t="n"/>
      <c r="U1742" s="59" t="n"/>
      <c r="V1742" s="59" t="n"/>
    </row>
    <row r="1743">
      <c r="G1743" s="59" t="n"/>
      <c r="H1743" s="120" t="n"/>
      <c r="I1743" s="60" t="n"/>
      <c r="J1743" s="70" t="n"/>
      <c r="K1743" s="106" t="n"/>
      <c r="L1743" s="59" t="n"/>
      <c r="M1743" s="121" t="n"/>
      <c r="N1743" s="107" t="n"/>
      <c r="O1743" s="107" t="n"/>
      <c r="P1743" s="107" t="n"/>
      <c r="Q1743" s="61" t="n"/>
      <c r="R1743" s="61" t="n"/>
      <c r="S1743" s="62" t="n"/>
      <c r="T1743" s="59" t="n"/>
      <c r="U1743" s="59" t="n"/>
      <c r="V1743" s="59" t="n"/>
    </row>
    <row r="1744">
      <c r="E1744" s="4" t="n"/>
      <c r="F1744" s="4" t="n"/>
      <c r="G1744" s="59" t="n"/>
      <c r="H1744" s="120" t="n"/>
      <c r="I1744" s="60" t="n"/>
      <c r="J1744" s="70" t="n"/>
      <c r="K1744" s="106" t="n"/>
      <c r="L1744" s="59" t="n"/>
      <c r="M1744" s="121" t="n"/>
      <c r="N1744" s="107" t="n"/>
      <c r="O1744" s="107" t="n"/>
      <c r="P1744" s="107" t="n"/>
      <c r="Q1744" s="61" t="n"/>
      <c r="R1744" s="61" t="n"/>
      <c r="S1744" s="62" t="n"/>
      <c r="T1744" s="59" t="n"/>
      <c r="U1744" s="59" t="n"/>
      <c r="V1744" s="59" t="n"/>
    </row>
    <row r="1745">
      <c r="B1745" s="27" t="n"/>
      <c r="C1745" s="4" t="n"/>
      <c r="D1745" s="4" t="n"/>
      <c r="G1745" s="59" t="n"/>
      <c r="H1745" s="120" t="n"/>
      <c r="I1745" s="60" t="n"/>
      <c r="J1745" s="70" t="n"/>
      <c r="K1745" s="106" t="n"/>
      <c r="L1745" s="59" t="n"/>
      <c r="M1745" s="121" t="n"/>
      <c r="N1745" s="107" t="n"/>
      <c r="O1745" s="107" t="n"/>
      <c r="P1745" s="107" t="n"/>
      <c r="Q1745" s="61" t="n"/>
      <c r="R1745" s="61" t="n"/>
      <c r="S1745" s="62" t="n"/>
      <c r="T1745" s="59" t="n"/>
      <c r="U1745" s="59" t="n"/>
      <c r="V1745" s="59" t="n"/>
    </row>
    <row r="1746">
      <c r="G1746" s="59" t="n"/>
      <c r="H1746" s="120" t="n"/>
      <c r="I1746" s="60" t="n"/>
      <c r="J1746" s="70" t="n"/>
      <c r="K1746" s="106" t="n"/>
      <c r="L1746" s="59" t="n"/>
      <c r="M1746" s="121" t="n"/>
      <c r="N1746" s="107" t="n"/>
      <c r="O1746" s="107" t="n"/>
      <c r="P1746" s="107" t="n"/>
      <c r="Q1746" s="61" t="n"/>
      <c r="R1746" s="61" t="n"/>
      <c r="S1746" s="62" t="n"/>
      <c r="T1746" s="59" t="n"/>
      <c r="U1746" s="59" t="n"/>
      <c r="V1746" s="59" t="n"/>
    </row>
    <row r="1747">
      <c r="G1747" s="59" t="n"/>
      <c r="H1747" s="120" t="n"/>
      <c r="I1747" s="60" t="n"/>
      <c r="J1747" s="70" t="n"/>
      <c r="K1747" s="106" t="n"/>
      <c r="L1747" s="59" t="n"/>
      <c r="M1747" s="121" t="n"/>
      <c r="N1747" s="107" t="n"/>
      <c r="O1747" s="107" t="n"/>
      <c r="P1747" s="107" t="n"/>
      <c r="Q1747" s="61" t="n"/>
      <c r="R1747" s="61" t="n"/>
      <c r="S1747" s="62" t="n"/>
      <c r="T1747" s="59" t="n"/>
      <c r="U1747" s="59" t="n"/>
      <c r="V1747" s="59" t="n"/>
    </row>
    <row r="1748">
      <c r="G1748" s="59" t="n"/>
      <c r="H1748" s="120" t="n"/>
      <c r="I1748" s="60" t="n"/>
      <c r="J1748" s="70" t="n"/>
      <c r="K1748" s="106" t="n"/>
      <c r="L1748" s="59" t="n"/>
      <c r="M1748" s="121" t="n"/>
      <c r="N1748" s="107" t="n"/>
      <c r="O1748" s="107" t="n"/>
      <c r="P1748" s="107" t="n"/>
      <c r="Q1748" s="61" t="n"/>
      <c r="R1748" s="61" t="n"/>
      <c r="S1748" s="62" t="n"/>
      <c r="T1748" s="59" t="n"/>
      <c r="U1748" s="59" t="n"/>
      <c r="V1748" s="59" t="n"/>
    </row>
    <row r="1749">
      <c r="G1749" s="59" t="n"/>
      <c r="H1749" s="120" t="n"/>
      <c r="I1749" s="60" t="n"/>
      <c r="J1749" s="70" t="n"/>
      <c r="K1749" s="106" t="n"/>
      <c r="L1749" s="59" t="n"/>
      <c r="M1749" s="121" t="n"/>
      <c r="N1749" s="107" t="n"/>
      <c r="O1749" s="107" t="n"/>
      <c r="P1749" s="107" t="n"/>
      <c r="Q1749" s="61" t="n"/>
      <c r="R1749" s="61" t="n"/>
      <c r="S1749" s="62" t="n"/>
      <c r="T1749" s="59" t="n"/>
      <c r="U1749" s="59" t="n"/>
      <c r="V1749" s="59" t="n"/>
    </row>
    <row r="1750">
      <c r="G1750" s="59" t="n"/>
      <c r="H1750" s="120" t="n"/>
      <c r="I1750" s="60" t="n"/>
      <c r="J1750" s="70" t="n"/>
      <c r="K1750" s="106" t="n"/>
      <c r="L1750" s="59" t="n"/>
      <c r="M1750" s="121" t="n"/>
      <c r="N1750" s="107" t="n"/>
      <c r="O1750" s="107" t="n"/>
      <c r="P1750" s="107" t="n"/>
      <c r="Q1750" s="61" t="n"/>
      <c r="R1750" s="61" t="n"/>
      <c r="S1750" s="62" t="n"/>
      <c r="T1750" s="59" t="n"/>
      <c r="U1750" s="59" t="n"/>
      <c r="V1750" s="59" t="n"/>
    </row>
    <row r="1751">
      <c r="G1751" s="59" t="n"/>
      <c r="H1751" s="120" t="n"/>
      <c r="I1751" s="60" t="n"/>
      <c r="J1751" s="70" t="n"/>
      <c r="K1751" s="106" t="n"/>
      <c r="L1751" s="59" t="n"/>
      <c r="M1751" s="121" t="n"/>
      <c r="N1751" s="107" t="n"/>
      <c r="O1751" s="107" t="n"/>
      <c r="P1751" s="107" t="n"/>
      <c r="Q1751" s="61" t="n"/>
      <c r="R1751" s="61" t="n"/>
      <c r="S1751" s="62" t="n"/>
      <c r="T1751" s="59" t="n"/>
      <c r="U1751" s="59" t="n"/>
      <c r="V1751" s="59" t="n"/>
    </row>
    <row r="1752" ht="17.5" customHeight="1" s="15" thickBot="1">
      <c r="G1752" s="59" t="n"/>
      <c r="H1752" s="120" t="n"/>
      <c r="I1752" s="60" t="n"/>
      <c r="J1752" s="70" t="n"/>
      <c r="K1752" s="106" t="n"/>
      <c r="L1752" s="59" t="n"/>
      <c r="M1752" s="121" t="n"/>
      <c r="N1752" s="107" t="n"/>
      <c r="O1752" s="107" t="n"/>
      <c r="P1752" s="107" t="n"/>
      <c r="Q1752" s="61" t="n"/>
      <c r="R1752" s="61" t="n"/>
      <c r="S1752" s="62" t="n"/>
      <c r="T1752" s="59" t="n"/>
      <c r="U1752" s="59" t="n"/>
      <c r="V1752" s="59" t="n"/>
    </row>
    <row r="1753">
      <c r="G1753" s="59" t="n"/>
      <c r="H1753" s="120" t="n"/>
      <c r="I1753" s="60" t="n"/>
      <c r="J1753" s="70" t="n"/>
      <c r="K1753" s="106" t="n"/>
      <c r="L1753" s="59" t="n"/>
      <c r="M1753" s="121" t="n"/>
      <c r="N1753" s="107" t="n"/>
      <c r="O1753" s="107" t="n"/>
      <c r="P1753" s="107" t="n"/>
      <c r="Q1753" s="61" t="n"/>
      <c r="R1753" s="61" t="n"/>
      <c r="S1753" s="62" t="n"/>
      <c r="T1753" s="59" t="n"/>
      <c r="U1753" s="59" t="n"/>
      <c r="V1753" s="59" t="n"/>
    </row>
    <row r="1754">
      <c r="G1754" s="59" t="n"/>
      <c r="H1754" s="120" t="n"/>
      <c r="I1754" s="60" t="n"/>
      <c r="J1754" s="70" t="n"/>
      <c r="K1754" s="106" t="n"/>
      <c r="L1754" s="59" t="n"/>
      <c r="M1754" s="121" t="n"/>
      <c r="N1754" s="107" t="n"/>
      <c r="O1754" s="107" t="n"/>
      <c r="P1754" s="107" t="n"/>
      <c r="Q1754" s="61" t="n"/>
      <c r="R1754" s="61" t="n"/>
      <c r="S1754" s="62" t="n"/>
      <c r="T1754" s="59" t="n"/>
      <c r="U1754" s="59" t="n"/>
      <c r="V1754" s="59" t="n"/>
    </row>
    <row r="1755">
      <c r="G1755" s="59" t="n"/>
      <c r="H1755" s="120" t="n"/>
      <c r="I1755" s="60" t="n"/>
      <c r="J1755" s="70" t="n"/>
      <c r="K1755" s="106" t="n"/>
      <c r="L1755" s="59" t="n"/>
      <c r="M1755" s="121" t="n"/>
      <c r="N1755" s="107" t="n"/>
      <c r="O1755" s="107" t="n"/>
      <c r="P1755" s="107" t="n"/>
      <c r="Q1755" s="61" t="n"/>
      <c r="R1755" s="61" t="n"/>
      <c r="S1755" s="62" t="n"/>
      <c r="T1755" s="59" t="n"/>
      <c r="U1755" s="59" t="n"/>
      <c r="V1755" s="59" t="n"/>
    </row>
    <row r="1756">
      <c r="G1756" s="59" t="n"/>
      <c r="H1756" s="120" t="n"/>
      <c r="I1756" s="60" t="n"/>
      <c r="J1756" s="70" t="n"/>
      <c r="K1756" s="106" t="n"/>
      <c r="L1756" s="59" t="n"/>
      <c r="M1756" s="121" t="n"/>
      <c r="N1756" s="107" t="n"/>
      <c r="O1756" s="107" t="n"/>
      <c r="P1756" s="107" t="n"/>
      <c r="Q1756" s="61" t="n"/>
      <c r="R1756" s="61" t="n"/>
      <c r="S1756" s="62" t="n"/>
      <c r="T1756" s="59" t="n"/>
      <c r="U1756" s="59" t="n"/>
      <c r="V1756" s="59" t="n"/>
    </row>
    <row r="1757">
      <c r="G1757" s="59" t="n"/>
      <c r="H1757" s="120" t="n"/>
      <c r="I1757" s="60" t="n"/>
      <c r="J1757" s="70" t="n"/>
      <c r="K1757" s="106" t="n"/>
      <c r="L1757" s="59" t="n"/>
      <c r="M1757" s="121" t="n"/>
      <c r="N1757" s="107" t="n"/>
      <c r="O1757" s="107" t="n"/>
      <c r="P1757" s="107" t="n"/>
      <c r="Q1757" s="61" t="n"/>
      <c r="R1757" s="61" t="n"/>
      <c r="S1757" s="62" t="n"/>
      <c r="T1757" s="59" t="n"/>
      <c r="U1757" s="59" t="n"/>
      <c r="V1757" s="59" t="n"/>
    </row>
    <row r="1758">
      <c r="G1758" s="59" t="n"/>
      <c r="H1758" s="120" t="n"/>
      <c r="I1758" s="60" t="n"/>
      <c r="J1758" s="70" t="n"/>
      <c r="K1758" s="106" t="n"/>
      <c r="L1758" s="59" t="n"/>
      <c r="M1758" s="121" t="n"/>
      <c r="N1758" s="107" t="n"/>
      <c r="O1758" s="107" t="n"/>
      <c r="P1758" s="107" t="n"/>
      <c r="Q1758" s="61" t="n"/>
      <c r="R1758" s="61" t="n"/>
      <c r="S1758" s="62" t="n"/>
      <c r="T1758" s="59" t="n"/>
      <c r="U1758" s="59" t="n"/>
      <c r="V1758" s="59" t="n"/>
    </row>
    <row r="1759">
      <c r="G1759" s="59" t="n"/>
      <c r="H1759" s="120" t="n"/>
      <c r="I1759" s="60" t="n"/>
      <c r="J1759" s="70" t="n"/>
      <c r="K1759" s="106" t="n"/>
      <c r="L1759" s="59" t="n"/>
      <c r="M1759" s="121" t="n"/>
      <c r="N1759" s="107" t="n"/>
      <c r="O1759" s="107" t="n"/>
      <c r="P1759" s="107" t="n"/>
      <c r="Q1759" s="61" t="n"/>
      <c r="R1759" s="61" t="n"/>
      <c r="S1759" s="62" t="n"/>
      <c r="T1759" s="59" t="n"/>
      <c r="U1759" s="59" t="n"/>
      <c r="V1759" s="59" t="n"/>
    </row>
    <row r="1760">
      <c r="G1760" s="59" t="n"/>
      <c r="H1760" s="120" t="n"/>
      <c r="I1760" s="60" t="n"/>
      <c r="J1760" s="70" t="n"/>
      <c r="K1760" s="106" t="n"/>
      <c r="L1760" s="59" t="n"/>
      <c r="M1760" s="121" t="n"/>
      <c r="N1760" s="107" t="n"/>
      <c r="O1760" s="107" t="n"/>
      <c r="P1760" s="107" t="n"/>
      <c r="Q1760" s="61" t="n"/>
      <c r="R1760" s="61" t="n"/>
      <c r="S1760" s="62" t="n"/>
      <c r="T1760" s="59" t="n"/>
      <c r="U1760" s="59" t="n"/>
      <c r="V1760" s="59" t="n"/>
    </row>
    <row r="1761">
      <c r="G1761" s="59" t="n"/>
      <c r="H1761" s="120" t="n"/>
      <c r="I1761" s="60" t="n"/>
      <c r="J1761" s="70" t="n"/>
      <c r="K1761" s="106" t="n"/>
      <c r="L1761" s="59" t="n"/>
      <c r="M1761" s="121" t="n"/>
      <c r="N1761" s="107" t="n"/>
      <c r="O1761" s="107" t="n"/>
      <c r="P1761" s="107" t="n"/>
      <c r="Q1761" s="61" t="n"/>
      <c r="R1761" s="61" t="n"/>
      <c r="S1761" s="62" t="n"/>
      <c r="T1761" s="59" t="n"/>
      <c r="U1761" s="59" t="n"/>
      <c r="V1761" s="59" t="n"/>
    </row>
    <row r="1762">
      <c r="G1762" s="59" t="n"/>
      <c r="H1762" s="120" t="n"/>
      <c r="I1762" s="60" t="n"/>
      <c r="J1762" s="70" t="n"/>
      <c r="K1762" s="106" t="n"/>
      <c r="L1762" s="59" t="n"/>
      <c r="M1762" s="121" t="n"/>
      <c r="N1762" s="107" t="n"/>
      <c r="O1762" s="107" t="n"/>
      <c r="P1762" s="107" t="n"/>
      <c r="Q1762" s="61" t="n"/>
      <c r="R1762" s="61" t="n"/>
      <c r="S1762" s="62" t="n"/>
      <c r="T1762" s="59" t="n"/>
      <c r="U1762" s="59" t="n"/>
      <c r="V1762" s="59" t="n"/>
    </row>
    <row r="1763">
      <c r="G1763" s="59" t="n"/>
      <c r="H1763" s="120" t="n"/>
      <c r="I1763" s="60" t="n"/>
      <c r="J1763" s="70" t="n"/>
      <c r="K1763" s="106" t="n"/>
      <c r="L1763" s="59" t="n"/>
      <c r="M1763" s="121" t="n"/>
      <c r="N1763" s="107" t="n"/>
      <c r="O1763" s="107" t="n"/>
      <c r="P1763" s="107" t="n"/>
      <c r="Q1763" s="61" t="n"/>
      <c r="R1763" s="61" t="n"/>
      <c r="S1763" s="62" t="n"/>
      <c r="T1763" s="59" t="n"/>
      <c r="U1763" s="59" t="n"/>
      <c r="V1763" s="59" t="n"/>
    </row>
    <row r="1764">
      <c r="G1764" s="59" t="n"/>
      <c r="H1764" s="120" t="n"/>
      <c r="I1764" s="60" t="n"/>
      <c r="J1764" s="70" t="n"/>
      <c r="K1764" s="106" t="n"/>
      <c r="L1764" s="59" t="n"/>
      <c r="M1764" s="121" t="n"/>
      <c r="N1764" s="107" t="n"/>
      <c r="O1764" s="107" t="n"/>
      <c r="P1764" s="107" t="n"/>
      <c r="Q1764" s="61" t="n"/>
      <c r="R1764" s="61" t="n"/>
      <c r="S1764" s="62" t="n"/>
      <c r="T1764" s="59" t="n"/>
      <c r="U1764" s="59" t="n"/>
      <c r="V1764" s="59" t="n"/>
    </row>
    <row r="1765">
      <c r="G1765" s="59" t="n"/>
      <c r="H1765" s="120" t="n"/>
      <c r="I1765" s="60" t="n"/>
      <c r="J1765" s="70" t="n"/>
      <c r="K1765" s="106" t="n"/>
      <c r="L1765" s="59" t="n"/>
      <c r="M1765" s="121" t="n"/>
      <c r="N1765" s="107" t="n"/>
      <c r="O1765" s="107" t="n"/>
      <c r="P1765" s="107" t="n"/>
      <c r="Q1765" s="61" t="n"/>
      <c r="R1765" s="61" t="n"/>
      <c r="S1765" s="62" t="n"/>
      <c r="T1765" s="59" t="n"/>
      <c r="U1765" s="59" t="n"/>
      <c r="V1765" s="59" t="n"/>
    </row>
    <row r="1766">
      <c r="G1766" s="59" t="n"/>
      <c r="H1766" s="120" t="n"/>
      <c r="I1766" s="60" t="n"/>
      <c r="J1766" s="70" t="n"/>
      <c r="K1766" s="106" t="n"/>
      <c r="L1766" s="59" t="n"/>
      <c r="M1766" s="121" t="n"/>
      <c r="N1766" s="107" t="n"/>
      <c r="O1766" s="107" t="n"/>
      <c r="P1766" s="107" t="n"/>
      <c r="Q1766" s="61" t="n"/>
      <c r="R1766" s="61" t="n"/>
      <c r="S1766" s="62" t="n"/>
      <c r="T1766" s="59" t="n"/>
      <c r="U1766" s="59" t="n"/>
      <c r="V1766" s="59" t="n"/>
    </row>
    <row r="1767">
      <c r="G1767" s="59" t="n"/>
      <c r="H1767" s="120" t="n"/>
      <c r="I1767" s="60" t="n"/>
      <c r="J1767" s="70" t="n"/>
      <c r="K1767" s="106" t="n"/>
      <c r="L1767" s="59" t="n"/>
      <c r="M1767" s="121" t="n"/>
      <c r="N1767" s="107" t="n"/>
      <c r="O1767" s="107" t="n"/>
      <c r="P1767" s="107" t="n"/>
      <c r="Q1767" s="61" t="n"/>
      <c r="R1767" s="61" t="n"/>
      <c r="S1767" s="62" t="n"/>
      <c r="T1767" s="59" t="n"/>
      <c r="U1767" s="59" t="n"/>
      <c r="V1767" s="59" t="n"/>
    </row>
    <row r="1768">
      <c r="G1768" s="59" t="n"/>
      <c r="H1768" s="120" t="n"/>
      <c r="I1768" s="60" t="n"/>
      <c r="J1768" s="70" t="n"/>
      <c r="K1768" s="106" t="n"/>
      <c r="L1768" s="59" t="n"/>
      <c r="M1768" s="121" t="n"/>
      <c r="N1768" s="107" t="n"/>
      <c r="O1768" s="107" t="n"/>
      <c r="P1768" s="107" t="n"/>
      <c r="Q1768" s="61" t="n"/>
      <c r="R1768" s="61" t="n"/>
      <c r="S1768" s="62" t="n"/>
      <c r="T1768" s="59" t="n"/>
      <c r="U1768" s="59" t="n"/>
      <c r="V1768" s="59" t="n"/>
    </row>
    <row r="1769">
      <c r="G1769" s="59" t="n"/>
      <c r="H1769" s="120" t="n"/>
      <c r="I1769" s="60" t="n"/>
      <c r="J1769" s="70" t="n"/>
      <c r="K1769" s="106" t="n"/>
      <c r="L1769" s="59" t="n"/>
      <c r="M1769" s="121" t="n"/>
      <c r="N1769" s="107" t="n"/>
      <c r="O1769" s="107" t="n"/>
      <c r="P1769" s="107" t="n"/>
      <c r="Q1769" s="61" t="n"/>
      <c r="R1769" s="61" t="n"/>
      <c r="S1769" s="62" t="n"/>
      <c r="T1769" s="59" t="n"/>
      <c r="U1769" s="59" t="n"/>
      <c r="V1769" s="59" t="n"/>
    </row>
    <row r="1770">
      <c r="G1770" s="59" t="n"/>
      <c r="H1770" s="120" t="n"/>
      <c r="I1770" s="60" t="n"/>
      <c r="J1770" s="70" t="n"/>
      <c r="K1770" s="106" t="n"/>
      <c r="L1770" s="59" t="n"/>
      <c r="M1770" s="121" t="n"/>
      <c r="N1770" s="107" t="n"/>
      <c r="O1770" s="107" t="n"/>
      <c r="P1770" s="107" t="n"/>
      <c r="Q1770" s="61" t="n"/>
      <c r="R1770" s="61" t="n"/>
      <c r="S1770" s="62" t="n"/>
      <c r="T1770" s="59" t="n"/>
      <c r="U1770" s="59" t="n"/>
      <c r="V1770" s="59" t="n"/>
    </row>
    <row r="1771">
      <c r="G1771" s="59" t="n"/>
      <c r="H1771" s="120" t="n"/>
      <c r="I1771" s="60" t="n"/>
      <c r="J1771" s="70" t="n"/>
      <c r="K1771" s="106" t="n"/>
      <c r="L1771" s="59" t="n"/>
      <c r="M1771" s="121" t="n"/>
      <c r="N1771" s="107" t="n"/>
      <c r="O1771" s="107" t="n"/>
      <c r="P1771" s="107" t="n"/>
      <c r="Q1771" s="61" t="n"/>
      <c r="R1771" s="61" t="n"/>
      <c r="S1771" s="62" t="n"/>
      <c r="T1771" s="59" t="n"/>
      <c r="U1771" s="59" t="n"/>
      <c r="V1771" s="59" t="n"/>
    </row>
    <row r="1772">
      <c r="G1772" s="59" t="n"/>
      <c r="H1772" s="120" t="n"/>
      <c r="I1772" s="60" t="n"/>
      <c r="J1772" s="70" t="n"/>
      <c r="K1772" s="106" t="n"/>
      <c r="L1772" s="59" t="n"/>
      <c r="M1772" s="121" t="n"/>
      <c r="N1772" s="107" t="n"/>
      <c r="O1772" s="107" t="n"/>
      <c r="P1772" s="107" t="n"/>
      <c r="Q1772" s="61" t="n"/>
      <c r="R1772" s="61" t="n"/>
      <c r="S1772" s="62" t="n"/>
      <c r="T1772" s="59" t="n"/>
      <c r="U1772" s="59" t="n"/>
      <c r="V1772" s="59" t="n"/>
    </row>
    <row r="1773">
      <c r="G1773" s="59" t="n"/>
      <c r="H1773" s="120" t="n"/>
      <c r="I1773" s="60" t="n"/>
      <c r="J1773" s="70" t="n"/>
      <c r="K1773" s="106" t="n"/>
      <c r="L1773" s="59" t="n"/>
      <c r="M1773" s="121" t="n"/>
      <c r="N1773" s="107" t="n"/>
      <c r="O1773" s="107" t="n"/>
      <c r="P1773" s="107" t="n"/>
      <c r="Q1773" s="61" t="n"/>
      <c r="R1773" s="61" t="n"/>
      <c r="S1773" s="62" t="n"/>
      <c r="T1773" s="59" t="n"/>
      <c r="U1773" s="59" t="n"/>
      <c r="V1773" s="59" t="n"/>
    </row>
    <row r="1774">
      <c r="G1774" s="59" t="n"/>
      <c r="H1774" s="120" t="n"/>
      <c r="I1774" s="60" t="n"/>
      <c r="J1774" s="70" t="n"/>
      <c r="K1774" s="106" t="n"/>
      <c r="L1774" s="59" t="n"/>
      <c r="M1774" s="121" t="n"/>
      <c r="N1774" s="107" t="n"/>
      <c r="O1774" s="107" t="n"/>
      <c r="P1774" s="107" t="n"/>
      <c r="Q1774" s="61" t="n"/>
      <c r="R1774" s="61" t="n"/>
      <c r="S1774" s="62" t="n"/>
      <c r="T1774" s="59" t="n"/>
      <c r="U1774" s="59" t="n"/>
      <c r="V1774" s="59" t="n"/>
    </row>
    <row r="1775">
      <c r="G1775" s="59" t="n"/>
      <c r="H1775" s="120" t="n"/>
      <c r="I1775" s="60" t="n"/>
      <c r="J1775" s="70" t="n"/>
      <c r="K1775" s="106" t="n"/>
      <c r="L1775" s="59" t="n"/>
      <c r="M1775" s="121" t="n"/>
      <c r="N1775" s="107" t="n"/>
      <c r="O1775" s="107" t="n"/>
      <c r="P1775" s="107" t="n"/>
      <c r="Q1775" s="61" t="n"/>
      <c r="R1775" s="61" t="n"/>
      <c r="S1775" s="62" t="n"/>
      <c r="T1775" s="59" t="n"/>
      <c r="U1775" s="59" t="n"/>
      <c r="V1775" s="59" t="n"/>
    </row>
    <row r="1776">
      <c r="G1776" s="59" t="n"/>
      <c r="H1776" s="120" t="n"/>
      <c r="I1776" s="60" t="n"/>
      <c r="J1776" s="70" t="n"/>
      <c r="K1776" s="106" t="n"/>
      <c r="L1776" s="59" t="n"/>
      <c r="M1776" s="121" t="n"/>
      <c r="N1776" s="107" t="n"/>
      <c r="O1776" s="107" t="n"/>
      <c r="P1776" s="107" t="n"/>
      <c r="Q1776" s="61" t="n"/>
      <c r="R1776" s="61" t="n"/>
      <c r="S1776" s="62" t="n"/>
      <c r="T1776" s="59" t="n"/>
      <c r="U1776" s="59" t="n"/>
      <c r="V1776" s="59" t="n"/>
    </row>
    <row r="1777">
      <c r="G1777" s="59" t="n"/>
      <c r="H1777" s="120" t="n"/>
      <c r="I1777" s="60" t="n"/>
      <c r="J1777" s="70" t="n"/>
      <c r="K1777" s="106" t="n"/>
      <c r="L1777" s="59" t="n"/>
      <c r="M1777" s="121" t="n"/>
      <c r="N1777" s="107" t="n"/>
      <c r="O1777" s="107" t="n"/>
      <c r="P1777" s="107" t="n"/>
      <c r="Q1777" s="61" t="n"/>
      <c r="R1777" s="61" t="n"/>
      <c r="S1777" s="62" t="n"/>
      <c r="T1777" s="59" t="n"/>
      <c r="U1777" s="59" t="n"/>
      <c r="V1777" s="59" t="n"/>
    </row>
    <row r="1778">
      <c r="G1778" s="59" t="n"/>
      <c r="H1778" s="120" t="n"/>
      <c r="I1778" s="60" t="n"/>
      <c r="J1778" s="70" t="n"/>
      <c r="K1778" s="106" t="n"/>
      <c r="L1778" s="59" t="n"/>
      <c r="M1778" s="121" t="n"/>
      <c r="N1778" s="107" t="n"/>
      <c r="O1778" s="107" t="n"/>
      <c r="P1778" s="107" t="n"/>
      <c r="Q1778" s="61" t="n"/>
      <c r="R1778" s="61" t="n"/>
      <c r="S1778" s="62" t="n"/>
      <c r="T1778" s="59" t="n"/>
      <c r="U1778" s="59" t="n"/>
      <c r="V1778" s="59" t="n"/>
    </row>
    <row r="1779">
      <c r="G1779" s="59" t="n"/>
      <c r="H1779" s="120" t="n"/>
      <c r="I1779" s="60" t="n"/>
      <c r="J1779" s="70" t="n"/>
      <c r="K1779" s="106" t="n"/>
      <c r="L1779" s="59" t="n"/>
      <c r="M1779" s="121" t="n"/>
      <c r="N1779" s="107" t="n"/>
      <c r="O1779" s="107" t="n"/>
      <c r="P1779" s="107" t="n"/>
      <c r="Q1779" s="61" t="n"/>
      <c r="R1779" s="61" t="n"/>
      <c r="S1779" s="62" t="n"/>
      <c r="T1779" s="59" t="n"/>
      <c r="U1779" s="59" t="n"/>
      <c r="V1779" s="59" t="n"/>
    </row>
    <row r="1780">
      <c r="G1780" s="59" t="n"/>
      <c r="H1780" s="120" t="n"/>
      <c r="I1780" s="60" t="n"/>
      <c r="J1780" s="70" t="n"/>
      <c r="K1780" s="106" t="n"/>
      <c r="L1780" s="59" t="n"/>
      <c r="M1780" s="121" t="n"/>
      <c r="N1780" s="107" t="n"/>
      <c r="O1780" s="107" t="n"/>
      <c r="P1780" s="107" t="n"/>
      <c r="Q1780" s="61" t="n"/>
      <c r="R1780" s="61" t="n"/>
      <c r="S1780" s="62" t="n"/>
      <c r="T1780" s="59" t="n"/>
      <c r="U1780" s="59" t="n"/>
      <c r="V1780" s="59" t="n"/>
    </row>
    <row r="1781">
      <c r="G1781" s="59" t="n"/>
      <c r="H1781" s="120" t="n"/>
      <c r="I1781" s="60" t="n"/>
      <c r="J1781" s="70" t="n"/>
      <c r="K1781" s="106" t="n"/>
      <c r="L1781" s="59" t="n"/>
      <c r="M1781" s="121" t="n"/>
      <c r="N1781" s="107" t="n"/>
      <c r="O1781" s="107" t="n"/>
      <c r="P1781" s="107" t="n"/>
      <c r="Q1781" s="61" t="n"/>
      <c r="R1781" s="61" t="n"/>
      <c r="S1781" s="62" t="n"/>
      <c r="T1781" s="59" t="n"/>
      <c r="U1781" s="59" t="n"/>
      <c r="V1781" s="59" t="n"/>
    </row>
    <row r="1782">
      <c r="G1782" s="59" t="n"/>
      <c r="H1782" s="120" t="n"/>
      <c r="I1782" s="60" t="n"/>
      <c r="J1782" s="70" t="n"/>
      <c r="K1782" s="106" t="n"/>
      <c r="L1782" s="59" t="n"/>
      <c r="M1782" s="121" t="n"/>
      <c r="N1782" s="107" t="n"/>
      <c r="O1782" s="107" t="n"/>
      <c r="P1782" s="107" t="n"/>
      <c r="Q1782" s="61" t="n"/>
      <c r="R1782" s="61" t="n"/>
      <c r="S1782" s="62" t="n"/>
      <c r="T1782" s="59" t="n"/>
      <c r="U1782" s="59" t="n"/>
      <c r="V1782" s="59" t="n"/>
    </row>
    <row r="1783">
      <c r="G1783" s="59" t="n"/>
      <c r="H1783" s="120" t="n"/>
      <c r="I1783" s="60" t="n"/>
      <c r="J1783" s="70" t="n"/>
      <c r="K1783" s="106" t="n"/>
      <c r="L1783" s="59" t="n"/>
      <c r="M1783" s="121" t="n"/>
      <c r="N1783" s="107" t="n"/>
      <c r="O1783" s="107" t="n"/>
      <c r="P1783" s="107" t="n"/>
      <c r="Q1783" s="61" t="n"/>
      <c r="R1783" s="61" t="n"/>
      <c r="S1783" s="62" t="n"/>
      <c r="T1783" s="59" t="n"/>
      <c r="U1783" s="59" t="n"/>
      <c r="V1783" s="59" t="n"/>
    </row>
    <row r="1784">
      <c r="G1784" s="59" t="n"/>
      <c r="H1784" s="120" t="n"/>
      <c r="I1784" s="60" t="n"/>
      <c r="J1784" s="70" t="n"/>
      <c r="K1784" s="106" t="n"/>
      <c r="L1784" s="59" t="n"/>
      <c r="M1784" s="121" t="n"/>
      <c r="N1784" s="107" t="n"/>
      <c r="O1784" s="107" t="n"/>
      <c r="P1784" s="107" t="n"/>
      <c r="Q1784" s="61" t="n"/>
      <c r="R1784" s="61" t="n"/>
      <c r="S1784" s="62" t="n"/>
      <c r="T1784" s="59" t="n"/>
      <c r="U1784" s="59" t="n"/>
      <c r="V1784" s="59" t="n"/>
    </row>
    <row r="1785">
      <c r="G1785" s="59" t="n"/>
      <c r="H1785" s="120" t="n"/>
      <c r="I1785" s="60" t="n"/>
      <c r="J1785" s="70" t="n"/>
      <c r="K1785" s="106" t="n"/>
      <c r="L1785" s="59" t="n"/>
      <c r="M1785" s="121" t="n"/>
      <c r="N1785" s="107" t="n"/>
      <c r="O1785" s="107" t="n"/>
      <c r="P1785" s="107" t="n"/>
      <c r="Q1785" s="61" t="n"/>
      <c r="R1785" s="61" t="n"/>
      <c r="S1785" s="62" t="n"/>
      <c r="T1785" s="59" t="n"/>
      <c r="U1785" s="59" t="n"/>
      <c r="V1785" s="59" t="n"/>
    </row>
    <row r="1786">
      <c r="G1786" s="59" t="n"/>
      <c r="H1786" s="120" t="n"/>
      <c r="I1786" s="60" t="n"/>
      <c r="J1786" s="70" t="n"/>
      <c r="K1786" s="106" t="n"/>
      <c r="L1786" s="59" t="n"/>
      <c r="M1786" s="121" t="n"/>
      <c r="N1786" s="107" t="n"/>
      <c r="O1786" s="107" t="n"/>
      <c r="P1786" s="107" t="n"/>
      <c r="Q1786" s="61" t="n"/>
      <c r="R1786" s="61" t="n"/>
      <c r="S1786" s="62" t="n"/>
      <c r="T1786" s="59" t="n"/>
      <c r="U1786" s="59" t="n"/>
      <c r="V1786" s="59" t="n"/>
    </row>
    <row r="1787">
      <c r="G1787" s="59" t="n"/>
      <c r="H1787" s="120" t="n"/>
      <c r="I1787" s="60" t="n"/>
      <c r="J1787" s="70" t="n"/>
      <c r="K1787" s="106" t="n"/>
      <c r="L1787" s="59" t="n"/>
      <c r="M1787" s="121" t="n"/>
      <c r="N1787" s="107" t="n"/>
      <c r="O1787" s="107" t="n"/>
      <c r="P1787" s="107" t="n"/>
      <c r="Q1787" s="61" t="n"/>
      <c r="R1787" s="61" t="n"/>
      <c r="S1787" s="62" t="n"/>
      <c r="T1787" s="59" t="n"/>
      <c r="U1787" s="59" t="n"/>
      <c r="V1787" s="59" t="n"/>
    </row>
    <row r="1788">
      <c r="G1788" s="59" t="n"/>
      <c r="H1788" s="120" t="n"/>
      <c r="I1788" s="60" t="n"/>
      <c r="J1788" s="70" t="n"/>
      <c r="K1788" s="106" t="n"/>
      <c r="L1788" s="59" t="n"/>
      <c r="M1788" s="121" t="n"/>
      <c r="N1788" s="107" t="n"/>
      <c r="O1788" s="107" t="n"/>
      <c r="P1788" s="107" t="n"/>
      <c r="Q1788" s="61" t="n"/>
      <c r="R1788" s="61" t="n"/>
      <c r="S1788" s="62" t="n"/>
      <c r="T1788" s="59" t="n"/>
      <c r="U1788" s="59" t="n"/>
      <c r="V1788" s="59" t="n"/>
    </row>
    <row r="1789" ht="17.5" customHeight="1" s="15" thickBot="1">
      <c r="A1789" s="4" t="n"/>
      <c r="G1789" s="59" t="n"/>
      <c r="H1789" s="120" t="n"/>
      <c r="I1789" s="60" t="n"/>
      <c r="J1789" s="70" t="n"/>
      <c r="K1789" s="106" t="n"/>
      <c r="L1789" s="106" t="n"/>
      <c r="M1789" s="121" t="n"/>
      <c r="N1789" s="122" t="n"/>
      <c r="O1789" s="107" t="n"/>
      <c r="P1789" s="107" t="n"/>
      <c r="Q1789" s="61" t="n"/>
      <c r="R1789" s="63" t="n"/>
      <c r="S1789" s="62" t="n"/>
      <c r="T1789" s="59" t="n"/>
      <c r="U1789" s="59" t="n"/>
      <c r="V1789" s="59" t="n"/>
    </row>
    <row r="1790" ht="17.5" customHeight="1" s="15" thickTop="1">
      <c r="G1790" s="59" t="n"/>
      <c r="H1790" s="120" t="n"/>
      <c r="I1790" s="60" t="n"/>
      <c r="J1790" s="70" t="n"/>
      <c r="K1790" s="106" t="n"/>
      <c r="L1790" s="59" t="n"/>
      <c r="M1790" s="121" t="n"/>
      <c r="N1790" s="107" t="n"/>
      <c r="O1790" s="107" t="n"/>
      <c r="P1790" s="107" t="n"/>
      <c r="Q1790" s="61" t="n"/>
      <c r="R1790" s="61" t="n"/>
      <c r="S1790" s="62" t="n"/>
      <c r="T1790" s="59" t="n"/>
      <c r="U1790" s="59" t="n"/>
      <c r="V1790" s="59" t="n"/>
    </row>
    <row r="1791">
      <c r="G1791" s="59" t="n"/>
      <c r="H1791" s="120" t="n"/>
      <c r="I1791" s="60" t="n"/>
      <c r="J1791" s="70" t="n"/>
      <c r="K1791" s="106" t="n"/>
      <c r="L1791" s="59" t="n"/>
      <c r="M1791" s="121" t="n"/>
      <c r="N1791" s="107" t="n"/>
      <c r="O1791" s="107" t="n"/>
      <c r="P1791" s="107" t="n"/>
      <c r="Q1791" s="61" t="n"/>
      <c r="R1791" s="61" t="n"/>
      <c r="S1791" s="62" t="n"/>
      <c r="T1791" s="59" t="n"/>
      <c r="U1791" s="59" t="n"/>
      <c r="V1791" s="59" t="n"/>
    </row>
    <row r="1792">
      <c r="G1792" s="59" t="n"/>
      <c r="H1792" s="120" t="n"/>
      <c r="I1792" s="60" t="n"/>
      <c r="J1792" s="70" t="n"/>
      <c r="K1792" s="106" t="n"/>
      <c r="L1792" s="59" t="n"/>
      <c r="M1792" s="121" t="n"/>
      <c r="N1792" s="107" t="n"/>
      <c r="O1792" s="107" t="n"/>
      <c r="P1792" s="107" t="n"/>
      <c r="Q1792" s="61" t="n"/>
      <c r="R1792" s="61" t="n"/>
      <c r="S1792" s="62" t="n"/>
      <c r="T1792" s="59" t="n"/>
      <c r="U1792" s="59" t="n"/>
      <c r="V1792" s="59" t="n"/>
    </row>
    <row r="1793">
      <c r="G1793" s="59" t="n"/>
      <c r="H1793" s="120" t="n"/>
      <c r="I1793" s="60" t="n"/>
      <c r="J1793" s="70" t="n"/>
      <c r="K1793" s="106" t="n"/>
      <c r="L1793" s="59" t="n"/>
      <c r="M1793" s="121" t="n"/>
      <c r="N1793" s="107" t="n"/>
      <c r="O1793" s="107" t="n"/>
      <c r="P1793" s="107" t="n"/>
      <c r="Q1793" s="61" t="n"/>
      <c r="R1793" s="61" t="n"/>
      <c r="S1793" s="62" t="n"/>
      <c r="T1793" s="59" t="n"/>
      <c r="U1793" s="59" t="n"/>
      <c r="V1793" s="59" t="n"/>
    </row>
    <row r="1794">
      <c r="G1794" s="59" t="n"/>
      <c r="H1794" s="120" t="n"/>
      <c r="I1794" s="60" t="n"/>
      <c r="J1794" s="70" t="n"/>
      <c r="K1794" s="106" t="n"/>
      <c r="L1794" s="59" t="n"/>
      <c r="M1794" s="121" t="n"/>
      <c r="N1794" s="107" t="n"/>
      <c r="O1794" s="107" t="n"/>
      <c r="P1794" s="107" t="n"/>
      <c r="Q1794" s="61" t="n"/>
      <c r="R1794" s="61" t="n"/>
      <c r="S1794" s="62" t="n"/>
      <c r="T1794" s="59" t="n"/>
      <c r="U1794" s="59" t="n"/>
      <c r="V1794" s="59" t="n"/>
    </row>
    <row r="1795">
      <c r="G1795" s="59" t="n"/>
      <c r="H1795" s="120" t="n"/>
      <c r="I1795" s="60" t="n"/>
      <c r="J1795" s="70" t="n"/>
      <c r="K1795" s="106" t="n"/>
      <c r="L1795" s="59" t="n"/>
      <c r="M1795" s="121" t="n"/>
      <c r="N1795" s="107" t="n"/>
      <c r="O1795" s="107" t="n"/>
      <c r="P1795" s="107" t="n"/>
      <c r="Q1795" s="61" t="n"/>
      <c r="R1795" s="61" t="n"/>
      <c r="S1795" s="62" t="n"/>
      <c r="T1795" s="59" t="n"/>
      <c r="U1795" s="59" t="n"/>
      <c r="V1795" s="59" t="n"/>
    </row>
    <row r="1796">
      <c r="E1796" s="4" t="n"/>
      <c r="F1796" s="4" t="n"/>
      <c r="G1796" s="59" t="n"/>
      <c r="H1796" s="120" t="n"/>
      <c r="I1796" s="60" t="n"/>
      <c r="J1796" s="70" t="n"/>
      <c r="K1796" s="106" t="n"/>
      <c r="L1796" s="59" t="n"/>
      <c r="M1796" s="121" t="n"/>
      <c r="N1796" s="107" t="n"/>
      <c r="O1796" s="107" t="n"/>
      <c r="P1796" s="107" t="n"/>
      <c r="Q1796" s="61" t="n"/>
      <c r="R1796" s="61" t="n"/>
      <c r="S1796" s="62" t="n"/>
      <c r="T1796" s="59" t="n"/>
      <c r="U1796" s="59" t="n"/>
      <c r="V1796" s="59" t="n"/>
    </row>
    <row r="1797">
      <c r="B1797" s="27" t="n"/>
      <c r="C1797" s="4" t="n"/>
      <c r="D1797" s="4" t="n"/>
      <c r="G1797" s="59" t="n"/>
      <c r="H1797" s="120" t="n"/>
      <c r="I1797" s="60" t="n"/>
      <c r="J1797" s="70" t="n"/>
      <c r="K1797" s="106" t="n"/>
      <c r="L1797" s="59" t="n"/>
      <c r="M1797" s="121" t="n"/>
      <c r="N1797" s="107" t="n"/>
      <c r="O1797" s="107" t="n"/>
      <c r="P1797" s="107" t="n"/>
      <c r="Q1797" s="61" t="n"/>
      <c r="R1797" s="61" t="n"/>
      <c r="S1797" s="62" t="n"/>
      <c r="T1797" s="59" t="n"/>
      <c r="U1797" s="59" t="n"/>
      <c r="V1797" s="59" t="n"/>
    </row>
    <row r="1798">
      <c r="G1798" s="59" t="n"/>
      <c r="H1798" s="120" t="n"/>
      <c r="I1798" s="60" t="n"/>
      <c r="J1798" s="70" t="n"/>
      <c r="K1798" s="106" t="n"/>
      <c r="L1798" s="59" t="n"/>
      <c r="M1798" s="121" t="n"/>
      <c r="N1798" s="107" t="n"/>
      <c r="O1798" s="107" t="n"/>
      <c r="P1798" s="107" t="n"/>
      <c r="Q1798" s="61" t="n"/>
      <c r="R1798" s="61" t="n"/>
      <c r="S1798" s="62" t="n"/>
      <c r="T1798" s="59" t="n"/>
      <c r="U1798" s="59" t="n"/>
      <c r="V1798" s="59" t="n"/>
    </row>
    <row r="1799">
      <c r="G1799" s="59" t="n"/>
      <c r="H1799" s="120" t="n"/>
      <c r="I1799" s="60" t="n"/>
      <c r="J1799" s="70" t="n"/>
      <c r="K1799" s="106" t="n"/>
      <c r="L1799" s="59" t="n"/>
      <c r="M1799" s="121" t="n"/>
      <c r="N1799" s="107" t="n"/>
      <c r="O1799" s="107" t="n"/>
      <c r="P1799" s="107" t="n"/>
      <c r="Q1799" s="61" t="n"/>
      <c r="R1799" s="61" t="n"/>
      <c r="S1799" s="62" t="n"/>
      <c r="T1799" s="59" t="n"/>
      <c r="U1799" s="59" t="n"/>
      <c r="V1799" s="59" t="n"/>
    </row>
    <row r="1800" ht="17.5" customHeight="1" s="15" thickBot="1">
      <c r="G1800" s="59" t="n"/>
      <c r="H1800" s="120" t="n"/>
      <c r="I1800" s="60" t="n"/>
      <c r="J1800" s="70" t="n"/>
      <c r="K1800" s="106" t="n"/>
      <c r="L1800" s="59" t="n"/>
      <c r="M1800" s="121" t="n"/>
      <c r="N1800" s="107" t="n"/>
      <c r="O1800" s="107" t="n"/>
      <c r="P1800" s="107" t="n"/>
      <c r="Q1800" s="61" t="n"/>
      <c r="R1800" s="61" t="n"/>
      <c r="S1800" s="62" t="n"/>
      <c r="T1800" s="59" t="n"/>
      <c r="U1800" s="59" t="n"/>
      <c r="V1800" s="59" t="n"/>
    </row>
    <row r="1801" ht="17.5" customHeight="1" s="15" thickBot="1">
      <c r="G1801" s="59" t="n"/>
      <c r="H1801" s="120" t="n"/>
      <c r="I1801" s="60" t="n"/>
      <c r="J1801" s="70" t="n"/>
      <c r="K1801" s="106" t="n"/>
      <c r="L1801" s="59" t="n"/>
      <c r="M1801" s="121" t="n"/>
      <c r="N1801" s="107" t="n"/>
      <c r="O1801" s="107" t="n"/>
      <c r="P1801" s="107" t="n"/>
      <c r="Q1801" s="61" t="n"/>
      <c r="R1801" s="61" t="n"/>
      <c r="S1801" s="62" t="n"/>
      <c r="T1801" s="59" t="n"/>
      <c r="U1801" s="59" t="n"/>
      <c r="V1801" s="59" t="n"/>
    </row>
    <row r="1802" ht="17.5" customHeight="1" s="15" thickBot="1">
      <c r="G1802" s="59" t="n"/>
      <c r="H1802" s="120" t="n"/>
      <c r="I1802" s="60" t="n"/>
      <c r="J1802" s="70" t="n"/>
      <c r="K1802" s="106" t="n"/>
      <c r="L1802" s="59" t="n"/>
      <c r="M1802" s="121" t="n"/>
      <c r="N1802" s="107" t="n"/>
      <c r="O1802" s="107" t="n"/>
      <c r="P1802" s="107" t="n"/>
      <c r="Q1802" s="61" t="n"/>
      <c r="R1802" s="61" t="n"/>
      <c r="S1802" s="62" t="n"/>
      <c r="T1802" s="59" t="n"/>
      <c r="U1802" s="59" t="n"/>
      <c r="V1802" s="59" t="n"/>
    </row>
    <row r="1803" ht="17.5" customHeight="1" s="15" thickBot="1">
      <c r="G1803" s="59" t="n"/>
      <c r="H1803" s="120" t="n"/>
      <c r="I1803" s="60" t="n"/>
      <c r="J1803" s="70" t="n"/>
      <c r="K1803" s="106" t="n"/>
      <c r="L1803" s="59" t="n"/>
      <c r="M1803" s="121" t="n"/>
      <c r="N1803" s="107" t="n"/>
      <c r="O1803" s="107" t="n"/>
      <c r="P1803" s="107" t="n"/>
      <c r="Q1803" s="61" t="n"/>
      <c r="R1803" s="61" t="n"/>
      <c r="S1803" s="62" t="n"/>
      <c r="T1803" s="59" t="n"/>
      <c r="U1803" s="59" t="n"/>
      <c r="V1803" s="59" t="n"/>
    </row>
    <row r="1804">
      <c r="G1804" s="59" t="n"/>
      <c r="H1804" s="120" t="n"/>
      <c r="I1804" s="60" t="n"/>
      <c r="J1804" s="70" t="n"/>
      <c r="K1804" s="106" t="n"/>
      <c r="L1804" s="59" t="n"/>
      <c r="M1804" s="121" t="n"/>
      <c r="N1804" s="107" t="n"/>
      <c r="O1804" s="107" t="n"/>
      <c r="P1804" s="107" t="n"/>
      <c r="Q1804" s="61" t="n"/>
      <c r="R1804" s="61" t="n"/>
      <c r="S1804" s="62" t="n"/>
      <c r="T1804" s="59" t="n"/>
      <c r="U1804" s="59" t="n"/>
      <c r="V1804" s="59" t="n"/>
    </row>
    <row r="1805">
      <c r="G1805" s="59" t="n"/>
      <c r="H1805" s="120" t="n"/>
      <c r="I1805" s="60" t="n"/>
      <c r="J1805" s="70" t="n"/>
      <c r="K1805" s="106" t="n"/>
      <c r="L1805" s="59" t="n"/>
      <c r="M1805" s="121" t="n"/>
      <c r="N1805" s="107" t="n"/>
      <c r="O1805" s="107" t="n"/>
      <c r="P1805" s="107" t="n"/>
      <c r="Q1805" s="61" t="n"/>
      <c r="R1805" s="61" t="n"/>
      <c r="S1805" s="62" t="n"/>
      <c r="T1805" s="59" t="n"/>
      <c r="U1805" s="59" t="n"/>
      <c r="V1805" s="59" t="n"/>
    </row>
    <row r="1806">
      <c r="G1806" s="59" t="n"/>
      <c r="H1806" s="120" t="n"/>
      <c r="I1806" s="60" t="n"/>
      <c r="J1806" s="70" t="n"/>
      <c r="K1806" s="106" t="n"/>
      <c r="L1806" s="59" t="n"/>
      <c r="M1806" s="121" t="n"/>
      <c r="N1806" s="107" t="n"/>
      <c r="O1806" s="107" t="n"/>
      <c r="P1806" s="107" t="n"/>
      <c r="Q1806" s="61" t="n"/>
      <c r="R1806" s="61" t="n"/>
      <c r="S1806" s="62" t="n"/>
      <c r="T1806" s="59" t="n"/>
      <c r="U1806" s="59" t="n"/>
      <c r="V1806" s="59" t="n"/>
    </row>
    <row r="1807">
      <c r="G1807" s="59" t="n"/>
      <c r="H1807" s="120" t="n"/>
      <c r="I1807" s="60" t="n"/>
      <c r="J1807" s="70" t="n"/>
      <c r="K1807" s="106" t="n"/>
      <c r="L1807" s="59" t="n"/>
      <c r="M1807" s="121" t="n"/>
      <c r="N1807" s="107" t="n"/>
      <c r="O1807" s="107" t="n"/>
      <c r="P1807" s="107" t="n"/>
      <c r="Q1807" s="61" t="n"/>
      <c r="R1807" s="61" t="n"/>
      <c r="S1807" s="62" t="n"/>
      <c r="T1807" s="59" t="n"/>
      <c r="U1807" s="59" t="n"/>
      <c r="V1807" s="59" t="n"/>
    </row>
    <row r="1808">
      <c r="G1808" s="59" t="n"/>
      <c r="H1808" s="120" t="n"/>
      <c r="I1808" s="60" t="n"/>
      <c r="J1808" s="70" t="n"/>
      <c r="K1808" s="106" t="n"/>
      <c r="L1808" s="59" t="n"/>
      <c r="M1808" s="121" t="n"/>
      <c r="N1808" s="107" t="n"/>
      <c r="O1808" s="107" t="n"/>
      <c r="P1808" s="107" t="n"/>
      <c r="Q1808" s="61" t="n"/>
      <c r="R1808" s="61" t="n"/>
      <c r="S1808" s="62" t="n"/>
      <c r="T1808" s="59" t="n"/>
      <c r="U1808" s="59" t="n"/>
      <c r="V1808" s="59" t="n"/>
    </row>
    <row r="1809">
      <c r="G1809" s="59" t="n"/>
      <c r="H1809" s="120" t="n"/>
      <c r="I1809" s="60" t="n"/>
      <c r="J1809" s="70" t="n"/>
      <c r="K1809" s="106" t="n"/>
      <c r="L1809" s="59" t="n"/>
      <c r="M1809" s="121" t="n"/>
      <c r="N1809" s="107" t="n"/>
      <c r="O1809" s="107" t="n"/>
      <c r="P1809" s="107" t="n"/>
      <c r="Q1809" s="61" t="n"/>
      <c r="R1809" s="61" t="n"/>
      <c r="S1809" s="62" t="n"/>
      <c r="T1809" s="59" t="n"/>
      <c r="U1809" s="59" t="n"/>
      <c r="V1809" s="59" t="n"/>
    </row>
    <row r="1810">
      <c r="G1810" s="59" t="n"/>
      <c r="H1810" s="120" t="n"/>
      <c r="I1810" s="60" t="n"/>
      <c r="J1810" s="70" t="n"/>
      <c r="K1810" s="106" t="n"/>
      <c r="L1810" s="59" t="n"/>
      <c r="M1810" s="121" t="n"/>
      <c r="N1810" s="107" t="n"/>
      <c r="O1810" s="107" t="n"/>
      <c r="P1810" s="107" t="n"/>
      <c r="Q1810" s="61" t="n"/>
      <c r="R1810" s="61" t="n"/>
      <c r="S1810" s="62" t="n"/>
      <c r="T1810" s="59" t="n"/>
      <c r="U1810" s="59" t="n"/>
      <c r="V1810" s="59" t="n"/>
    </row>
    <row r="1811" ht="17.5" customHeight="1" s="15" thickBot="1">
      <c r="G1811" s="59" t="n"/>
      <c r="H1811" s="120" t="n"/>
      <c r="I1811" s="60" t="n"/>
      <c r="J1811" s="70" t="n"/>
      <c r="K1811" s="106" t="n"/>
      <c r="L1811" s="59" t="n"/>
      <c r="M1811" s="121" t="n"/>
      <c r="N1811" s="107" t="n"/>
      <c r="O1811" s="107" t="n"/>
      <c r="P1811" s="107" t="n"/>
      <c r="Q1811" s="61" t="n"/>
      <c r="R1811" s="61" t="n"/>
      <c r="S1811" s="62" t="n"/>
      <c r="T1811" s="59" t="n"/>
      <c r="U1811" s="59" t="n"/>
      <c r="V1811" s="59" t="n"/>
    </row>
    <row r="1812">
      <c r="G1812" s="59" t="n"/>
      <c r="H1812" s="120" t="n"/>
      <c r="I1812" s="60" t="n"/>
      <c r="J1812" s="70" t="n"/>
      <c r="K1812" s="106" t="n"/>
      <c r="L1812" s="59" t="n"/>
      <c r="M1812" s="121" t="n"/>
      <c r="N1812" s="107" t="n"/>
      <c r="O1812" s="107" t="n"/>
      <c r="P1812" s="107" t="n"/>
      <c r="Q1812" s="61" t="n"/>
      <c r="R1812" s="61" t="n"/>
      <c r="S1812" s="62" t="n"/>
      <c r="T1812" s="59" t="n"/>
      <c r="U1812" s="59" t="n"/>
      <c r="V1812" s="59" t="n"/>
    </row>
    <row r="1813">
      <c r="G1813" s="59" t="n"/>
      <c r="H1813" s="120" t="n"/>
      <c r="I1813" s="60" t="n"/>
      <c r="J1813" s="70" t="n"/>
      <c r="K1813" s="106" t="n"/>
      <c r="L1813" s="59" t="n"/>
      <c r="M1813" s="121" t="n"/>
      <c r="N1813" s="107" t="n"/>
      <c r="O1813" s="107" t="n"/>
      <c r="P1813" s="107" t="n"/>
      <c r="Q1813" s="61" t="n"/>
      <c r="R1813" s="61" t="n"/>
      <c r="S1813" s="62" t="n"/>
      <c r="T1813" s="59" t="n"/>
      <c r="U1813" s="59" t="n"/>
      <c r="V1813" s="59" t="n"/>
    </row>
    <row r="1814">
      <c r="G1814" s="59" t="n"/>
      <c r="H1814" s="120" t="n"/>
      <c r="I1814" s="60" t="n"/>
      <c r="J1814" s="70" t="n"/>
      <c r="K1814" s="106" t="n"/>
      <c r="L1814" s="59" t="n"/>
      <c r="M1814" s="121" t="n"/>
      <c r="N1814" s="107" t="n"/>
      <c r="O1814" s="107" t="n"/>
      <c r="P1814" s="107" t="n"/>
      <c r="Q1814" s="61" t="n"/>
      <c r="R1814" s="61" t="n"/>
      <c r="S1814" s="62" t="n"/>
      <c r="T1814" s="59" t="n"/>
      <c r="U1814" s="59" t="n"/>
      <c r="V1814" s="59" t="n"/>
    </row>
    <row r="1815">
      <c r="G1815" s="59" t="n"/>
      <c r="H1815" s="120" t="n"/>
      <c r="I1815" s="60" t="n"/>
      <c r="J1815" s="70" t="n"/>
      <c r="K1815" s="106" t="n"/>
      <c r="L1815" s="59" t="n"/>
      <c r="M1815" s="121" t="n"/>
      <c r="N1815" s="107" t="n"/>
      <c r="O1815" s="107" t="n"/>
      <c r="P1815" s="107" t="n"/>
      <c r="Q1815" s="61" t="n"/>
      <c r="R1815" s="61" t="n"/>
      <c r="S1815" s="62" t="n"/>
      <c r="T1815" s="59" t="n"/>
      <c r="U1815" s="59" t="n"/>
      <c r="V1815" s="59" t="n"/>
    </row>
    <row r="1816">
      <c r="G1816" s="59" t="n"/>
      <c r="H1816" s="120" t="n"/>
      <c r="I1816" s="60" t="n"/>
      <c r="J1816" s="70" t="n"/>
      <c r="K1816" s="106" t="n"/>
      <c r="L1816" s="59" t="n"/>
      <c r="M1816" s="121" t="n"/>
      <c r="N1816" s="107" t="n"/>
      <c r="O1816" s="107" t="n"/>
      <c r="P1816" s="107" t="n"/>
      <c r="Q1816" s="61" t="n"/>
      <c r="R1816" s="61" t="n"/>
      <c r="S1816" s="62" t="n"/>
      <c r="T1816" s="59" t="n"/>
      <c r="U1816" s="59" t="n"/>
      <c r="V1816" s="59" t="n"/>
    </row>
    <row r="1817">
      <c r="G1817" s="59" t="n"/>
      <c r="H1817" s="120" t="n"/>
      <c r="I1817" s="60" t="n"/>
      <c r="J1817" s="70" t="n"/>
      <c r="K1817" s="106" t="n"/>
      <c r="L1817" s="59" t="n"/>
      <c r="M1817" s="121" t="n"/>
      <c r="N1817" s="107" t="n"/>
      <c r="O1817" s="107" t="n"/>
      <c r="P1817" s="107" t="n"/>
      <c r="Q1817" s="61" t="n"/>
      <c r="R1817" s="61" t="n"/>
      <c r="S1817" s="62" t="n"/>
      <c r="T1817" s="59" t="n"/>
      <c r="U1817" s="59" t="n"/>
      <c r="V1817" s="59" t="n"/>
    </row>
    <row r="1818">
      <c r="G1818" s="59" t="n"/>
      <c r="H1818" s="120" t="n"/>
      <c r="I1818" s="60" t="n"/>
      <c r="J1818" s="70" t="n"/>
      <c r="K1818" s="106" t="n"/>
      <c r="L1818" s="59" t="n"/>
      <c r="M1818" s="121" t="n"/>
      <c r="N1818" s="107" t="n"/>
      <c r="O1818" s="107" t="n"/>
      <c r="P1818" s="107" t="n"/>
      <c r="Q1818" s="61" t="n"/>
      <c r="R1818" s="61" t="n"/>
      <c r="S1818" s="62" t="n"/>
      <c r="T1818" s="59" t="n"/>
      <c r="U1818" s="59" t="n"/>
      <c r="V1818" s="59" t="n"/>
    </row>
    <row r="1819">
      <c r="G1819" s="59" t="n"/>
      <c r="H1819" s="120" t="n"/>
      <c r="I1819" s="60" t="n"/>
      <c r="J1819" s="70" t="n"/>
      <c r="K1819" s="106" t="n"/>
      <c r="L1819" s="59" t="n"/>
      <c r="M1819" s="121" t="n"/>
      <c r="N1819" s="107" t="n"/>
      <c r="O1819" s="107" t="n"/>
      <c r="P1819" s="107" t="n"/>
      <c r="Q1819" s="61" t="n"/>
      <c r="R1819" s="61" t="n"/>
      <c r="S1819" s="62" t="n"/>
      <c r="T1819" s="59" t="n"/>
      <c r="U1819" s="59" t="n"/>
      <c r="V1819" s="59" t="n"/>
    </row>
    <row r="1820">
      <c r="G1820" s="59" t="n"/>
      <c r="H1820" s="120" t="n"/>
      <c r="I1820" s="60" t="n"/>
      <c r="J1820" s="70" t="n"/>
      <c r="K1820" s="106" t="n"/>
      <c r="L1820" s="59" t="n"/>
      <c r="M1820" s="121" t="n"/>
      <c r="N1820" s="107" t="n"/>
      <c r="O1820" s="107" t="n"/>
      <c r="P1820" s="107" t="n"/>
      <c r="Q1820" s="61" t="n"/>
      <c r="R1820" s="61" t="n"/>
      <c r="S1820" s="62" t="n"/>
      <c r="T1820" s="59" t="n"/>
      <c r="U1820" s="59" t="n"/>
      <c r="V1820" s="59" t="n"/>
    </row>
    <row r="1821">
      <c r="G1821" s="59" t="n"/>
      <c r="H1821" s="120" t="n"/>
      <c r="I1821" s="60" t="n"/>
      <c r="J1821" s="70" t="n"/>
      <c r="K1821" s="106" t="n"/>
      <c r="L1821" s="59" t="n"/>
      <c r="M1821" s="121" t="n"/>
      <c r="N1821" s="107" t="n"/>
      <c r="O1821" s="107" t="n"/>
      <c r="P1821" s="107" t="n"/>
      <c r="Q1821" s="61" t="n"/>
      <c r="R1821" s="61" t="n"/>
      <c r="S1821" s="62" t="n"/>
      <c r="T1821" s="59" t="n"/>
      <c r="U1821" s="59" t="n"/>
      <c r="V1821" s="59" t="n"/>
    </row>
    <row r="1822">
      <c r="G1822" s="59" t="n"/>
      <c r="H1822" s="120" t="n"/>
      <c r="I1822" s="60" t="n"/>
      <c r="J1822" s="70" t="n"/>
      <c r="K1822" s="106" t="n"/>
      <c r="L1822" s="59" t="n"/>
      <c r="M1822" s="121" t="n"/>
      <c r="N1822" s="107" t="n"/>
      <c r="O1822" s="107" t="n"/>
      <c r="P1822" s="107" t="n"/>
      <c r="Q1822" s="61" t="n"/>
      <c r="R1822" s="61" t="n"/>
      <c r="S1822" s="62" t="n"/>
      <c r="T1822" s="59" t="n"/>
      <c r="U1822" s="59" t="n"/>
      <c r="V1822" s="59" t="n"/>
    </row>
    <row r="1823">
      <c r="G1823" s="59" t="n"/>
      <c r="H1823" s="120" t="n"/>
      <c r="I1823" s="60" t="n"/>
      <c r="J1823" s="70" t="n"/>
      <c r="K1823" s="106" t="n"/>
      <c r="L1823" s="59" t="n"/>
      <c r="M1823" s="121" t="n"/>
      <c r="N1823" s="107" t="n"/>
      <c r="O1823" s="107" t="n"/>
      <c r="P1823" s="107" t="n"/>
      <c r="Q1823" s="61" t="n"/>
      <c r="R1823" s="61" t="n"/>
      <c r="S1823" s="62" t="n"/>
      <c r="T1823" s="59" t="n"/>
      <c r="U1823" s="59" t="n"/>
      <c r="V1823" s="59" t="n"/>
    </row>
    <row r="1824">
      <c r="G1824" s="59" t="n"/>
      <c r="H1824" s="120" t="n"/>
      <c r="I1824" s="60" t="n"/>
      <c r="J1824" s="70" t="n"/>
      <c r="K1824" s="106" t="n"/>
      <c r="L1824" s="59" t="n"/>
      <c r="M1824" s="121" t="n"/>
      <c r="N1824" s="107" t="n"/>
      <c r="O1824" s="107" t="n"/>
      <c r="P1824" s="107" t="n"/>
      <c r="Q1824" s="61" t="n"/>
      <c r="R1824" s="61" t="n"/>
      <c r="S1824" s="62" t="n"/>
      <c r="T1824" s="59" t="n"/>
      <c r="U1824" s="59" t="n"/>
      <c r="V1824" s="59" t="n"/>
    </row>
    <row r="1825">
      <c r="G1825" s="59" t="n"/>
      <c r="H1825" s="120" t="n"/>
      <c r="I1825" s="60" t="n"/>
      <c r="J1825" s="70" t="n"/>
      <c r="K1825" s="106" t="n"/>
      <c r="L1825" s="59" t="n"/>
      <c r="M1825" s="121" t="n"/>
      <c r="N1825" s="107" t="n"/>
      <c r="O1825" s="107" t="n"/>
      <c r="P1825" s="107" t="n"/>
      <c r="Q1825" s="61" t="n"/>
      <c r="R1825" s="61" t="n"/>
      <c r="S1825" s="62" t="n"/>
      <c r="T1825" s="59" t="n"/>
      <c r="U1825" s="59" t="n"/>
      <c r="V1825" s="59" t="n"/>
    </row>
    <row r="1826">
      <c r="G1826" s="59" t="n"/>
      <c r="H1826" s="120" t="n"/>
      <c r="I1826" s="60" t="n"/>
      <c r="J1826" s="70" t="n"/>
      <c r="K1826" s="106" t="n"/>
      <c r="L1826" s="59" t="n"/>
      <c r="M1826" s="121" t="n"/>
      <c r="N1826" s="107" t="n"/>
      <c r="O1826" s="107" t="n"/>
      <c r="P1826" s="107" t="n"/>
      <c r="Q1826" s="61" t="n"/>
      <c r="R1826" s="61" t="n"/>
      <c r="S1826" s="62" t="n"/>
      <c r="T1826" s="59" t="n"/>
      <c r="U1826" s="59" t="n"/>
      <c r="V1826" s="59" t="n"/>
    </row>
    <row r="1827">
      <c r="G1827" s="59" t="n"/>
      <c r="H1827" s="120" t="n"/>
      <c r="I1827" s="60" t="n"/>
      <c r="J1827" s="70" t="n"/>
      <c r="K1827" s="106" t="n"/>
      <c r="L1827" s="59" t="n"/>
      <c r="M1827" s="121" t="n"/>
      <c r="N1827" s="107" t="n"/>
      <c r="O1827" s="107" t="n"/>
      <c r="P1827" s="107" t="n"/>
      <c r="Q1827" s="61" t="n"/>
      <c r="R1827" s="61" t="n"/>
      <c r="S1827" s="62" t="n"/>
      <c r="T1827" s="59" t="n"/>
      <c r="U1827" s="59" t="n"/>
      <c r="V1827" s="59" t="n"/>
    </row>
    <row r="1828">
      <c r="G1828" s="59" t="n"/>
      <c r="H1828" s="120" t="n"/>
      <c r="I1828" s="60" t="n"/>
      <c r="J1828" s="70" t="n"/>
      <c r="K1828" s="106" t="n"/>
      <c r="L1828" s="59" t="n"/>
      <c r="M1828" s="121" t="n"/>
      <c r="N1828" s="107" t="n"/>
      <c r="O1828" s="107" t="n"/>
      <c r="P1828" s="107" t="n"/>
      <c r="Q1828" s="61" t="n"/>
      <c r="R1828" s="61" t="n"/>
      <c r="S1828" s="62" t="n"/>
      <c r="T1828" s="59" t="n"/>
      <c r="U1828" s="59" t="n"/>
      <c r="V1828" s="59" t="n"/>
    </row>
    <row r="1829">
      <c r="G1829" s="59" t="n"/>
      <c r="H1829" s="120" t="n"/>
      <c r="I1829" s="60" t="n"/>
      <c r="J1829" s="70" t="n"/>
      <c r="K1829" s="106" t="n"/>
      <c r="L1829" s="59" t="n"/>
      <c r="M1829" s="121" t="n"/>
      <c r="N1829" s="107" t="n"/>
      <c r="O1829" s="107" t="n"/>
      <c r="P1829" s="107" t="n"/>
      <c r="Q1829" s="61" t="n"/>
      <c r="R1829" s="61" t="n"/>
      <c r="S1829" s="62" t="n"/>
      <c r="T1829" s="59" t="n"/>
      <c r="U1829" s="59" t="n"/>
      <c r="V1829" s="59" t="n"/>
    </row>
    <row r="1830">
      <c r="G1830" s="59" t="n"/>
      <c r="H1830" s="120" t="n"/>
      <c r="I1830" s="60" t="n"/>
      <c r="J1830" s="70" t="n"/>
      <c r="K1830" s="106" t="n"/>
      <c r="L1830" s="59" t="n"/>
      <c r="M1830" s="121" t="n"/>
      <c r="N1830" s="107" t="n"/>
      <c r="O1830" s="107" t="n"/>
      <c r="P1830" s="107" t="n"/>
      <c r="Q1830" s="61" t="n"/>
      <c r="R1830" s="61" t="n"/>
      <c r="S1830" s="62" t="n"/>
      <c r="T1830" s="59" t="n"/>
      <c r="U1830" s="59" t="n"/>
      <c r="V1830" s="59" t="n"/>
    </row>
    <row r="1831">
      <c r="G1831" s="59" t="n"/>
      <c r="H1831" s="120" t="n"/>
      <c r="I1831" s="60" t="n"/>
      <c r="J1831" s="70" t="n"/>
      <c r="K1831" s="106" t="n"/>
      <c r="L1831" s="59" t="n"/>
      <c r="M1831" s="121" t="n"/>
      <c r="N1831" s="107" t="n"/>
      <c r="O1831" s="107" t="n"/>
      <c r="P1831" s="107" t="n"/>
      <c r="Q1831" s="61" t="n"/>
      <c r="R1831" s="61" t="n"/>
      <c r="S1831" s="62" t="n"/>
      <c r="T1831" s="59" t="n"/>
      <c r="U1831" s="59" t="n"/>
      <c r="V1831" s="59" t="n"/>
    </row>
    <row r="1832">
      <c r="G1832" s="59" t="n"/>
      <c r="H1832" s="120" t="n"/>
      <c r="I1832" s="60" t="n"/>
      <c r="J1832" s="70" t="n"/>
      <c r="K1832" s="106" t="n"/>
      <c r="L1832" s="59" t="n"/>
      <c r="M1832" s="121" t="n"/>
      <c r="N1832" s="107" t="n"/>
      <c r="O1832" s="107" t="n"/>
      <c r="P1832" s="107" t="n"/>
      <c r="Q1832" s="61" t="n"/>
      <c r="R1832" s="61" t="n"/>
      <c r="S1832" s="62" t="n"/>
      <c r="T1832" s="59" t="n"/>
      <c r="U1832" s="59" t="n"/>
      <c r="V1832" s="59" t="n"/>
    </row>
    <row r="1833">
      <c r="G1833" s="59" t="n"/>
      <c r="H1833" s="120" t="n"/>
      <c r="I1833" s="60" t="n"/>
      <c r="J1833" s="70" t="n"/>
      <c r="K1833" s="106" t="n"/>
      <c r="L1833" s="59" t="n"/>
      <c r="M1833" s="121" t="n"/>
      <c r="N1833" s="107" t="n"/>
      <c r="O1833" s="107" t="n"/>
      <c r="P1833" s="107" t="n"/>
      <c r="Q1833" s="61" t="n"/>
      <c r="R1833" s="61" t="n"/>
      <c r="S1833" s="62" t="n"/>
      <c r="T1833" s="59" t="n"/>
      <c r="U1833" s="59" t="n"/>
      <c r="V1833" s="59" t="n"/>
    </row>
    <row r="1834">
      <c r="G1834" s="59" t="n"/>
      <c r="H1834" s="120" t="n"/>
      <c r="I1834" s="60" t="n"/>
      <c r="J1834" s="70" t="n"/>
      <c r="K1834" s="106" t="n"/>
      <c r="L1834" s="59" t="n"/>
      <c r="M1834" s="121" t="n"/>
      <c r="N1834" s="107" t="n"/>
      <c r="O1834" s="107" t="n"/>
      <c r="P1834" s="107" t="n"/>
      <c r="Q1834" s="61" t="n"/>
      <c r="R1834" s="61" t="n"/>
      <c r="S1834" s="62" t="n"/>
      <c r="T1834" s="59" t="n"/>
      <c r="U1834" s="59" t="n"/>
      <c r="V1834" s="59" t="n"/>
    </row>
    <row r="1835">
      <c r="G1835" s="59" t="n"/>
      <c r="H1835" s="120" t="n"/>
      <c r="I1835" s="60" t="n"/>
      <c r="J1835" s="70" t="n"/>
      <c r="K1835" s="106" t="n"/>
      <c r="L1835" s="59" t="n"/>
      <c r="M1835" s="121" t="n"/>
      <c r="N1835" s="107" t="n"/>
      <c r="O1835" s="107" t="n"/>
      <c r="P1835" s="107" t="n"/>
      <c r="Q1835" s="61" t="n"/>
      <c r="R1835" s="61" t="n"/>
      <c r="S1835" s="62" t="n"/>
      <c r="T1835" s="59" t="n"/>
      <c r="U1835" s="59" t="n"/>
      <c r="V1835" s="59" t="n"/>
    </row>
    <row r="1836">
      <c r="G1836" s="59" t="n"/>
      <c r="H1836" s="120" t="n"/>
      <c r="I1836" s="60" t="n"/>
      <c r="J1836" s="70" t="n"/>
      <c r="K1836" s="106" t="n"/>
      <c r="L1836" s="59" t="n"/>
      <c r="M1836" s="121" t="n"/>
      <c r="N1836" s="107" t="n"/>
      <c r="O1836" s="107" t="n"/>
      <c r="P1836" s="107" t="n"/>
      <c r="Q1836" s="61" t="n"/>
      <c r="R1836" s="61" t="n"/>
      <c r="S1836" s="62" t="n"/>
      <c r="T1836" s="59" t="n"/>
      <c r="U1836" s="59" t="n"/>
      <c r="V1836" s="59" t="n"/>
    </row>
    <row r="1837">
      <c r="G1837" s="59" t="n"/>
      <c r="H1837" s="120" t="n"/>
      <c r="I1837" s="60" t="n"/>
      <c r="J1837" s="70" t="n"/>
      <c r="K1837" s="106" t="n"/>
      <c r="L1837" s="59" t="n"/>
      <c r="M1837" s="121" t="n"/>
      <c r="N1837" s="107" t="n"/>
      <c r="O1837" s="107" t="n"/>
      <c r="P1837" s="107" t="n"/>
      <c r="Q1837" s="61" t="n"/>
      <c r="R1837" s="61" t="n"/>
      <c r="S1837" s="62" t="n"/>
      <c r="T1837" s="59" t="n"/>
      <c r="U1837" s="59" t="n"/>
      <c r="V1837" s="59" t="n"/>
    </row>
    <row r="1838">
      <c r="G1838" s="59" t="n"/>
      <c r="H1838" s="120" t="n"/>
      <c r="I1838" s="60" t="n"/>
      <c r="J1838" s="70" t="n"/>
      <c r="K1838" s="106" t="n"/>
      <c r="L1838" s="59" t="n"/>
      <c r="M1838" s="121" t="n"/>
      <c r="N1838" s="107" t="n"/>
      <c r="O1838" s="107" t="n"/>
      <c r="P1838" s="107" t="n"/>
      <c r="Q1838" s="61" t="n"/>
      <c r="R1838" s="61" t="n"/>
      <c r="S1838" s="62" t="n"/>
      <c r="T1838" s="59" t="n"/>
      <c r="U1838" s="59" t="n"/>
      <c r="V1838" s="59" t="n"/>
    </row>
    <row r="1839">
      <c r="G1839" s="59" t="n"/>
      <c r="H1839" s="120" t="n"/>
      <c r="I1839" s="60" t="n"/>
      <c r="J1839" s="70" t="n"/>
      <c r="K1839" s="106" t="n"/>
      <c r="L1839" s="59" t="n"/>
      <c r="M1839" s="121" t="n"/>
      <c r="N1839" s="107" t="n"/>
      <c r="O1839" s="107" t="n"/>
      <c r="P1839" s="107" t="n"/>
      <c r="Q1839" s="61" t="n"/>
      <c r="R1839" s="61" t="n"/>
      <c r="S1839" s="62" t="n"/>
      <c r="T1839" s="59" t="n"/>
      <c r="U1839" s="59" t="n"/>
      <c r="V1839" s="59" t="n"/>
    </row>
    <row r="1840">
      <c r="G1840" s="59" t="n"/>
      <c r="H1840" s="120" t="n"/>
      <c r="I1840" s="60" t="n"/>
      <c r="J1840" s="70" t="n"/>
      <c r="K1840" s="106" t="n"/>
      <c r="L1840" s="59" t="n"/>
      <c r="M1840" s="121" t="n"/>
      <c r="N1840" s="107" t="n"/>
      <c r="O1840" s="107" t="n"/>
      <c r="P1840" s="107" t="n"/>
      <c r="Q1840" s="61" t="n"/>
      <c r="R1840" s="61" t="n"/>
      <c r="S1840" s="62" t="n"/>
      <c r="T1840" s="59" t="n"/>
      <c r="U1840" s="59" t="n"/>
      <c r="V1840" s="59" t="n"/>
    </row>
    <row r="1841" ht="17.5" customHeight="1" s="15" thickBot="1">
      <c r="A1841" s="4" t="n"/>
      <c r="G1841" s="59" t="n"/>
      <c r="H1841" s="120" t="n"/>
      <c r="I1841" s="60" t="n"/>
      <c r="J1841" s="70" t="n"/>
      <c r="K1841" s="106" t="n"/>
      <c r="L1841" s="106" t="n"/>
      <c r="M1841" s="121" t="n"/>
      <c r="N1841" s="122" t="n"/>
      <c r="O1841" s="107" t="n"/>
      <c r="P1841" s="107" t="n"/>
      <c r="Q1841" s="61" t="n"/>
      <c r="R1841" s="63" t="n"/>
      <c r="S1841" s="62" t="n"/>
      <c r="T1841" s="59" t="n"/>
      <c r="U1841" s="59" t="n"/>
      <c r="V1841" s="59" t="n"/>
    </row>
    <row r="1842" ht="17.5" customHeight="1" s="15" thickTop="1">
      <c r="G1842" s="59" t="n"/>
      <c r="H1842" s="120" t="n"/>
      <c r="I1842" s="60" t="n"/>
      <c r="J1842" s="70" t="n"/>
      <c r="K1842" s="106" t="n"/>
      <c r="L1842" s="59" t="n"/>
      <c r="M1842" s="121" t="n"/>
      <c r="N1842" s="107" t="n"/>
      <c r="O1842" s="107" t="n"/>
      <c r="P1842" s="107" t="n"/>
      <c r="Q1842" s="61" t="n"/>
      <c r="R1842" s="61" t="n"/>
      <c r="S1842" s="62" t="n"/>
      <c r="T1842" s="59" t="n"/>
      <c r="U1842" s="59" t="n"/>
      <c r="V1842" s="59" t="n"/>
    </row>
    <row r="1843">
      <c r="G1843" s="59" t="n"/>
      <c r="H1843" s="120" t="n"/>
      <c r="I1843" s="60" t="n"/>
      <c r="J1843" s="70" t="n"/>
      <c r="K1843" s="106" t="n"/>
      <c r="L1843" s="59" t="n"/>
      <c r="M1843" s="121" t="n"/>
      <c r="N1843" s="107" t="n"/>
      <c r="O1843" s="107" t="n"/>
      <c r="P1843" s="107" t="n"/>
      <c r="Q1843" s="61" t="n"/>
      <c r="R1843" s="61" t="n"/>
      <c r="S1843" s="62" t="n"/>
      <c r="T1843" s="59" t="n"/>
      <c r="U1843" s="59" t="n"/>
      <c r="V1843" s="59" t="n"/>
    </row>
    <row r="1844">
      <c r="G1844" s="59" t="n"/>
      <c r="H1844" s="120" t="n"/>
      <c r="I1844" s="60" t="n"/>
      <c r="J1844" s="70" t="n"/>
      <c r="K1844" s="106" t="n"/>
      <c r="L1844" s="59" t="n"/>
      <c r="M1844" s="121" t="n"/>
      <c r="N1844" s="107" t="n"/>
      <c r="O1844" s="107" t="n"/>
      <c r="P1844" s="107" t="n"/>
      <c r="Q1844" s="61" t="n"/>
      <c r="R1844" s="61" t="n"/>
      <c r="S1844" s="62" t="n"/>
      <c r="T1844" s="59" t="n"/>
      <c r="U1844" s="59" t="n"/>
      <c r="V1844" s="59" t="n"/>
    </row>
    <row r="1845">
      <c r="G1845" s="59" t="n"/>
      <c r="H1845" s="120" t="n"/>
      <c r="I1845" s="60" t="n"/>
      <c r="J1845" s="70" t="n"/>
      <c r="K1845" s="106" t="n"/>
      <c r="L1845" s="59" t="n"/>
      <c r="M1845" s="121" t="n"/>
      <c r="N1845" s="107" t="n"/>
      <c r="O1845" s="107" t="n"/>
      <c r="P1845" s="107" t="n"/>
      <c r="Q1845" s="61" t="n"/>
      <c r="R1845" s="61" t="n"/>
      <c r="S1845" s="62" t="n"/>
      <c r="T1845" s="59" t="n"/>
      <c r="U1845" s="59" t="n"/>
      <c r="V1845" s="59" t="n"/>
    </row>
    <row r="1846">
      <c r="G1846" s="59" t="n"/>
      <c r="H1846" s="120" t="n"/>
      <c r="I1846" s="60" t="n"/>
      <c r="J1846" s="70" t="n"/>
      <c r="K1846" s="106" t="n"/>
      <c r="L1846" s="59" t="n"/>
      <c r="M1846" s="121" t="n"/>
      <c r="N1846" s="107" t="n"/>
      <c r="O1846" s="107" t="n"/>
      <c r="P1846" s="107" t="n"/>
      <c r="Q1846" s="61" t="n"/>
      <c r="R1846" s="61" t="n"/>
      <c r="S1846" s="62" t="n"/>
      <c r="T1846" s="59" t="n"/>
      <c r="U1846" s="59" t="n"/>
      <c r="V1846" s="59" t="n"/>
    </row>
    <row r="1847">
      <c r="G1847" s="59" t="n"/>
      <c r="H1847" s="120" t="n"/>
      <c r="I1847" s="60" t="n"/>
      <c r="J1847" s="70" t="n"/>
      <c r="K1847" s="106" t="n"/>
      <c r="L1847" s="59" t="n"/>
      <c r="M1847" s="121" t="n"/>
      <c r="N1847" s="107" t="n"/>
      <c r="O1847" s="107" t="n"/>
      <c r="P1847" s="107" t="n"/>
      <c r="Q1847" s="61" t="n"/>
      <c r="R1847" s="61" t="n"/>
      <c r="S1847" s="62" t="n"/>
      <c r="T1847" s="59" t="n"/>
      <c r="U1847" s="59" t="n"/>
      <c r="V1847" s="59" t="n"/>
    </row>
    <row r="1848">
      <c r="E1848" s="4" t="n"/>
      <c r="F1848" s="4" t="n"/>
      <c r="G1848" s="59" t="n"/>
      <c r="H1848" s="120" t="n"/>
      <c r="I1848" s="60" t="n"/>
      <c r="J1848" s="70" t="n"/>
      <c r="K1848" s="106" t="n"/>
      <c r="L1848" s="59" t="n"/>
      <c r="M1848" s="121" t="n"/>
      <c r="N1848" s="107" t="n"/>
      <c r="O1848" s="107" t="n"/>
      <c r="P1848" s="107" t="n"/>
      <c r="Q1848" s="61" t="n"/>
      <c r="R1848" s="61" t="n"/>
      <c r="S1848" s="62" t="n"/>
      <c r="T1848" s="59" t="n"/>
      <c r="U1848" s="59" t="n"/>
      <c r="V1848" s="59" t="n"/>
    </row>
    <row r="1849">
      <c r="B1849" s="27" t="n"/>
      <c r="C1849" s="4" t="n"/>
      <c r="D1849" s="4" t="n"/>
      <c r="G1849" s="59" t="n"/>
      <c r="H1849" s="120" t="n"/>
      <c r="I1849" s="60" t="n"/>
      <c r="J1849" s="70" t="n"/>
      <c r="K1849" s="106" t="n"/>
      <c r="L1849" s="59" t="n"/>
      <c r="M1849" s="121" t="n"/>
      <c r="N1849" s="107" t="n"/>
      <c r="O1849" s="107" t="n"/>
      <c r="P1849" s="107" t="n"/>
      <c r="Q1849" s="61" t="n"/>
      <c r="R1849" s="61" t="n"/>
      <c r="S1849" s="62" t="n"/>
      <c r="T1849" s="59" t="n"/>
      <c r="U1849" s="59" t="n"/>
      <c r="V1849" s="59" t="n"/>
    </row>
    <row r="1850">
      <c r="G1850" s="59" t="n"/>
      <c r="H1850" s="120" t="n"/>
      <c r="I1850" s="60" t="n"/>
      <c r="J1850" s="70" t="n"/>
      <c r="K1850" s="106" t="n"/>
      <c r="L1850" s="59" t="n"/>
      <c r="M1850" s="121" t="n"/>
      <c r="N1850" s="107" t="n"/>
      <c r="O1850" s="107" t="n"/>
      <c r="P1850" s="107" t="n"/>
      <c r="Q1850" s="61" t="n"/>
      <c r="R1850" s="61" t="n"/>
      <c r="S1850" s="62" t="n"/>
      <c r="T1850" s="59" t="n"/>
      <c r="U1850" s="59" t="n"/>
      <c r="V1850" s="59" t="n"/>
    </row>
    <row r="1851">
      <c r="G1851" s="59" t="n"/>
      <c r="H1851" s="120" t="n"/>
      <c r="I1851" s="60" t="n"/>
      <c r="J1851" s="70" t="n"/>
      <c r="K1851" s="106" t="n"/>
      <c r="L1851" s="59" t="n"/>
      <c r="M1851" s="121" t="n"/>
      <c r="N1851" s="107" t="n"/>
      <c r="O1851" s="107" t="n"/>
      <c r="P1851" s="107" t="n"/>
      <c r="Q1851" s="61" t="n"/>
      <c r="R1851" s="61" t="n"/>
      <c r="S1851" s="62" t="n"/>
      <c r="T1851" s="59" t="n"/>
      <c r="U1851" s="59" t="n"/>
      <c r="V1851" s="59" t="n"/>
    </row>
    <row r="1852">
      <c r="G1852" s="59" t="n"/>
      <c r="H1852" s="120" t="n"/>
      <c r="I1852" s="60" t="n"/>
      <c r="J1852" s="70" t="n"/>
      <c r="K1852" s="106" t="n"/>
      <c r="L1852" s="59" t="n"/>
      <c r="M1852" s="121" t="n"/>
      <c r="N1852" s="107" t="n"/>
      <c r="O1852" s="107" t="n"/>
      <c r="P1852" s="107" t="n"/>
      <c r="Q1852" s="61" t="n"/>
      <c r="R1852" s="61" t="n"/>
      <c r="S1852" s="62" t="n"/>
      <c r="T1852" s="59" t="n"/>
      <c r="U1852" s="59" t="n"/>
      <c r="V1852" s="59" t="n"/>
    </row>
    <row r="1853">
      <c r="G1853" s="59" t="n"/>
      <c r="H1853" s="120" t="n"/>
      <c r="I1853" s="60" t="n"/>
      <c r="J1853" s="70" t="n"/>
      <c r="K1853" s="106" t="n"/>
      <c r="L1853" s="59" t="n"/>
      <c r="M1853" s="121" t="n"/>
      <c r="N1853" s="107" t="n"/>
      <c r="O1853" s="107" t="n"/>
      <c r="P1853" s="107" t="n"/>
      <c r="Q1853" s="61" t="n"/>
      <c r="R1853" s="61" t="n"/>
      <c r="S1853" s="62" t="n"/>
      <c r="T1853" s="59" t="n"/>
      <c r="U1853" s="59" t="n"/>
      <c r="V1853" s="59" t="n"/>
    </row>
    <row r="1854">
      <c r="G1854" s="59" t="n"/>
      <c r="H1854" s="120" t="n"/>
      <c r="I1854" s="60" t="n"/>
      <c r="J1854" s="70" t="n"/>
      <c r="K1854" s="106" t="n"/>
      <c r="L1854" s="59" t="n"/>
      <c r="M1854" s="121" t="n"/>
      <c r="N1854" s="107" t="n"/>
      <c r="O1854" s="107" t="n"/>
      <c r="P1854" s="107" t="n"/>
      <c r="Q1854" s="61" t="n"/>
      <c r="R1854" s="61" t="n"/>
      <c r="S1854" s="62" t="n"/>
      <c r="T1854" s="59" t="n"/>
      <c r="U1854" s="59" t="n"/>
      <c r="V1854" s="59" t="n"/>
    </row>
    <row r="1855">
      <c r="G1855" s="59" t="n"/>
      <c r="H1855" s="120" t="n"/>
      <c r="I1855" s="60" t="n"/>
      <c r="J1855" s="70" t="n"/>
      <c r="K1855" s="106" t="n"/>
      <c r="L1855" s="59" t="n"/>
      <c r="M1855" s="121" t="n"/>
      <c r="N1855" s="107" t="n"/>
      <c r="O1855" s="107" t="n"/>
      <c r="P1855" s="107" t="n"/>
      <c r="Q1855" s="61" t="n"/>
      <c r="R1855" s="61" t="n"/>
      <c r="S1855" s="62" t="n"/>
      <c r="T1855" s="59" t="n"/>
      <c r="U1855" s="59" t="n"/>
      <c r="V1855" s="59" t="n"/>
    </row>
    <row r="1856">
      <c r="G1856" s="59" t="n"/>
      <c r="H1856" s="120" t="n"/>
      <c r="I1856" s="60" t="n"/>
      <c r="J1856" s="70" t="n"/>
      <c r="K1856" s="106" t="n"/>
      <c r="L1856" s="59" t="n"/>
      <c r="M1856" s="121" t="n"/>
      <c r="N1856" s="107" t="n"/>
      <c r="O1856" s="107" t="n"/>
      <c r="P1856" s="107" t="n"/>
      <c r="Q1856" s="61" t="n"/>
      <c r="R1856" s="61" t="n"/>
      <c r="S1856" s="62" t="n"/>
      <c r="T1856" s="59" t="n"/>
      <c r="U1856" s="59" t="n"/>
      <c r="V1856" s="59" t="n"/>
    </row>
    <row r="1857">
      <c r="G1857" s="59" t="n"/>
      <c r="H1857" s="120" t="n"/>
      <c r="I1857" s="60" t="n"/>
      <c r="J1857" s="70" t="n"/>
      <c r="K1857" s="106" t="n"/>
      <c r="L1857" s="59" t="n"/>
      <c r="M1857" s="121" t="n"/>
      <c r="N1857" s="107" t="n"/>
      <c r="O1857" s="107" t="n"/>
      <c r="P1857" s="107" t="n"/>
      <c r="Q1857" s="61" t="n"/>
      <c r="R1857" s="61" t="n"/>
      <c r="S1857" s="62" t="n"/>
      <c r="T1857" s="59" t="n"/>
      <c r="U1857" s="59" t="n"/>
      <c r="V1857" s="59" t="n"/>
    </row>
    <row r="1858">
      <c r="G1858" s="59" t="n"/>
      <c r="H1858" s="120" t="n"/>
      <c r="I1858" s="60" t="n"/>
      <c r="J1858" s="70" t="n"/>
      <c r="K1858" s="106" t="n"/>
      <c r="L1858" s="59" t="n"/>
      <c r="M1858" s="121" t="n"/>
      <c r="N1858" s="107" t="n"/>
      <c r="O1858" s="107" t="n"/>
      <c r="P1858" s="107" t="n"/>
      <c r="Q1858" s="61" t="n"/>
      <c r="R1858" s="61" t="n"/>
      <c r="S1858" s="62" t="n"/>
      <c r="T1858" s="59" t="n"/>
      <c r="U1858" s="59" t="n"/>
      <c r="V1858" s="59" t="n"/>
    </row>
    <row r="1859">
      <c r="G1859" s="59" t="n"/>
      <c r="H1859" s="120" t="n"/>
      <c r="I1859" s="60" t="n"/>
      <c r="J1859" s="70" t="n"/>
      <c r="K1859" s="106" t="n"/>
      <c r="L1859" s="59" t="n"/>
      <c r="M1859" s="121" t="n"/>
      <c r="N1859" s="107" t="n"/>
      <c r="O1859" s="107" t="n"/>
      <c r="P1859" s="107" t="n"/>
      <c r="Q1859" s="61" t="n"/>
      <c r="R1859" s="61" t="n"/>
      <c r="S1859" s="62" t="n"/>
      <c r="T1859" s="59" t="n"/>
      <c r="U1859" s="59" t="n"/>
      <c r="V1859" s="59" t="n"/>
    </row>
    <row r="1860">
      <c r="G1860" s="59" t="n"/>
      <c r="H1860" s="120" t="n"/>
      <c r="I1860" s="60" t="n"/>
      <c r="J1860" s="70" t="n"/>
      <c r="K1860" s="106" t="n"/>
      <c r="L1860" s="59" t="n"/>
      <c r="M1860" s="121" t="n"/>
      <c r="N1860" s="107" t="n"/>
      <c r="O1860" s="107" t="n"/>
      <c r="P1860" s="107" t="n"/>
      <c r="Q1860" s="61" t="n"/>
      <c r="R1860" s="61" t="n"/>
      <c r="S1860" s="62" t="n"/>
      <c r="T1860" s="59" t="n"/>
      <c r="U1860" s="59" t="n"/>
      <c r="V1860" s="59" t="n"/>
    </row>
    <row r="1861">
      <c r="G1861" s="59" t="n"/>
      <c r="H1861" s="120" t="n"/>
      <c r="I1861" s="60" t="n"/>
      <c r="J1861" s="70" t="n"/>
      <c r="K1861" s="106" t="n"/>
      <c r="L1861" s="59" t="n"/>
      <c r="M1861" s="121" t="n"/>
      <c r="N1861" s="107" t="n"/>
      <c r="O1861" s="107" t="n"/>
      <c r="P1861" s="107" t="n"/>
      <c r="Q1861" s="61" t="n"/>
      <c r="R1861" s="61" t="n"/>
      <c r="S1861" s="62" t="n"/>
      <c r="T1861" s="59" t="n"/>
      <c r="U1861" s="59" t="n"/>
      <c r="V1861" s="59" t="n"/>
    </row>
    <row r="1862">
      <c r="G1862" s="59" t="n"/>
      <c r="H1862" s="120" t="n"/>
      <c r="I1862" s="60" t="n"/>
      <c r="J1862" s="70" t="n"/>
      <c r="K1862" s="106" t="n"/>
      <c r="L1862" s="59" t="n"/>
      <c r="M1862" s="121" t="n"/>
      <c r="N1862" s="107" t="n"/>
      <c r="O1862" s="107" t="n"/>
      <c r="P1862" s="107" t="n"/>
      <c r="Q1862" s="61" t="n"/>
      <c r="R1862" s="61" t="n"/>
      <c r="S1862" s="62" t="n"/>
      <c r="T1862" s="59" t="n"/>
      <c r="U1862" s="59" t="n"/>
      <c r="V1862" s="59" t="n"/>
    </row>
    <row r="1863">
      <c r="G1863" s="59" t="n"/>
      <c r="H1863" s="120" t="n"/>
      <c r="I1863" s="60" t="n"/>
      <c r="J1863" s="70" t="n"/>
      <c r="K1863" s="106" t="n"/>
      <c r="L1863" s="59" t="n"/>
      <c r="M1863" s="121" t="n"/>
      <c r="N1863" s="107" t="n"/>
      <c r="O1863" s="107" t="n"/>
      <c r="P1863" s="107" t="n"/>
      <c r="Q1863" s="61" t="n"/>
      <c r="R1863" s="61" t="n"/>
      <c r="S1863" s="62" t="n"/>
      <c r="T1863" s="59" t="n"/>
      <c r="U1863" s="59" t="n"/>
      <c r="V1863" s="59" t="n"/>
    </row>
    <row r="1864">
      <c r="G1864" s="59" t="n"/>
      <c r="H1864" s="120" t="n"/>
      <c r="I1864" s="60" t="n"/>
      <c r="J1864" s="70" t="n"/>
      <c r="K1864" s="106" t="n"/>
      <c r="L1864" s="59" t="n"/>
      <c r="M1864" s="121" t="n"/>
      <c r="N1864" s="107" t="n"/>
      <c r="O1864" s="107" t="n"/>
      <c r="P1864" s="107" t="n"/>
      <c r="Q1864" s="61" t="n"/>
      <c r="R1864" s="61" t="n"/>
      <c r="S1864" s="62" t="n"/>
      <c r="T1864" s="59" t="n"/>
      <c r="U1864" s="59" t="n"/>
      <c r="V1864" s="59" t="n"/>
    </row>
    <row r="1865">
      <c r="G1865" s="59" t="n"/>
      <c r="H1865" s="120" t="n"/>
      <c r="I1865" s="60" t="n"/>
      <c r="J1865" s="70" t="n"/>
      <c r="K1865" s="106" t="n"/>
      <c r="L1865" s="59" t="n"/>
      <c r="M1865" s="121" t="n"/>
      <c r="N1865" s="107" t="n"/>
      <c r="O1865" s="107" t="n"/>
      <c r="P1865" s="107" t="n"/>
      <c r="Q1865" s="61" t="n"/>
      <c r="R1865" s="61" t="n"/>
      <c r="S1865" s="62" t="n"/>
      <c r="T1865" s="59" t="n"/>
      <c r="U1865" s="59" t="n"/>
      <c r="V1865" s="59" t="n"/>
    </row>
    <row r="1866">
      <c r="G1866" s="59" t="n"/>
      <c r="H1866" s="120" t="n"/>
      <c r="I1866" s="60" t="n"/>
      <c r="J1866" s="70" t="n"/>
      <c r="K1866" s="106" t="n"/>
      <c r="L1866" s="59" t="n"/>
      <c r="M1866" s="121" t="n"/>
      <c r="N1866" s="107" t="n"/>
      <c r="O1866" s="107" t="n"/>
      <c r="P1866" s="107" t="n"/>
      <c r="Q1866" s="61" t="n"/>
      <c r="R1866" s="61" t="n"/>
      <c r="S1866" s="62" t="n"/>
      <c r="T1866" s="59" t="n"/>
      <c r="U1866" s="59" t="n"/>
      <c r="V1866" s="59" t="n"/>
    </row>
    <row r="1867">
      <c r="G1867" s="59" t="n"/>
      <c r="H1867" s="120" t="n"/>
      <c r="I1867" s="60" t="n"/>
      <c r="J1867" s="70" t="n"/>
      <c r="K1867" s="106" t="n"/>
      <c r="L1867" s="59" t="n"/>
      <c r="M1867" s="121" t="n"/>
      <c r="N1867" s="107" t="n"/>
      <c r="O1867" s="107" t="n"/>
      <c r="P1867" s="107" t="n"/>
      <c r="Q1867" s="61" t="n"/>
      <c r="R1867" s="61" t="n"/>
      <c r="S1867" s="62" t="n"/>
      <c r="T1867" s="59" t="n"/>
      <c r="U1867" s="59" t="n"/>
      <c r="V1867" s="59" t="n"/>
    </row>
    <row r="1868">
      <c r="G1868" s="59" t="n"/>
      <c r="H1868" s="120" t="n"/>
      <c r="I1868" s="60" t="n"/>
      <c r="J1868" s="70" t="n"/>
      <c r="K1868" s="106" t="n"/>
      <c r="L1868" s="59" t="n"/>
      <c r="M1868" s="121" t="n"/>
      <c r="N1868" s="107" t="n"/>
      <c r="O1868" s="107" t="n"/>
      <c r="P1868" s="107" t="n"/>
      <c r="Q1868" s="61" t="n"/>
      <c r="R1868" s="61" t="n"/>
      <c r="S1868" s="62" t="n"/>
      <c r="T1868" s="59" t="n"/>
      <c r="U1868" s="59" t="n"/>
      <c r="V1868" s="59" t="n"/>
    </row>
    <row r="1869">
      <c r="G1869" s="59" t="n"/>
      <c r="H1869" s="120" t="n"/>
      <c r="I1869" s="60" t="n"/>
      <c r="J1869" s="70" t="n"/>
      <c r="K1869" s="106" t="n"/>
      <c r="L1869" s="59" t="n"/>
      <c r="M1869" s="121" t="n"/>
      <c r="N1869" s="107" t="n"/>
      <c r="O1869" s="107" t="n"/>
      <c r="P1869" s="107" t="n"/>
      <c r="Q1869" s="61" t="n"/>
      <c r="R1869" s="61" t="n"/>
      <c r="S1869" s="62" t="n"/>
      <c r="T1869" s="59" t="n"/>
      <c r="U1869" s="59" t="n"/>
      <c r="V1869" s="59" t="n"/>
    </row>
    <row r="1870">
      <c r="G1870" s="59" t="n"/>
      <c r="H1870" s="120" t="n"/>
      <c r="I1870" s="60" t="n"/>
      <c r="J1870" s="70" t="n"/>
      <c r="K1870" s="106" t="n"/>
      <c r="L1870" s="59" t="n"/>
      <c r="M1870" s="121" t="n"/>
      <c r="N1870" s="107" t="n"/>
      <c r="O1870" s="107" t="n"/>
      <c r="P1870" s="107" t="n"/>
      <c r="Q1870" s="61" t="n"/>
      <c r="R1870" s="61" t="n"/>
      <c r="S1870" s="62" t="n"/>
      <c r="T1870" s="59" t="n"/>
      <c r="U1870" s="59" t="n"/>
      <c r="V1870" s="59" t="n"/>
    </row>
    <row r="1871">
      <c r="G1871" s="59" t="n"/>
      <c r="H1871" s="120" t="n"/>
      <c r="I1871" s="60" t="n"/>
      <c r="J1871" s="70" t="n"/>
      <c r="K1871" s="106" t="n"/>
      <c r="L1871" s="59" t="n"/>
      <c r="M1871" s="121" t="n"/>
      <c r="N1871" s="107" t="n"/>
      <c r="O1871" s="107" t="n"/>
      <c r="P1871" s="107" t="n"/>
      <c r="Q1871" s="61" t="n"/>
      <c r="R1871" s="61" t="n"/>
      <c r="S1871" s="62" t="n"/>
      <c r="T1871" s="59" t="n"/>
      <c r="U1871" s="59" t="n"/>
      <c r="V1871" s="59" t="n"/>
    </row>
    <row r="1872">
      <c r="G1872" s="59" t="n"/>
      <c r="H1872" s="120" t="n"/>
      <c r="I1872" s="60" t="n"/>
      <c r="J1872" s="70" t="n"/>
      <c r="K1872" s="106" t="n"/>
      <c r="L1872" s="59" t="n"/>
      <c r="M1872" s="121" t="n"/>
      <c r="N1872" s="107" t="n"/>
      <c r="O1872" s="107" t="n"/>
      <c r="P1872" s="107" t="n"/>
      <c r="Q1872" s="61" t="n"/>
      <c r="R1872" s="61" t="n"/>
      <c r="S1872" s="62" t="n"/>
      <c r="T1872" s="59" t="n"/>
      <c r="U1872" s="59" t="n"/>
      <c r="V1872" s="59" t="n"/>
    </row>
    <row r="1873">
      <c r="G1873" s="59" t="n"/>
      <c r="H1873" s="120" t="n"/>
      <c r="I1873" s="60" t="n"/>
      <c r="J1873" s="70" t="n"/>
      <c r="K1873" s="106" t="n"/>
      <c r="L1873" s="59" t="n"/>
      <c r="M1873" s="121" t="n"/>
      <c r="N1873" s="107" t="n"/>
      <c r="O1873" s="107" t="n"/>
      <c r="P1873" s="107" t="n"/>
      <c r="Q1873" s="61" t="n"/>
      <c r="R1873" s="61" t="n"/>
      <c r="S1873" s="62" t="n"/>
      <c r="T1873" s="59" t="n"/>
      <c r="U1873" s="59" t="n"/>
      <c r="V1873" s="59" t="n"/>
    </row>
    <row r="1874">
      <c r="G1874" s="59" t="n"/>
      <c r="H1874" s="120" t="n"/>
      <c r="I1874" s="60" t="n"/>
      <c r="J1874" s="70" t="n"/>
      <c r="K1874" s="106" t="n"/>
      <c r="L1874" s="59" t="n"/>
      <c r="M1874" s="121" t="n"/>
      <c r="N1874" s="107" t="n"/>
      <c r="O1874" s="107" t="n"/>
      <c r="P1874" s="107" t="n"/>
      <c r="Q1874" s="61" t="n"/>
      <c r="R1874" s="61" t="n"/>
      <c r="S1874" s="62" t="n"/>
      <c r="T1874" s="59" t="n"/>
      <c r="U1874" s="59" t="n"/>
      <c r="V1874" s="59" t="n"/>
    </row>
    <row r="1875">
      <c r="G1875" s="59" t="n"/>
      <c r="H1875" s="120" t="n"/>
      <c r="I1875" s="60" t="n"/>
      <c r="J1875" s="70" t="n"/>
      <c r="K1875" s="106" t="n"/>
      <c r="L1875" s="59" t="n"/>
      <c r="M1875" s="121" t="n"/>
      <c r="N1875" s="107" t="n"/>
      <c r="O1875" s="107" t="n"/>
      <c r="P1875" s="107" t="n"/>
      <c r="Q1875" s="61" t="n"/>
      <c r="R1875" s="61" t="n"/>
      <c r="S1875" s="62" t="n"/>
      <c r="T1875" s="59" t="n"/>
      <c r="U1875" s="59" t="n"/>
      <c r="V1875" s="59" t="n"/>
    </row>
    <row r="1876">
      <c r="G1876" s="59" t="n"/>
      <c r="H1876" s="120" t="n"/>
      <c r="I1876" s="60" t="n"/>
      <c r="J1876" s="70" t="n"/>
      <c r="K1876" s="106" t="n"/>
      <c r="L1876" s="59" t="n"/>
      <c r="M1876" s="121" t="n"/>
      <c r="N1876" s="107" t="n"/>
      <c r="O1876" s="107" t="n"/>
      <c r="P1876" s="107" t="n"/>
      <c r="Q1876" s="61" t="n"/>
      <c r="R1876" s="61" t="n"/>
      <c r="S1876" s="62" t="n"/>
      <c r="T1876" s="59" t="n"/>
      <c r="U1876" s="59" t="n"/>
      <c r="V1876" s="59" t="n"/>
    </row>
    <row r="1877">
      <c r="G1877" s="59" t="n"/>
      <c r="H1877" s="120" t="n"/>
      <c r="I1877" s="60" t="n"/>
      <c r="J1877" s="70" t="n"/>
      <c r="K1877" s="106" t="n"/>
      <c r="L1877" s="59" t="n"/>
      <c r="M1877" s="121" t="n"/>
      <c r="N1877" s="107" t="n"/>
      <c r="O1877" s="107" t="n"/>
      <c r="P1877" s="107" t="n"/>
      <c r="Q1877" s="61" t="n"/>
      <c r="R1877" s="61" t="n"/>
      <c r="S1877" s="62" t="n"/>
      <c r="T1877" s="59" t="n"/>
      <c r="U1877" s="59" t="n"/>
      <c r="V1877" s="59" t="n"/>
    </row>
    <row r="1878">
      <c r="G1878" s="59" t="n"/>
      <c r="H1878" s="120" t="n"/>
      <c r="I1878" s="60" t="n"/>
      <c r="J1878" s="70" t="n"/>
      <c r="K1878" s="106" t="n"/>
      <c r="L1878" s="59" t="n"/>
      <c r="M1878" s="121" t="n"/>
      <c r="N1878" s="107" t="n"/>
      <c r="O1878" s="107" t="n"/>
      <c r="P1878" s="107" t="n"/>
      <c r="Q1878" s="61" t="n"/>
      <c r="R1878" s="61" t="n"/>
      <c r="S1878" s="62" t="n"/>
      <c r="T1878" s="59" t="n"/>
      <c r="U1878" s="59" t="n"/>
      <c r="V1878" s="59" t="n"/>
    </row>
    <row r="1879">
      <c r="G1879" s="59" t="n"/>
      <c r="H1879" s="120" t="n"/>
      <c r="I1879" s="60" t="n"/>
      <c r="J1879" s="70" t="n"/>
      <c r="K1879" s="106" t="n"/>
      <c r="L1879" s="59" t="n"/>
      <c r="M1879" s="121" t="n"/>
      <c r="N1879" s="107" t="n"/>
      <c r="O1879" s="107" t="n"/>
      <c r="P1879" s="107" t="n"/>
      <c r="Q1879" s="61" t="n"/>
      <c r="R1879" s="61" t="n"/>
      <c r="S1879" s="62" t="n"/>
      <c r="T1879" s="59" t="n"/>
      <c r="U1879" s="59" t="n"/>
      <c r="V1879" s="59" t="n"/>
    </row>
    <row r="1880">
      <c r="G1880" s="59" t="n"/>
      <c r="H1880" s="120" t="n"/>
      <c r="I1880" s="60" t="n"/>
      <c r="J1880" s="70" t="n"/>
      <c r="K1880" s="106" t="n"/>
      <c r="L1880" s="59" t="n"/>
      <c r="M1880" s="121" t="n"/>
      <c r="N1880" s="107" t="n"/>
      <c r="O1880" s="107" t="n"/>
      <c r="P1880" s="107" t="n"/>
      <c r="Q1880" s="61" t="n"/>
      <c r="R1880" s="61" t="n"/>
      <c r="S1880" s="62" t="n"/>
      <c r="T1880" s="59" t="n"/>
      <c r="U1880" s="59" t="n"/>
      <c r="V1880" s="59" t="n"/>
    </row>
    <row r="1881">
      <c r="G1881" s="59" t="n"/>
      <c r="H1881" s="120" t="n"/>
      <c r="I1881" s="60" t="n"/>
      <c r="J1881" s="70" t="n"/>
      <c r="K1881" s="106" t="n"/>
      <c r="L1881" s="59" t="n"/>
      <c r="M1881" s="121" t="n"/>
      <c r="N1881" s="107" t="n"/>
      <c r="O1881" s="107" t="n"/>
      <c r="P1881" s="107" t="n"/>
      <c r="Q1881" s="61" t="n"/>
      <c r="R1881" s="61" t="n"/>
      <c r="S1881" s="62" t="n"/>
      <c r="T1881" s="59" t="n"/>
      <c r="U1881" s="59" t="n"/>
      <c r="V1881" s="59" t="n"/>
    </row>
    <row r="1882">
      <c r="G1882" s="59" t="n"/>
      <c r="H1882" s="120" t="n"/>
      <c r="I1882" s="60" t="n"/>
      <c r="J1882" s="70" t="n"/>
      <c r="K1882" s="106" t="n"/>
      <c r="L1882" s="59" t="n"/>
      <c r="M1882" s="121" t="n"/>
      <c r="N1882" s="107" t="n"/>
      <c r="O1882" s="107" t="n"/>
      <c r="P1882" s="107" t="n"/>
      <c r="Q1882" s="61" t="n"/>
      <c r="R1882" s="61" t="n"/>
      <c r="S1882" s="62" t="n"/>
      <c r="T1882" s="59" t="n"/>
      <c r="U1882" s="59" t="n"/>
      <c r="V1882" s="59" t="n"/>
    </row>
    <row r="1883">
      <c r="G1883" s="59" t="n"/>
      <c r="H1883" s="120" t="n"/>
      <c r="I1883" s="60" t="n"/>
      <c r="J1883" s="70" t="n"/>
      <c r="K1883" s="106" t="n"/>
      <c r="L1883" s="59" t="n"/>
      <c r="M1883" s="121" t="n"/>
      <c r="N1883" s="107" t="n"/>
      <c r="O1883" s="107" t="n"/>
      <c r="P1883" s="107" t="n"/>
      <c r="Q1883" s="61" t="n"/>
      <c r="R1883" s="61" t="n"/>
      <c r="S1883" s="62" t="n"/>
      <c r="T1883" s="59" t="n"/>
      <c r="U1883" s="59" t="n"/>
      <c r="V1883" s="59" t="n"/>
    </row>
    <row r="1884">
      <c r="G1884" s="59" t="n"/>
      <c r="H1884" s="120" t="n"/>
      <c r="I1884" s="60" t="n"/>
      <c r="J1884" s="70" t="n"/>
      <c r="K1884" s="106" t="n"/>
      <c r="L1884" s="59" t="n"/>
      <c r="M1884" s="121" t="n"/>
      <c r="N1884" s="107" t="n"/>
      <c r="O1884" s="107" t="n"/>
      <c r="P1884" s="107" t="n"/>
      <c r="Q1884" s="61" t="n"/>
      <c r="R1884" s="61" t="n"/>
      <c r="S1884" s="62" t="n"/>
      <c r="T1884" s="59" t="n"/>
      <c r="U1884" s="59" t="n"/>
      <c r="V1884" s="59" t="n"/>
    </row>
    <row r="1885">
      <c r="G1885" s="59" t="n"/>
      <c r="H1885" s="120" t="n"/>
      <c r="I1885" s="60" t="n"/>
      <c r="J1885" s="70" t="n"/>
      <c r="K1885" s="106" t="n"/>
      <c r="L1885" s="59" t="n"/>
      <c r="M1885" s="121" t="n"/>
      <c r="N1885" s="107" t="n"/>
      <c r="O1885" s="107" t="n"/>
      <c r="P1885" s="107" t="n"/>
      <c r="Q1885" s="61" t="n"/>
      <c r="R1885" s="61" t="n"/>
      <c r="S1885" s="62" t="n"/>
      <c r="T1885" s="59" t="n"/>
      <c r="U1885" s="59" t="n"/>
      <c r="V1885" s="59" t="n"/>
    </row>
    <row r="1886">
      <c r="G1886" s="59" t="n"/>
      <c r="H1886" s="120" t="n"/>
      <c r="I1886" s="60" t="n"/>
      <c r="J1886" s="70" t="n"/>
      <c r="K1886" s="106" t="n"/>
      <c r="L1886" s="59" t="n"/>
      <c r="M1886" s="121" t="n"/>
      <c r="N1886" s="107" t="n"/>
      <c r="O1886" s="107" t="n"/>
      <c r="P1886" s="107" t="n"/>
      <c r="Q1886" s="61" t="n"/>
      <c r="R1886" s="61" t="n"/>
      <c r="S1886" s="62" t="n"/>
      <c r="T1886" s="59" t="n"/>
      <c r="U1886" s="59" t="n"/>
      <c r="V1886" s="59" t="n"/>
    </row>
    <row r="1887">
      <c r="G1887" s="59" t="n"/>
      <c r="H1887" s="120" t="n"/>
      <c r="I1887" s="60" t="n"/>
      <c r="J1887" s="70" t="n"/>
      <c r="K1887" s="106" t="n"/>
      <c r="L1887" s="59" t="n"/>
      <c r="M1887" s="121" t="n"/>
      <c r="N1887" s="107" t="n"/>
      <c r="O1887" s="107" t="n"/>
      <c r="P1887" s="107" t="n"/>
      <c r="Q1887" s="61" t="n"/>
      <c r="R1887" s="61" t="n"/>
      <c r="S1887" s="62" t="n"/>
      <c r="T1887" s="59" t="n"/>
      <c r="U1887" s="59" t="n"/>
      <c r="V1887" s="59" t="n"/>
    </row>
    <row r="1888">
      <c r="G1888" s="59" t="n"/>
      <c r="H1888" s="120" t="n"/>
      <c r="I1888" s="60" t="n"/>
      <c r="J1888" s="70" t="n"/>
      <c r="K1888" s="106" t="n"/>
      <c r="L1888" s="59" t="n"/>
      <c r="M1888" s="121" t="n"/>
      <c r="N1888" s="107" t="n"/>
      <c r="O1888" s="107" t="n"/>
      <c r="P1888" s="107" t="n"/>
      <c r="Q1888" s="61" t="n"/>
      <c r="R1888" s="61" t="n"/>
      <c r="S1888" s="62" t="n"/>
      <c r="T1888" s="59" t="n"/>
      <c r="U1888" s="59" t="n"/>
      <c r="V1888" s="59" t="n"/>
    </row>
    <row r="1889">
      <c r="G1889" s="59" t="n"/>
      <c r="H1889" s="120" t="n"/>
      <c r="I1889" s="60" t="n"/>
      <c r="J1889" s="70" t="n"/>
      <c r="K1889" s="106" t="n"/>
      <c r="L1889" s="59" t="n"/>
      <c r="M1889" s="121" t="n"/>
      <c r="N1889" s="107" t="n"/>
      <c r="O1889" s="107" t="n"/>
      <c r="P1889" s="107" t="n"/>
      <c r="Q1889" s="61" t="n"/>
      <c r="R1889" s="61" t="n"/>
      <c r="S1889" s="62" t="n"/>
      <c r="T1889" s="59" t="n"/>
      <c r="U1889" s="59" t="n"/>
      <c r="V1889" s="59" t="n"/>
    </row>
    <row r="1890">
      <c r="G1890" s="59" t="n"/>
      <c r="H1890" s="120" t="n"/>
      <c r="I1890" s="60" t="n"/>
      <c r="J1890" s="70" t="n"/>
      <c r="K1890" s="106" t="n"/>
      <c r="L1890" s="59" t="n"/>
      <c r="M1890" s="121" t="n"/>
      <c r="N1890" s="107" t="n"/>
      <c r="O1890" s="107" t="n"/>
      <c r="P1890" s="107" t="n"/>
      <c r="Q1890" s="61" t="n"/>
      <c r="R1890" s="61" t="n"/>
      <c r="S1890" s="62" t="n"/>
      <c r="T1890" s="59" t="n"/>
      <c r="U1890" s="59" t="n"/>
      <c r="V1890" s="59" t="n"/>
    </row>
    <row r="1891">
      <c r="G1891" s="59" t="n"/>
      <c r="H1891" s="120" t="n"/>
      <c r="I1891" s="60" t="n"/>
      <c r="J1891" s="70" t="n"/>
      <c r="K1891" s="106" t="n"/>
      <c r="L1891" s="59" t="n"/>
      <c r="M1891" s="121" t="n"/>
      <c r="N1891" s="107" t="n"/>
      <c r="O1891" s="107" t="n"/>
      <c r="P1891" s="107" t="n"/>
      <c r="Q1891" s="61" t="n"/>
      <c r="R1891" s="61" t="n"/>
      <c r="S1891" s="62" t="n"/>
      <c r="T1891" s="59" t="n"/>
      <c r="U1891" s="59" t="n"/>
      <c r="V1891" s="59" t="n"/>
    </row>
    <row r="1892">
      <c r="G1892" s="59" t="n"/>
      <c r="H1892" s="120" t="n"/>
      <c r="I1892" s="60" t="n"/>
      <c r="J1892" s="70" t="n"/>
      <c r="K1892" s="106" t="n"/>
      <c r="L1892" s="59" t="n"/>
      <c r="M1892" s="121" t="n"/>
      <c r="N1892" s="107" t="n"/>
      <c r="O1892" s="107" t="n"/>
      <c r="P1892" s="107" t="n"/>
      <c r="Q1892" s="61" t="n"/>
      <c r="R1892" s="61" t="n"/>
      <c r="S1892" s="62" t="n"/>
      <c r="T1892" s="59" t="n"/>
      <c r="U1892" s="59" t="n"/>
      <c r="V1892" s="59" t="n"/>
    </row>
    <row r="1893" ht="17.5" customHeight="1" s="15" thickBot="1">
      <c r="A1893" s="4" t="n"/>
      <c r="G1893" s="59" t="n"/>
      <c r="H1893" s="120" t="n"/>
      <c r="I1893" s="60" t="n"/>
      <c r="J1893" s="70" t="n"/>
      <c r="K1893" s="106" t="n"/>
      <c r="L1893" s="106" t="n"/>
      <c r="M1893" s="121" t="n"/>
      <c r="N1893" s="122" t="n"/>
      <c r="O1893" s="107" t="n"/>
      <c r="P1893" s="107" t="n"/>
      <c r="Q1893" s="61" t="n"/>
      <c r="R1893" s="63" t="n"/>
      <c r="S1893" s="62" t="n"/>
      <c r="T1893" s="59" t="n"/>
      <c r="U1893" s="59" t="n"/>
      <c r="V1893" s="59" t="n"/>
    </row>
    <row r="1894" ht="17.5" customHeight="1" s="15" thickTop="1">
      <c r="G1894" s="59" t="n"/>
      <c r="H1894" s="120" t="n"/>
      <c r="I1894" s="60" t="n"/>
      <c r="J1894" s="70" t="n"/>
      <c r="K1894" s="106" t="n"/>
      <c r="L1894" s="59" t="n"/>
      <c r="M1894" s="121" t="n"/>
      <c r="N1894" s="107" t="n"/>
      <c r="O1894" s="107" t="n"/>
      <c r="P1894" s="107" t="n"/>
      <c r="Q1894" s="61" t="n"/>
      <c r="R1894" s="61" t="n"/>
      <c r="S1894" s="62" t="n"/>
      <c r="T1894" s="59" t="n"/>
      <c r="U1894" s="59" t="n"/>
      <c r="V1894" s="59" t="n"/>
    </row>
    <row r="1895">
      <c r="G1895" s="59" t="n"/>
      <c r="H1895" s="120" t="n"/>
      <c r="I1895" s="60" t="n"/>
      <c r="J1895" s="70" t="n"/>
      <c r="K1895" s="106" t="n"/>
      <c r="L1895" s="59" t="n"/>
      <c r="M1895" s="121" t="n"/>
      <c r="N1895" s="107" t="n"/>
      <c r="O1895" s="107" t="n"/>
      <c r="P1895" s="107" t="n"/>
      <c r="Q1895" s="61" t="n"/>
      <c r="R1895" s="61" t="n"/>
      <c r="S1895" s="62" t="n"/>
      <c r="T1895" s="59" t="n"/>
      <c r="U1895" s="59" t="n"/>
      <c r="V1895" s="59" t="n"/>
    </row>
    <row r="1896">
      <c r="G1896" s="59" t="n"/>
      <c r="H1896" s="120" t="n"/>
      <c r="I1896" s="60" t="n"/>
      <c r="J1896" s="70" t="n"/>
      <c r="K1896" s="106" t="n"/>
      <c r="L1896" s="59" t="n"/>
      <c r="M1896" s="121" t="n"/>
      <c r="N1896" s="107" t="n"/>
      <c r="O1896" s="107" t="n"/>
      <c r="P1896" s="107" t="n"/>
      <c r="Q1896" s="61" t="n"/>
      <c r="R1896" s="61" t="n"/>
      <c r="S1896" s="62" t="n"/>
      <c r="T1896" s="59" t="n"/>
      <c r="U1896" s="59" t="n"/>
      <c r="V1896" s="59" t="n"/>
    </row>
    <row r="1897">
      <c r="G1897" s="59" t="n"/>
      <c r="H1897" s="120" t="n"/>
      <c r="I1897" s="60" t="n"/>
      <c r="J1897" s="70" t="n"/>
      <c r="K1897" s="106" t="n"/>
      <c r="L1897" s="59" t="n"/>
      <c r="M1897" s="121" t="n"/>
      <c r="N1897" s="107" t="n"/>
      <c r="O1897" s="107" t="n"/>
      <c r="P1897" s="107" t="n"/>
      <c r="Q1897" s="61" t="n"/>
      <c r="R1897" s="61" t="n"/>
      <c r="S1897" s="62" t="n"/>
      <c r="T1897" s="59" t="n"/>
      <c r="U1897" s="59" t="n"/>
      <c r="V1897" s="59" t="n"/>
    </row>
    <row r="1898">
      <c r="G1898" s="59" t="n"/>
      <c r="H1898" s="120" t="n"/>
      <c r="I1898" s="60" t="n"/>
      <c r="J1898" s="70" t="n"/>
      <c r="K1898" s="106" t="n"/>
      <c r="L1898" s="59" t="n"/>
      <c r="M1898" s="121" t="n"/>
      <c r="N1898" s="107" t="n"/>
      <c r="O1898" s="107" t="n"/>
      <c r="P1898" s="107" t="n"/>
      <c r="Q1898" s="61" t="n"/>
      <c r="R1898" s="61" t="n"/>
      <c r="S1898" s="62" t="n"/>
      <c r="T1898" s="59" t="n"/>
      <c r="U1898" s="59" t="n"/>
      <c r="V1898" s="59" t="n"/>
    </row>
    <row r="1899">
      <c r="G1899" s="59" t="n"/>
      <c r="H1899" s="120" t="n"/>
      <c r="I1899" s="60" t="n"/>
      <c r="J1899" s="70" t="n"/>
      <c r="K1899" s="106" t="n"/>
      <c r="L1899" s="59" t="n"/>
      <c r="M1899" s="121" t="n"/>
      <c r="N1899" s="107" t="n"/>
      <c r="O1899" s="107" t="n"/>
      <c r="P1899" s="107" t="n"/>
      <c r="Q1899" s="61" t="n"/>
      <c r="R1899" s="61" t="n"/>
      <c r="S1899" s="62" t="n"/>
      <c r="T1899" s="59" t="n"/>
      <c r="U1899" s="59" t="n"/>
      <c r="V1899" s="59" t="n"/>
    </row>
    <row r="1900">
      <c r="E1900" s="4" t="n"/>
      <c r="F1900" s="4" t="n"/>
      <c r="G1900" s="59" t="n"/>
      <c r="H1900" s="120" t="n"/>
      <c r="I1900" s="60" t="n"/>
      <c r="J1900" s="70" t="n"/>
      <c r="K1900" s="106" t="n"/>
      <c r="L1900" s="59" t="n"/>
      <c r="M1900" s="121" t="n"/>
      <c r="N1900" s="107" t="n"/>
      <c r="O1900" s="107" t="n"/>
      <c r="P1900" s="107" t="n"/>
      <c r="Q1900" s="61" t="n"/>
      <c r="R1900" s="61" t="n"/>
      <c r="S1900" s="62" t="n"/>
      <c r="T1900" s="59" t="n"/>
      <c r="U1900" s="59" t="n"/>
      <c r="V1900" s="59" t="n"/>
    </row>
    <row r="1901">
      <c r="B1901" s="27" t="n"/>
      <c r="C1901" s="4" t="n"/>
      <c r="D1901" s="4" t="n"/>
      <c r="G1901" s="59" t="n"/>
      <c r="H1901" s="120" t="n"/>
      <c r="I1901" s="60" t="n"/>
      <c r="J1901" s="70" t="n"/>
      <c r="K1901" s="106" t="n"/>
      <c r="L1901" s="59" t="n"/>
      <c r="M1901" s="121" t="n"/>
      <c r="N1901" s="107" t="n"/>
      <c r="O1901" s="107" t="n"/>
      <c r="P1901" s="107" t="n"/>
      <c r="Q1901" s="61" t="n"/>
      <c r="R1901" s="61" t="n"/>
      <c r="S1901" s="62" t="n"/>
      <c r="T1901" s="59" t="n"/>
      <c r="U1901" s="59" t="n"/>
      <c r="V1901" s="59" t="n"/>
    </row>
    <row r="1902">
      <c r="G1902" s="59" t="n"/>
      <c r="H1902" s="120" t="n"/>
      <c r="I1902" s="60" t="n"/>
      <c r="J1902" s="70" t="n"/>
      <c r="K1902" s="106" t="n"/>
      <c r="L1902" s="59" t="n"/>
      <c r="M1902" s="121" t="n"/>
      <c r="N1902" s="107" t="n"/>
      <c r="O1902" s="107" t="n"/>
      <c r="P1902" s="107" t="n"/>
      <c r="Q1902" s="61" t="n"/>
      <c r="R1902" s="61" t="n"/>
      <c r="S1902" s="62" t="n"/>
      <c r="T1902" s="59" t="n"/>
      <c r="U1902" s="59" t="n"/>
      <c r="V1902" s="59" t="n"/>
    </row>
    <row r="1903">
      <c r="G1903" s="59" t="n"/>
      <c r="H1903" s="120" t="n"/>
      <c r="I1903" s="60" t="n"/>
      <c r="J1903" s="70" t="n"/>
      <c r="K1903" s="106" t="n"/>
      <c r="L1903" s="59" t="n"/>
      <c r="M1903" s="121" t="n"/>
      <c r="N1903" s="107" t="n"/>
      <c r="O1903" s="107" t="n"/>
      <c r="P1903" s="107" t="n"/>
      <c r="Q1903" s="61" t="n"/>
      <c r="R1903" s="61" t="n"/>
      <c r="S1903" s="62" t="n"/>
      <c r="T1903" s="59" t="n"/>
      <c r="U1903" s="59" t="n"/>
      <c r="V1903" s="59" t="n"/>
    </row>
    <row r="1904">
      <c r="G1904" s="59" t="n"/>
      <c r="H1904" s="120" t="n"/>
      <c r="I1904" s="60" t="n"/>
      <c r="J1904" s="70" t="n"/>
      <c r="K1904" s="106" t="n"/>
      <c r="L1904" s="59" t="n"/>
      <c r="M1904" s="121" t="n"/>
      <c r="N1904" s="107" t="n"/>
      <c r="O1904" s="107" t="n"/>
      <c r="P1904" s="107" t="n"/>
      <c r="Q1904" s="61" t="n"/>
      <c r="R1904" s="61" t="n"/>
      <c r="S1904" s="62" t="n"/>
      <c r="T1904" s="59" t="n"/>
      <c r="U1904" s="59" t="n"/>
      <c r="V1904" s="59" t="n"/>
    </row>
    <row r="1905">
      <c r="G1905" s="59" t="n"/>
      <c r="H1905" s="120" t="n"/>
      <c r="I1905" s="60" t="n"/>
      <c r="J1905" s="70" t="n"/>
      <c r="K1905" s="106" t="n"/>
      <c r="L1905" s="59" t="n"/>
      <c r="M1905" s="121" t="n"/>
      <c r="N1905" s="107" t="n"/>
      <c r="O1905" s="107" t="n"/>
      <c r="P1905" s="107" t="n"/>
      <c r="Q1905" s="61" t="n"/>
      <c r="R1905" s="61" t="n"/>
      <c r="S1905" s="62" t="n"/>
      <c r="T1905" s="59" t="n"/>
      <c r="U1905" s="59" t="n"/>
      <c r="V1905" s="59" t="n"/>
    </row>
    <row r="1906">
      <c r="G1906" s="59" t="n"/>
      <c r="H1906" s="120" t="n"/>
      <c r="I1906" s="60" t="n"/>
      <c r="J1906" s="70" t="n"/>
      <c r="K1906" s="106" t="n"/>
      <c r="L1906" s="59" t="n"/>
      <c r="M1906" s="121" t="n"/>
      <c r="N1906" s="107" t="n"/>
      <c r="O1906" s="107" t="n"/>
      <c r="P1906" s="107" t="n"/>
      <c r="Q1906" s="61" t="n"/>
      <c r="R1906" s="61" t="n"/>
      <c r="S1906" s="62" t="n"/>
      <c r="T1906" s="59" t="n"/>
      <c r="U1906" s="59" t="n"/>
      <c r="V1906" s="59" t="n"/>
    </row>
    <row r="1907">
      <c r="G1907" s="59" t="n"/>
      <c r="H1907" s="120" t="n"/>
      <c r="I1907" s="60" t="n"/>
      <c r="J1907" s="70" t="n"/>
      <c r="K1907" s="106" t="n"/>
      <c r="L1907" s="59" t="n"/>
      <c r="M1907" s="121" t="n"/>
      <c r="N1907" s="107" t="n"/>
      <c r="O1907" s="107" t="n"/>
      <c r="P1907" s="107" t="n"/>
      <c r="Q1907" s="61" t="n"/>
      <c r="R1907" s="61" t="n"/>
      <c r="S1907" s="62" t="n"/>
      <c r="T1907" s="59" t="n"/>
      <c r="U1907" s="59" t="n"/>
      <c r="V1907" s="59" t="n"/>
    </row>
    <row r="1908">
      <c r="G1908" s="59" t="n"/>
      <c r="H1908" s="120" t="n"/>
      <c r="I1908" s="60" t="n"/>
      <c r="J1908" s="70" t="n"/>
      <c r="K1908" s="106" t="n"/>
      <c r="L1908" s="59" t="n"/>
      <c r="M1908" s="121" t="n"/>
      <c r="N1908" s="107" t="n"/>
      <c r="O1908" s="107" t="n"/>
      <c r="P1908" s="107" t="n"/>
      <c r="Q1908" s="61" t="n"/>
      <c r="R1908" s="61" t="n"/>
      <c r="S1908" s="62" t="n"/>
      <c r="T1908" s="59" t="n"/>
      <c r="U1908" s="59" t="n"/>
      <c r="V1908" s="59" t="n"/>
    </row>
    <row r="1909" ht="17.5" customHeight="1" s="15" thickBot="1">
      <c r="G1909" s="59" t="n"/>
      <c r="H1909" s="120" t="n"/>
      <c r="I1909" s="60" t="n"/>
      <c r="J1909" s="70" t="n"/>
      <c r="K1909" s="106" t="n"/>
      <c r="L1909" s="59" t="n"/>
      <c r="M1909" s="121" t="n"/>
      <c r="N1909" s="107" t="n"/>
      <c r="O1909" s="107" t="n"/>
      <c r="P1909" s="107" t="n"/>
      <c r="Q1909" s="61" t="n"/>
      <c r="R1909" s="61" t="n"/>
      <c r="S1909" s="62" t="n"/>
      <c r="T1909" s="59" t="n"/>
      <c r="U1909" s="59" t="n"/>
      <c r="V1909" s="59" t="n"/>
    </row>
    <row r="1910">
      <c r="G1910" s="59" t="n"/>
      <c r="H1910" s="120" t="n"/>
      <c r="I1910" s="60" t="n"/>
      <c r="J1910" s="70" t="n"/>
      <c r="K1910" s="106" t="n"/>
      <c r="L1910" s="59" t="n"/>
      <c r="M1910" s="121" t="n"/>
      <c r="N1910" s="107" t="n"/>
      <c r="O1910" s="107" t="n"/>
      <c r="P1910" s="107" t="n"/>
      <c r="Q1910" s="61" t="n"/>
      <c r="R1910" s="61" t="n"/>
      <c r="S1910" s="62" t="n"/>
      <c r="T1910" s="59" t="n"/>
      <c r="U1910" s="59" t="n"/>
      <c r="V1910" s="59" t="n"/>
    </row>
    <row r="1911">
      <c r="G1911" s="59" t="n"/>
      <c r="H1911" s="120" t="n"/>
      <c r="I1911" s="60" t="n"/>
      <c r="J1911" s="70" t="n"/>
      <c r="K1911" s="106" t="n"/>
      <c r="L1911" s="59" t="n"/>
      <c r="M1911" s="121" t="n"/>
      <c r="N1911" s="107" t="n"/>
      <c r="O1911" s="107" t="n"/>
      <c r="P1911" s="107" t="n"/>
      <c r="Q1911" s="61" t="n"/>
      <c r="R1911" s="61" t="n"/>
      <c r="S1911" s="62" t="n"/>
      <c r="T1911" s="59" t="n"/>
      <c r="U1911" s="59" t="n"/>
      <c r="V1911" s="59" t="n"/>
    </row>
    <row r="1912">
      <c r="G1912" s="59" t="n"/>
      <c r="H1912" s="120" t="n"/>
      <c r="I1912" s="60" t="n"/>
      <c r="J1912" s="70" t="n"/>
      <c r="K1912" s="106" t="n"/>
      <c r="L1912" s="59" t="n"/>
      <c r="M1912" s="121" t="n"/>
      <c r="N1912" s="107" t="n"/>
      <c r="O1912" s="107" t="n"/>
      <c r="P1912" s="107" t="n"/>
      <c r="Q1912" s="61" t="n"/>
      <c r="R1912" s="61" t="n"/>
      <c r="S1912" s="62" t="n"/>
      <c r="T1912" s="59" t="n"/>
      <c r="U1912" s="59" t="n"/>
      <c r="V1912" s="59" t="n"/>
    </row>
    <row r="1913">
      <c r="G1913" s="59" t="n"/>
      <c r="H1913" s="120" t="n"/>
      <c r="I1913" s="60" t="n"/>
      <c r="J1913" s="70" t="n"/>
      <c r="K1913" s="106" t="n"/>
      <c r="L1913" s="59" t="n"/>
      <c r="M1913" s="121" t="n"/>
      <c r="N1913" s="107" t="n"/>
      <c r="O1913" s="107" t="n"/>
      <c r="P1913" s="107" t="n"/>
      <c r="Q1913" s="61" t="n"/>
      <c r="R1913" s="61" t="n"/>
      <c r="S1913" s="62" t="n"/>
      <c r="T1913" s="59" t="n"/>
      <c r="U1913" s="59" t="n"/>
      <c r="V1913" s="59" t="n"/>
    </row>
    <row r="1914">
      <c r="G1914" s="59" t="n"/>
      <c r="H1914" s="120" t="n"/>
      <c r="I1914" s="60" t="n"/>
      <c r="J1914" s="70" t="n"/>
      <c r="K1914" s="106" t="n"/>
      <c r="L1914" s="59" t="n"/>
      <c r="M1914" s="121" t="n"/>
      <c r="N1914" s="107" t="n"/>
      <c r="O1914" s="107" t="n"/>
      <c r="P1914" s="107" t="n"/>
      <c r="Q1914" s="61" t="n"/>
      <c r="R1914" s="61" t="n"/>
      <c r="S1914" s="62" t="n"/>
      <c r="T1914" s="59" t="n"/>
      <c r="U1914" s="59" t="n"/>
      <c r="V1914" s="59" t="n"/>
    </row>
    <row r="1915">
      <c r="G1915" s="59" t="n"/>
      <c r="H1915" s="120" t="n"/>
      <c r="I1915" s="60" t="n"/>
      <c r="J1915" s="70" t="n"/>
      <c r="K1915" s="106" t="n"/>
      <c r="L1915" s="59" t="n"/>
      <c r="M1915" s="121" t="n"/>
      <c r="N1915" s="107" t="n"/>
      <c r="O1915" s="107" t="n"/>
      <c r="P1915" s="107" t="n"/>
      <c r="Q1915" s="61" t="n"/>
      <c r="R1915" s="61" t="n"/>
      <c r="S1915" s="62" t="n"/>
      <c r="T1915" s="59" t="n"/>
      <c r="U1915" s="59" t="n"/>
      <c r="V1915" s="59" t="n"/>
    </row>
    <row r="1916">
      <c r="G1916" s="59" t="n"/>
      <c r="H1916" s="120" t="n"/>
      <c r="I1916" s="60" t="n"/>
      <c r="J1916" s="70" t="n"/>
      <c r="K1916" s="106" t="n"/>
      <c r="L1916" s="59" t="n"/>
      <c r="M1916" s="121" t="n"/>
      <c r="N1916" s="107" t="n"/>
      <c r="O1916" s="107" t="n"/>
      <c r="P1916" s="107" t="n"/>
      <c r="Q1916" s="61" t="n"/>
      <c r="R1916" s="61" t="n"/>
      <c r="S1916" s="62" t="n"/>
      <c r="T1916" s="59" t="n"/>
      <c r="U1916" s="59" t="n"/>
      <c r="V1916" s="59" t="n"/>
    </row>
    <row r="1917">
      <c r="G1917" s="59" t="n"/>
      <c r="H1917" s="120" t="n"/>
      <c r="I1917" s="60" t="n"/>
      <c r="J1917" s="70" t="n"/>
      <c r="K1917" s="106" t="n"/>
      <c r="L1917" s="59" t="n"/>
      <c r="M1917" s="121" t="n"/>
      <c r="N1917" s="107" t="n"/>
      <c r="O1917" s="107" t="n"/>
      <c r="P1917" s="107" t="n"/>
      <c r="Q1917" s="61" t="n"/>
      <c r="R1917" s="61" t="n"/>
      <c r="S1917" s="62" t="n"/>
      <c r="T1917" s="59" t="n"/>
      <c r="U1917" s="59" t="n"/>
      <c r="V1917" s="59" t="n"/>
    </row>
    <row r="1918">
      <c r="G1918" s="59" t="n"/>
      <c r="H1918" s="120" t="n"/>
      <c r="I1918" s="60" t="n"/>
      <c r="J1918" s="70" t="n"/>
      <c r="K1918" s="106" t="n"/>
      <c r="L1918" s="59" t="n"/>
      <c r="M1918" s="121" t="n"/>
      <c r="N1918" s="107" t="n"/>
      <c r="O1918" s="107" t="n"/>
      <c r="P1918" s="107" t="n"/>
      <c r="Q1918" s="61" t="n"/>
      <c r="R1918" s="61" t="n"/>
      <c r="S1918" s="62" t="n"/>
      <c r="T1918" s="59" t="n"/>
      <c r="U1918" s="59" t="n"/>
      <c r="V1918" s="59" t="n"/>
    </row>
    <row r="1919">
      <c r="G1919" s="59" t="n"/>
      <c r="H1919" s="120" t="n"/>
      <c r="I1919" s="60" t="n"/>
      <c r="J1919" s="70" t="n"/>
      <c r="K1919" s="106" t="n"/>
      <c r="L1919" s="59" t="n"/>
      <c r="M1919" s="121" t="n"/>
      <c r="N1919" s="107" t="n"/>
      <c r="O1919" s="107" t="n"/>
      <c r="P1919" s="107" t="n"/>
      <c r="Q1919" s="61" t="n"/>
      <c r="R1919" s="61" t="n"/>
      <c r="S1919" s="62" t="n"/>
      <c r="T1919" s="59" t="n"/>
      <c r="U1919" s="59" t="n"/>
      <c r="V1919" s="59" t="n"/>
    </row>
    <row r="1920">
      <c r="G1920" s="59" t="n"/>
      <c r="H1920" s="120" t="n"/>
      <c r="I1920" s="60" t="n"/>
      <c r="J1920" s="70" t="n"/>
      <c r="K1920" s="106" t="n"/>
      <c r="L1920" s="59" t="n"/>
      <c r="M1920" s="121" t="n"/>
      <c r="N1920" s="107" t="n"/>
      <c r="O1920" s="107" t="n"/>
      <c r="P1920" s="107" t="n"/>
      <c r="Q1920" s="61" t="n"/>
      <c r="R1920" s="61" t="n"/>
      <c r="S1920" s="62" t="n"/>
      <c r="T1920" s="59" t="n"/>
      <c r="U1920" s="59" t="n"/>
      <c r="V1920" s="59" t="n"/>
    </row>
    <row r="1921">
      <c r="G1921" s="59" t="n"/>
      <c r="H1921" s="120" t="n"/>
      <c r="I1921" s="60" t="n"/>
      <c r="J1921" s="70" t="n"/>
      <c r="K1921" s="106" t="n"/>
      <c r="L1921" s="59" t="n"/>
      <c r="M1921" s="121" t="n"/>
      <c r="N1921" s="107" t="n"/>
      <c r="O1921" s="107" t="n"/>
      <c r="P1921" s="107" t="n"/>
      <c r="Q1921" s="61" t="n"/>
      <c r="R1921" s="61" t="n"/>
      <c r="S1921" s="62" t="n"/>
      <c r="T1921" s="59" t="n"/>
      <c r="U1921" s="59" t="n"/>
      <c r="V1921" s="59" t="n"/>
    </row>
    <row r="1922">
      <c r="G1922" s="59" t="n"/>
      <c r="H1922" s="120" t="n"/>
      <c r="I1922" s="60" t="n"/>
      <c r="J1922" s="70" t="n"/>
      <c r="K1922" s="106" t="n"/>
      <c r="L1922" s="59" t="n"/>
      <c r="M1922" s="121" t="n"/>
      <c r="N1922" s="107" t="n"/>
      <c r="O1922" s="107" t="n"/>
      <c r="P1922" s="107" t="n"/>
      <c r="Q1922" s="61" t="n"/>
      <c r="R1922" s="61" t="n"/>
      <c r="S1922" s="62" t="n"/>
      <c r="T1922" s="59" t="n"/>
      <c r="U1922" s="59" t="n"/>
      <c r="V1922" s="59" t="n"/>
    </row>
    <row r="1923">
      <c r="G1923" s="59" t="n"/>
      <c r="H1923" s="120" t="n"/>
      <c r="I1923" s="60" t="n"/>
      <c r="J1923" s="70" t="n"/>
      <c r="K1923" s="106" t="n"/>
      <c r="L1923" s="59" t="n"/>
      <c r="M1923" s="121" t="n"/>
      <c r="N1923" s="107" t="n"/>
      <c r="O1923" s="107" t="n"/>
      <c r="P1923" s="107" t="n"/>
      <c r="Q1923" s="61" t="n"/>
      <c r="R1923" s="61" t="n"/>
      <c r="S1923" s="62" t="n"/>
      <c r="T1923" s="59" t="n"/>
      <c r="U1923" s="59" t="n"/>
      <c r="V1923" s="59" t="n"/>
    </row>
    <row r="1924">
      <c r="G1924" s="59" t="n"/>
      <c r="H1924" s="120" t="n"/>
      <c r="I1924" s="60" t="n"/>
      <c r="J1924" s="70" t="n"/>
      <c r="K1924" s="106" t="n"/>
      <c r="L1924" s="59" t="n"/>
      <c r="M1924" s="121" t="n"/>
      <c r="N1924" s="107" t="n"/>
      <c r="O1924" s="107" t="n"/>
      <c r="P1924" s="107" t="n"/>
      <c r="Q1924" s="61" t="n"/>
      <c r="R1924" s="61" t="n"/>
      <c r="S1924" s="62" t="n"/>
      <c r="T1924" s="59" t="n"/>
      <c r="U1924" s="59" t="n"/>
      <c r="V1924" s="59" t="n"/>
    </row>
    <row r="1925">
      <c r="G1925" s="59" t="n"/>
      <c r="H1925" s="120" t="n"/>
      <c r="I1925" s="60" t="n"/>
      <c r="J1925" s="70" t="n"/>
      <c r="K1925" s="106" t="n"/>
      <c r="L1925" s="59" t="n"/>
      <c r="M1925" s="121" t="n"/>
      <c r="N1925" s="107" t="n"/>
      <c r="O1925" s="107" t="n"/>
      <c r="P1925" s="107" t="n"/>
      <c r="Q1925" s="61" t="n"/>
      <c r="R1925" s="61" t="n"/>
      <c r="S1925" s="62" t="n"/>
      <c r="T1925" s="59" t="n"/>
      <c r="U1925" s="59" t="n"/>
      <c r="V1925" s="59" t="n"/>
    </row>
    <row r="1926">
      <c r="G1926" s="59" t="n"/>
      <c r="H1926" s="120" t="n"/>
      <c r="I1926" s="60" t="n"/>
      <c r="J1926" s="70" t="n"/>
      <c r="K1926" s="106" t="n"/>
      <c r="L1926" s="59" t="n"/>
      <c r="M1926" s="121" t="n"/>
      <c r="N1926" s="107" t="n"/>
      <c r="O1926" s="107" t="n"/>
      <c r="P1926" s="107" t="n"/>
      <c r="Q1926" s="61" t="n"/>
      <c r="R1926" s="61" t="n"/>
      <c r="S1926" s="62" t="n"/>
      <c r="T1926" s="59" t="n"/>
      <c r="U1926" s="59" t="n"/>
      <c r="V1926" s="59" t="n"/>
    </row>
    <row r="1927">
      <c r="G1927" s="59" t="n"/>
      <c r="H1927" s="120" t="n"/>
      <c r="I1927" s="60" t="n"/>
      <c r="J1927" s="70" t="n"/>
      <c r="K1927" s="106" t="n"/>
      <c r="L1927" s="59" t="n"/>
      <c r="M1927" s="121" t="n"/>
      <c r="N1927" s="107" t="n"/>
      <c r="O1927" s="107" t="n"/>
      <c r="P1927" s="107" t="n"/>
      <c r="Q1927" s="61" t="n"/>
      <c r="R1927" s="61" t="n"/>
      <c r="S1927" s="62" t="n"/>
      <c r="T1927" s="59" t="n"/>
      <c r="U1927" s="59" t="n"/>
      <c r="V1927" s="59" t="n"/>
    </row>
    <row r="1928">
      <c r="G1928" s="59" t="n"/>
      <c r="H1928" s="120" t="n"/>
      <c r="I1928" s="60" t="n"/>
      <c r="J1928" s="70" t="n"/>
      <c r="K1928" s="106" t="n"/>
      <c r="L1928" s="59" t="n"/>
      <c r="M1928" s="121" t="n"/>
      <c r="N1928" s="107" t="n"/>
      <c r="O1928" s="107" t="n"/>
      <c r="P1928" s="107" t="n"/>
      <c r="Q1928" s="61" t="n"/>
      <c r="R1928" s="61" t="n"/>
      <c r="S1928" s="62" t="n"/>
      <c r="T1928" s="59" t="n"/>
      <c r="U1928" s="59" t="n"/>
      <c r="V1928" s="59" t="n"/>
    </row>
    <row r="1929">
      <c r="G1929" s="59" t="n"/>
      <c r="H1929" s="120" t="n"/>
      <c r="I1929" s="60" t="n"/>
      <c r="J1929" s="70" t="n"/>
      <c r="K1929" s="106" t="n"/>
      <c r="L1929" s="59" t="n"/>
      <c r="M1929" s="121" t="n"/>
      <c r="N1929" s="107" t="n"/>
      <c r="O1929" s="107" t="n"/>
      <c r="P1929" s="107" t="n"/>
      <c r="Q1929" s="61" t="n"/>
      <c r="R1929" s="61" t="n"/>
      <c r="S1929" s="62" t="n"/>
      <c r="T1929" s="59" t="n"/>
      <c r="U1929" s="59" t="n"/>
      <c r="V1929" s="59" t="n"/>
    </row>
    <row r="1930">
      <c r="G1930" s="59" t="n"/>
      <c r="H1930" s="120" t="n"/>
      <c r="I1930" s="60" t="n"/>
      <c r="J1930" s="70" t="n"/>
      <c r="K1930" s="106" t="n"/>
      <c r="L1930" s="59" t="n"/>
      <c r="M1930" s="121" t="n"/>
      <c r="N1930" s="107" t="n"/>
      <c r="O1930" s="107" t="n"/>
      <c r="P1930" s="107" t="n"/>
      <c r="Q1930" s="61" t="n"/>
      <c r="R1930" s="61" t="n"/>
      <c r="S1930" s="62" t="n"/>
      <c r="T1930" s="59" t="n"/>
      <c r="U1930" s="59" t="n"/>
      <c r="V1930" s="59" t="n"/>
    </row>
    <row r="1931">
      <c r="G1931" s="59" t="n"/>
      <c r="H1931" s="120" t="n"/>
      <c r="I1931" s="60" t="n"/>
      <c r="J1931" s="70" t="n"/>
      <c r="K1931" s="106" t="n"/>
      <c r="L1931" s="59" t="n"/>
      <c r="M1931" s="121" t="n"/>
      <c r="N1931" s="107" t="n"/>
      <c r="O1931" s="107" t="n"/>
      <c r="P1931" s="107" t="n"/>
      <c r="Q1931" s="61" t="n"/>
      <c r="R1931" s="61" t="n"/>
      <c r="S1931" s="62" t="n"/>
      <c r="T1931" s="59" t="n"/>
      <c r="U1931" s="59" t="n"/>
      <c r="V1931" s="59" t="n"/>
    </row>
    <row r="1932">
      <c r="G1932" s="59" t="n"/>
      <c r="H1932" s="120" t="n"/>
      <c r="I1932" s="60" t="n"/>
      <c r="J1932" s="70" t="n"/>
      <c r="K1932" s="106" t="n"/>
      <c r="L1932" s="59" t="n"/>
      <c r="M1932" s="121" t="n"/>
      <c r="N1932" s="107" t="n"/>
      <c r="O1932" s="107" t="n"/>
      <c r="P1932" s="107" t="n"/>
      <c r="Q1932" s="61" t="n"/>
      <c r="R1932" s="61" t="n"/>
      <c r="S1932" s="62" t="n"/>
      <c r="T1932" s="59" t="n"/>
      <c r="U1932" s="59" t="n"/>
      <c r="V1932" s="59" t="n"/>
    </row>
    <row r="1933">
      <c r="G1933" s="59" t="n"/>
      <c r="H1933" s="120" t="n"/>
      <c r="I1933" s="60" t="n"/>
      <c r="J1933" s="70" t="n"/>
      <c r="K1933" s="106" t="n"/>
      <c r="L1933" s="59" t="n"/>
      <c r="M1933" s="121" t="n"/>
      <c r="N1933" s="107" t="n"/>
      <c r="O1933" s="107" t="n"/>
      <c r="P1933" s="107" t="n"/>
      <c r="Q1933" s="61" t="n"/>
      <c r="R1933" s="61" t="n"/>
      <c r="S1933" s="62" t="n"/>
      <c r="T1933" s="59" t="n"/>
      <c r="U1933" s="59" t="n"/>
      <c r="V1933" s="59" t="n"/>
    </row>
    <row r="1934">
      <c r="G1934" s="59" t="n"/>
      <c r="H1934" s="120" t="n"/>
      <c r="I1934" s="60" t="n"/>
      <c r="J1934" s="70" t="n"/>
      <c r="K1934" s="106" t="n"/>
      <c r="L1934" s="59" t="n"/>
      <c r="M1934" s="121" t="n"/>
      <c r="N1934" s="107" t="n"/>
      <c r="O1934" s="107" t="n"/>
      <c r="P1934" s="107" t="n"/>
      <c r="Q1934" s="61" t="n"/>
      <c r="R1934" s="61" t="n"/>
      <c r="S1934" s="62" t="n"/>
      <c r="T1934" s="59" t="n"/>
      <c r="U1934" s="59" t="n"/>
      <c r="V1934" s="59" t="n"/>
    </row>
    <row r="1935">
      <c r="G1935" s="59" t="n"/>
      <c r="H1935" s="120" t="n"/>
      <c r="I1935" s="60" t="n"/>
      <c r="J1935" s="70" t="n"/>
      <c r="K1935" s="106" t="n"/>
      <c r="L1935" s="59" t="n"/>
      <c r="M1935" s="121" t="n"/>
      <c r="N1935" s="107" t="n"/>
      <c r="O1935" s="107" t="n"/>
      <c r="P1935" s="107" t="n"/>
      <c r="Q1935" s="61" t="n"/>
      <c r="R1935" s="61" t="n"/>
      <c r="S1935" s="62" t="n"/>
      <c r="T1935" s="59" t="n"/>
      <c r="U1935" s="59" t="n"/>
      <c r="V1935" s="59" t="n"/>
    </row>
    <row r="1936">
      <c r="G1936" s="59" t="n"/>
      <c r="H1936" s="120" t="n"/>
      <c r="I1936" s="60" t="n"/>
      <c r="J1936" s="70" t="n"/>
      <c r="K1936" s="106" t="n"/>
      <c r="L1936" s="59" t="n"/>
      <c r="M1936" s="121" t="n"/>
      <c r="N1936" s="107" t="n"/>
      <c r="O1936" s="107" t="n"/>
      <c r="P1936" s="107" t="n"/>
      <c r="Q1936" s="61" t="n"/>
      <c r="R1936" s="61" t="n"/>
      <c r="S1936" s="62" t="n"/>
      <c r="T1936" s="59" t="n"/>
      <c r="U1936" s="59" t="n"/>
      <c r="V1936" s="59" t="n"/>
    </row>
    <row r="1937">
      <c r="G1937" s="59" t="n"/>
      <c r="H1937" s="120" t="n"/>
      <c r="I1937" s="60" t="n"/>
      <c r="J1937" s="70" t="n"/>
      <c r="K1937" s="106" t="n"/>
      <c r="L1937" s="59" t="n"/>
      <c r="M1937" s="121" t="n"/>
      <c r="N1937" s="107" t="n"/>
      <c r="O1937" s="107" t="n"/>
      <c r="P1937" s="107" t="n"/>
      <c r="Q1937" s="61" t="n"/>
      <c r="R1937" s="61" t="n"/>
      <c r="S1937" s="62" t="n"/>
      <c r="T1937" s="59" t="n"/>
      <c r="U1937" s="59" t="n"/>
      <c r="V1937" s="59" t="n"/>
    </row>
    <row r="1938">
      <c r="G1938" s="59" t="n"/>
      <c r="H1938" s="120" t="n"/>
      <c r="I1938" s="60" t="n"/>
      <c r="J1938" s="70" t="n"/>
      <c r="K1938" s="106" t="n"/>
      <c r="L1938" s="59" t="n"/>
      <c r="M1938" s="121" t="n"/>
      <c r="N1938" s="107" t="n"/>
      <c r="O1938" s="107" t="n"/>
      <c r="P1938" s="107" t="n"/>
      <c r="Q1938" s="61" t="n"/>
      <c r="R1938" s="61" t="n"/>
      <c r="S1938" s="62" t="n"/>
      <c r="T1938" s="59" t="n"/>
      <c r="U1938" s="59" t="n"/>
      <c r="V1938" s="59" t="n"/>
    </row>
    <row r="1939">
      <c r="G1939" s="59" t="n"/>
      <c r="H1939" s="120" t="n"/>
      <c r="I1939" s="60" t="n"/>
      <c r="J1939" s="70" t="n"/>
      <c r="K1939" s="106" t="n"/>
      <c r="L1939" s="59" t="n"/>
      <c r="M1939" s="121" t="n"/>
      <c r="N1939" s="107" t="n"/>
      <c r="O1939" s="107" t="n"/>
      <c r="P1939" s="107" t="n"/>
      <c r="Q1939" s="61" t="n"/>
      <c r="R1939" s="61" t="n"/>
      <c r="S1939" s="62" t="n"/>
      <c r="T1939" s="59" t="n"/>
      <c r="U1939" s="59" t="n"/>
      <c r="V1939" s="59" t="n"/>
    </row>
    <row r="1940">
      <c r="G1940" s="59" t="n"/>
      <c r="H1940" s="120" t="n"/>
      <c r="I1940" s="60" t="n"/>
      <c r="J1940" s="70" t="n"/>
      <c r="K1940" s="106" t="n"/>
      <c r="L1940" s="59" t="n"/>
      <c r="M1940" s="121" t="n"/>
      <c r="N1940" s="107" t="n"/>
      <c r="O1940" s="107" t="n"/>
      <c r="P1940" s="107" t="n"/>
      <c r="Q1940" s="61" t="n"/>
      <c r="R1940" s="61" t="n"/>
      <c r="S1940" s="62" t="n"/>
      <c r="T1940" s="59" t="n"/>
      <c r="U1940" s="59" t="n"/>
      <c r="V1940" s="59" t="n"/>
    </row>
    <row r="1941">
      <c r="G1941" s="59" t="n"/>
      <c r="H1941" s="120" t="n"/>
      <c r="I1941" s="60" t="n"/>
      <c r="J1941" s="70" t="n"/>
      <c r="K1941" s="106" t="n"/>
      <c r="L1941" s="59" t="n"/>
      <c r="M1941" s="121" t="n"/>
      <c r="N1941" s="107" t="n"/>
      <c r="O1941" s="107" t="n"/>
      <c r="P1941" s="107" t="n"/>
      <c r="Q1941" s="61" t="n"/>
      <c r="R1941" s="61" t="n"/>
      <c r="S1941" s="62" t="n"/>
      <c r="T1941" s="59" t="n"/>
      <c r="U1941" s="59" t="n"/>
      <c r="V1941" s="59" t="n"/>
    </row>
    <row r="1942">
      <c r="G1942" s="59" t="n"/>
      <c r="H1942" s="120" t="n"/>
      <c r="I1942" s="60" t="n"/>
      <c r="J1942" s="70" t="n"/>
      <c r="K1942" s="106" t="n"/>
      <c r="L1942" s="59" t="n"/>
      <c r="M1942" s="121" t="n"/>
      <c r="N1942" s="107" t="n"/>
      <c r="O1942" s="107" t="n"/>
      <c r="P1942" s="107" t="n"/>
      <c r="Q1942" s="61" t="n"/>
      <c r="R1942" s="61" t="n"/>
      <c r="S1942" s="62" t="n"/>
      <c r="T1942" s="59" t="n"/>
      <c r="U1942" s="59" t="n"/>
      <c r="V1942" s="59" t="n"/>
    </row>
    <row r="1943">
      <c r="G1943" s="59" t="n"/>
      <c r="H1943" s="120" t="n"/>
      <c r="I1943" s="60" t="n"/>
      <c r="J1943" s="70" t="n"/>
      <c r="K1943" s="106" t="n"/>
      <c r="L1943" s="59" t="n"/>
      <c r="M1943" s="121" t="n"/>
      <c r="N1943" s="107" t="n"/>
      <c r="O1943" s="107" t="n"/>
      <c r="P1943" s="107" t="n"/>
      <c r="Q1943" s="61" t="n"/>
      <c r="R1943" s="61" t="n"/>
      <c r="S1943" s="62" t="n"/>
      <c r="T1943" s="59" t="n"/>
      <c r="U1943" s="59" t="n"/>
      <c r="V1943" s="59" t="n"/>
    </row>
    <row r="1944">
      <c r="G1944" s="59" t="n"/>
      <c r="H1944" s="120" t="n"/>
      <c r="I1944" s="60" t="n"/>
      <c r="J1944" s="70" t="n"/>
      <c r="K1944" s="106" t="n"/>
      <c r="L1944" s="59" t="n"/>
      <c r="M1944" s="121" t="n"/>
      <c r="N1944" s="107" t="n"/>
      <c r="O1944" s="107" t="n"/>
      <c r="P1944" s="107" t="n"/>
      <c r="Q1944" s="61" t="n"/>
      <c r="R1944" s="61" t="n"/>
      <c r="S1944" s="62" t="n"/>
      <c r="T1944" s="59" t="n"/>
      <c r="U1944" s="59" t="n"/>
      <c r="V1944" s="59" t="n"/>
    </row>
    <row r="1945" ht="17.5" customHeight="1" s="15" thickBot="1">
      <c r="A1945" s="4" t="n"/>
      <c r="G1945" s="59" t="n"/>
      <c r="H1945" s="120" t="n"/>
      <c r="I1945" s="60" t="n"/>
      <c r="J1945" s="70" t="n"/>
      <c r="K1945" s="106" t="n"/>
      <c r="L1945" s="106" t="n"/>
      <c r="M1945" s="121" t="n"/>
      <c r="N1945" s="122" t="n"/>
      <c r="O1945" s="107" t="n"/>
      <c r="P1945" s="107" t="n"/>
      <c r="Q1945" s="61" t="n"/>
      <c r="R1945" s="63" t="n"/>
      <c r="S1945" s="62" t="n"/>
      <c r="T1945" s="59" t="n"/>
      <c r="U1945" s="59" t="n"/>
      <c r="V1945" s="59" t="n"/>
    </row>
    <row r="1946" ht="17.5" customHeight="1" s="15" thickTop="1">
      <c r="G1946" s="59" t="n"/>
      <c r="H1946" s="120" t="n"/>
      <c r="I1946" s="60" t="n"/>
      <c r="J1946" s="70" t="n"/>
      <c r="K1946" s="106" t="n"/>
      <c r="L1946" s="59" t="n"/>
      <c r="M1946" s="121" t="n"/>
      <c r="N1946" s="107" t="n"/>
      <c r="O1946" s="107" t="n"/>
      <c r="P1946" s="107" t="n"/>
      <c r="Q1946" s="61" t="n"/>
      <c r="R1946" s="61" t="n"/>
      <c r="S1946" s="62" t="n"/>
      <c r="T1946" s="59" t="n"/>
      <c r="U1946" s="59" t="n"/>
      <c r="V1946" s="59" t="n"/>
    </row>
    <row r="1947">
      <c r="G1947" s="59" t="n"/>
      <c r="H1947" s="120" t="n"/>
      <c r="I1947" s="60" t="n"/>
      <c r="J1947" s="70" t="n"/>
      <c r="K1947" s="106" t="n"/>
      <c r="L1947" s="59" t="n"/>
      <c r="M1947" s="121" t="n"/>
      <c r="N1947" s="107" t="n"/>
      <c r="O1947" s="107" t="n"/>
      <c r="P1947" s="107" t="n"/>
      <c r="Q1947" s="61" t="n"/>
      <c r="R1947" s="61" t="n"/>
      <c r="S1947" s="62" t="n"/>
      <c r="T1947" s="59" t="n"/>
      <c r="U1947" s="59" t="n"/>
      <c r="V1947" s="59" t="n"/>
    </row>
    <row r="1948">
      <c r="G1948" s="59" t="n"/>
      <c r="H1948" s="120" t="n"/>
      <c r="I1948" s="60" t="n"/>
      <c r="J1948" s="70" t="n"/>
      <c r="K1948" s="106" t="n"/>
      <c r="L1948" s="59" t="n"/>
      <c r="M1948" s="121" t="n"/>
      <c r="N1948" s="107" t="n"/>
      <c r="O1948" s="107" t="n"/>
      <c r="P1948" s="107" t="n"/>
      <c r="Q1948" s="61" t="n"/>
      <c r="R1948" s="61" t="n"/>
      <c r="S1948" s="62" t="n"/>
      <c r="T1948" s="59" t="n"/>
      <c r="U1948" s="59" t="n"/>
      <c r="V1948" s="59" t="n"/>
    </row>
    <row r="1949">
      <c r="G1949" s="59" t="n"/>
      <c r="H1949" s="120" t="n"/>
      <c r="I1949" s="60" t="n"/>
      <c r="J1949" s="70" t="n"/>
      <c r="K1949" s="106" t="n"/>
      <c r="L1949" s="59" t="n"/>
      <c r="M1949" s="121" t="n"/>
      <c r="N1949" s="107" t="n"/>
      <c r="O1949" s="107" t="n"/>
      <c r="P1949" s="107" t="n"/>
      <c r="Q1949" s="61" t="n"/>
      <c r="R1949" s="61" t="n"/>
      <c r="S1949" s="62" t="n"/>
      <c r="T1949" s="59" t="n"/>
      <c r="U1949" s="59" t="n"/>
      <c r="V1949" s="59" t="n"/>
    </row>
    <row r="1950">
      <c r="G1950" s="59" t="n"/>
      <c r="H1950" s="120" t="n"/>
      <c r="I1950" s="60" t="n"/>
      <c r="J1950" s="70" t="n"/>
      <c r="K1950" s="106" t="n"/>
      <c r="L1950" s="59" t="n"/>
      <c r="M1950" s="121" t="n"/>
      <c r="N1950" s="107" t="n"/>
      <c r="O1950" s="107" t="n"/>
      <c r="P1950" s="107" t="n"/>
      <c r="Q1950" s="61" t="n"/>
      <c r="R1950" s="61" t="n"/>
      <c r="S1950" s="62" t="n"/>
      <c r="T1950" s="59" t="n"/>
      <c r="U1950" s="59" t="n"/>
      <c r="V1950" s="59" t="n"/>
    </row>
    <row r="1951">
      <c r="G1951" s="59" t="n"/>
      <c r="H1951" s="120" t="n"/>
      <c r="I1951" s="60" t="n"/>
      <c r="J1951" s="70" t="n"/>
      <c r="K1951" s="106" t="n"/>
      <c r="L1951" s="59" t="n"/>
      <c r="M1951" s="121" t="n"/>
      <c r="N1951" s="107" t="n"/>
      <c r="O1951" s="107" t="n"/>
      <c r="P1951" s="107" t="n"/>
      <c r="Q1951" s="61" t="n"/>
      <c r="R1951" s="61" t="n"/>
      <c r="S1951" s="62" t="n"/>
      <c r="T1951" s="59" t="n"/>
      <c r="U1951" s="59" t="n"/>
      <c r="V1951" s="59" t="n"/>
    </row>
    <row r="1952">
      <c r="E1952" s="4" t="n"/>
      <c r="F1952" s="4" t="n"/>
      <c r="G1952" s="59" t="n"/>
      <c r="H1952" s="120" t="n"/>
      <c r="I1952" s="60" t="n"/>
      <c r="J1952" s="70" t="n"/>
      <c r="K1952" s="106" t="n"/>
      <c r="L1952" s="59" t="n"/>
      <c r="M1952" s="121" t="n"/>
      <c r="N1952" s="107" t="n"/>
      <c r="O1952" s="107" t="n"/>
      <c r="P1952" s="107" t="n"/>
      <c r="Q1952" s="61" t="n"/>
      <c r="R1952" s="61" t="n"/>
      <c r="S1952" s="62" t="n"/>
      <c r="T1952" s="59" t="n"/>
      <c r="U1952" s="59" t="n"/>
      <c r="V1952" s="59" t="n"/>
    </row>
    <row r="1953">
      <c r="B1953" s="27" t="n"/>
      <c r="C1953" s="4" t="n"/>
      <c r="D1953" s="4" t="n"/>
      <c r="G1953" s="59" t="n"/>
      <c r="H1953" s="120" t="n"/>
      <c r="I1953" s="60" t="n"/>
      <c r="J1953" s="70" t="n"/>
      <c r="K1953" s="106" t="n"/>
      <c r="L1953" s="59" t="n"/>
      <c r="M1953" s="121" t="n"/>
      <c r="N1953" s="107" t="n"/>
      <c r="O1953" s="107" t="n"/>
      <c r="P1953" s="107" t="n"/>
      <c r="Q1953" s="61" t="n"/>
      <c r="R1953" s="61" t="n"/>
      <c r="S1953" s="62" t="n"/>
      <c r="T1953" s="59" t="n"/>
      <c r="U1953" s="59" t="n"/>
      <c r="V1953" s="59" t="n"/>
    </row>
    <row r="1954">
      <c r="G1954" s="59" t="n"/>
      <c r="H1954" s="120" t="n"/>
      <c r="I1954" s="60" t="n"/>
      <c r="J1954" s="70" t="n"/>
      <c r="K1954" s="106" t="n"/>
      <c r="L1954" s="59" t="n"/>
      <c r="M1954" s="121" t="n"/>
      <c r="N1954" s="107" t="n"/>
      <c r="O1954" s="107" t="n"/>
      <c r="P1954" s="107" t="n"/>
      <c r="Q1954" s="61" t="n"/>
      <c r="R1954" s="61" t="n"/>
      <c r="S1954" s="62" t="n"/>
      <c r="T1954" s="59" t="n"/>
      <c r="U1954" s="59" t="n"/>
      <c r="V1954" s="59" t="n"/>
    </row>
    <row r="1955">
      <c r="G1955" s="59" t="n"/>
      <c r="H1955" s="120" t="n"/>
      <c r="I1955" s="60" t="n"/>
      <c r="J1955" s="70" t="n"/>
      <c r="K1955" s="106" t="n"/>
      <c r="L1955" s="59" t="n"/>
      <c r="M1955" s="121" t="n"/>
      <c r="N1955" s="107" t="n"/>
      <c r="O1955" s="107" t="n"/>
      <c r="P1955" s="107" t="n"/>
      <c r="Q1955" s="61" t="n"/>
      <c r="R1955" s="61" t="n"/>
      <c r="S1955" s="62" t="n"/>
      <c r="T1955" s="59" t="n"/>
      <c r="U1955" s="59" t="n"/>
      <c r="V1955" s="59" t="n"/>
    </row>
    <row r="1956">
      <c r="G1956" s="59" t="n"/>
      <c r="H1956" s="120" t="n"/>
      <c r="I1956" s="60" t="n"/>
      <c r="J1956" s="70" t="n"/>
      <c r="K1956" s="106" t="n"/>
      <c r="L1956" s="59" t="n"/>
      <c r="M1956" s="121" t="n"/>
      <c r="N1956" s="107" t="n"/>
      <c r="O1956" s="107" t="n"/>
      <c r="P1956" s="107" t="n"/>
      <c r="Q1956" s="61" t="n"/>
      <c r="R1956" s="61" t="n"/>
      <c r="S1956" s="62" t="n"/>
      <c r="T1956" s="59" t="n"/>
      <c r="U1956" s="59" t="n"/>
      <c r="V1956" s="59" t="n"/>
    </row>
    <row r="1957">
      <c r="G1957" s="59" t="n"/>
      <c r="H1957" s="120" t="n"/>
      <c r="I1957" s="60" t="n"/>
      <c r="J1957" s="70" t="n"/>
      <c r="K1957" s="106" t="n"/>
      <c r="L1957" s="59" t="n"/>
      <c r="M1957" s="121" t="n"/>
      <c r="N1957" s="107" t="n"/>
      <c r="O1957" s="107" t="n"/>
      <c r="P1957" s="107" t="n"/>
      <c r="Q1957" s="61" t="n"/>
      <c r="R1957" s="61" t="n"/>
      <c r="S1957" s="62" t="n"/>
      <c r="T1957" s="59" t="n"/>
      <c r="U1957" s="59" t="n"/>
      <c r="V1957" s="59" t="n"/>
    </row>
    <row r="1958">
      <c r="G1958" s="59" t="n"/>
      <c r="H1958" s="120" t="n"/>
      <c r="I1958" s="60" t="n"/>
      <c r="J1958" s="70" t="n"/>
      <c r="K1958" s="106" t="n"/>
      <c r="L1958" s="59" t="n"/>
      <c r="M1958" s="121" t="n"/>
      <c r="N1958" s="107" t="n"/>
      <c r="O1958" s="107" t="n"/>
      <c r="P1958" s="107" t="n"/>
      <c r="Q1958" s="61" t="n"/>
      <c r="R1958" s="61" t="n"/>
      <c r="S1958" s="62" t="n"/>
      <c r="T1958" s="59" t="n"/>
      <c r="U1958" s="59" t="n"/>
      <c r="V1958" s="59" t="n"/>
    </row>
    <row r="1959">
      <c r="G1959" s="59" t="n"/>
      <c r="H1959" s="120" t="n"/>
      <c r="I1959" s="60" t="n"/>
      <c r="J1959" s="70" t="n"/>
      <c r="K1959" s="106" t="n"/>
      <c r="L1959" s="59" t="n"/>
      <c r="M1959" s="121" t="n"/>
      <c r="N1959" s="107" t="n"/>
      <c r="O1959" s="107" t="n"/>
      <c r="P1959" s="107" t="n"/>
      <c r="Q1959" s="61" t="n"/>
      <c r="R1959" s="61" t="n"/>
      <c r="S1959" s="62" t="n"/>
      <c r="T1959" s="59" t="n"/>
      <c r="U1959" s="59" t="n"/>
      <c r="V1959" s="59" t="n"/>
    </row>
    <row r="1960">
      <c r="G1960" s="59" t="n"/>
      <c r="H1960" s="120" t="n"/>
      <c r="I1960" s="60" t="n"/>
      <c r="J1960" s="70" t="n"/>
      <c r="K1960" s="106" t="n"/>
      <c r="L1960" s="59" t="n"/>
      <c r="M1960" s="121" t="n"/>
      <c r="N1960" s="107" t="n"/>
      <c r="O1960" s="107" t="n"/>
      <c r="P1960" s="107" t="n"/>
      <c r="Q1960" s="61" t="n"/>
      <c r="R1960" s="61" t="n"/>
      <c r="S1960" s="62" t="n"/>
      <c r="T1960" s="59" t="n"/>
      <c r="U1960" s="59" t="n"/>
      <c r="V1960" s="59" t="n"/>
    </row>
    <row r="1961">
      <c r="G1961" s="59" t="n"/>
      <c r="H1961" s="120" t="n"/>
      <c r="I1961" s="60" t="n"/>
      <c r="J1961" s="70" t="n"/>
      <c r="K1961" s="106" t="n"/>
      <c r="L1961" s="59" t="n"/>
      <c r="M1961" s="121" t="n"/>
      <c r="N1961" s="107" t="n"/>
      <c r="O1961" s="107" t="n"/>
      <c r="P1961" s="107" t="n"/>
      <c r="Q1961" s="61" t="n"/>
      <c r="R1961" s="61" t="n"/>
      <c r="S1961" s="62" t="n"/>
      <c r="T1961" s="59" t="n"/>
      <c r="U1961" s="59" t="n"/>
      <c r="V1961" s="59" t="n"/>
    </row>
    <row r="1962">
      <c r="G1962" s="59" t="n"/>
      <c r="H1962" s="120" t="n"/>
      <c r="I1962" s="60" t="n"/>
      <c r="J1962" s="70" t="n"/>
      <c r="K1962" s="106" t="n"/>
      <c r="L1962" s="59" t="n"/>
      <c r="M1962" s="121" t="n"/>
      <c r="N1962" s="107" t="n"/>
      <c r="O1962" s="107" t="n"/>
      <c r="P1962" s="107" t="n"/>
      <c r="Q1962" s="61" t="n"/>
      <c r="R1962" s="61" t="n"/>
      <c r="S1962" s="62" t="n"/>
      <c r="T1962" s="59" t="n"/>
      <c r="U1962" s="59" t="n"/>
      <c r="V1962" s="59" t="n"/>
    </row>
    <row r="1963">
      <c r="G1963" s="59" t="n"/>
      <c r="H1963" s="120" t="n"/>
      <c r="I1963" s="60" t="n"/>
      <c r="J1963" s="70" t="n"/>
      <c r="K1963" s="106" t="n"/>
      <c r="L1963" s="59" t="n"/>
      <c r="M1963" s="121" t="n"/>
      <c r="N1963" s="107" t="n"/>
      <c r="O1963" s="107" t="n"/>
      <c r="P1963" s="107" t="n"/>
      <c r="Q1963" s="61" t="n"/>
      <c r="R1963" s="61" t="n"/>
      <c r="S1963" s="62" t="n"/>
      <c r="T1963" s="59" t="n"/>
      <c r="U1963" s="59" t="n"/>
      <c r="V1963" s="59" t="n"/>
    </row>
    <row r="1964">
      <c r="G1964" s="59" t="n"/>
      <c r="H1964" s="120" t="n"/>
      <c r="I1964" s="60" t="n"/>
      <c r="J1964" s="70" t="n"/>
      <c r="K1964" s="106" t="n"/>
      <c r="L1964" s="59" t="n"/>
      <c r="M1964" s="121" t="n"/>
      <c r="N1964" s="107" t="n"/>
      <c r="O1964" s="107" t="n"/>
      <c r="P1964" s="107" t="n"/>
      <c r="Q1964" s="61" t="n"/>
      <c r="R1964" s="61" t="n"/>
      <c r="S1964" s="62" t="n"/>
      <c r="T1964" s="59" t="n"/>
      <c r="U1964" s="59" t="n"/>
      <c r="V1964" s="59" t="n"/>
    </row>
    <row r="1965" ht="17.5" customHeight="1" s="15" thickBot="1">
      <c r="G1965" s="59" t="n"/>
      <c r="H1965" s="120" t="n"/>
      <c r="I1965" s="60" t="n"/>
      <c r="J1965" s="70" t="n"/>
      <c r="K1965" s="106" t="n"/>
      <c r="L1965" s="59" t="n"/>
      <c r="M1965" s="121" t="n"/>
      <c r="N1965" s="107" t="n"/>
      <c r="O1965" s="107" t="n"/>
      <c r="P1965" s="107" t="n"/>
      <c r="Q1965" s="61" t="n"/>
      <c r="R1965" s="61" t="n"/>
      <c r="S1965" s="62" t="n"/>
      <c r="T1965" s="59" t="n"/>
      <c r="U1965" s="59" t="n"/>
      <c r="V1965" s="59" t="n"/>
    </row>
    <row r="1966">
      <c r="G1966" s="59" t="n"/>
      <c r="H1966" s="120" t="n"/>
      <c r="I1966" s="60" t="n"/>
      <c r="J1966" s="70" t="n"/>
      <c r="K1966" s="106" t="n"/>
      <c r="L1966" s="59" t="n"/>
      <c r="M1966" s="121" t="n"/>
      <c r="N1966" s="107" t="n"/>
      <c r="O1966" s="107" t="n"/>
      <c r="P1966" s="107" t="n"/>
      <c r="Q1966" s="61" t="n"/>
      <c r="R1966" s="61" t="n"/>
      <c r="S1966" s="62" t="n"/>
      <c r="T1966" s="59" t="n"/>
      <c r="U1966" s="59" t="n"/>
      <c r="V1966" s="59" t="n"/>
    </row>
    <row r="1967">
      <c r="G1967" s="59" t="n"/>
      <c r="H1967" s="120" t="n"/>
      <c r="I1967" s="60" t="n"/>
      <c r="J1967" s="70" t="n"/>
      <c r="K1967" s="106" t="n"/>
      <c r="L1967" s="59" t="n"/>
      <c r="M1967" s="121" t="n"/>
      <c r="N1967" s="107" t="n"/>
      <c r="O1967" s="107" t="n"/>
      <c r="P1967" s="107" t="n"/>
      <c r="Q1967" s="61" t="n"/>
      <c r="R1967" s="61" t="n"/>
      <c r="S1967" s="62" t="n"/>
      <c r="T1967" s="59" t="n"/>
      <c r="U1967" s="59" t="n"/>
      <c r="V1967" s="59" t="n"/>
    </row>
    <row r="1968">
      <c r="G1968" s="59" t="n"/>
      <c r="H1968" s="120" t="n"/>
      <c r="I1968" s="60" t="n"/>
      <c r="J1968" s="70" t="n"/>
      <c r="K1968" s="106" t="n"/>
      <c r="L1968" s="59" t="n"/>
      <c r="M1968" s="121" t="n"/>
      <c r="N1968" s="107" t="n"/>
      <c r="O1968" s="107" t="n"/>
      <c r="P1968" s="107" t="n"/>
      <c r="Q1968" s="61" t="n"/>
      <c r="R1968" s="61" t="n"/>
      <c r="S1968" s="62" t="n"/>
      <c r="T1968" s="59" t="n"/>
      <c r="U1968" s="59" t="n"/>
      <c r="V1968" s="59" t="n"/>
    </row>
    <row r="1969">
      <c r="G1969" s="59" t="n"/>
      <c r="H1969" s="120" t="n"/>
      <c r="I1969" s="60" t="n"/>
      <c r="J1969" s="70" t="n"/>
      <c r="K1969" s="106" t="n"/>
      <c r="L1969" s="59" t="n"/>
      <c r="M1969" s="121" t="n"/>
      <c r="N1969" s="107" t="n"/>
      <c r="O1969" s="107" t="n"/>
      <c r="P1969" s="107" t="n"/>
      <c r="Q1969" s="61" t="n"/>
      <c r="R1969" s="61" t="n"/>
      <c r="S1969" s="62" t="n"/>
      <c r="T1969" s="59" t="n"/>
      <c r="U1969" s="59" t="n"/>
      <c r="V1969" s="59" t="n"/>
    </row>
    <row r="1970">
      <c r="G1970" s="59" t="n"/>
      <c r="H1970" s="120" t="n"/>
      <c r="I1970" s="60" t="n"/>
      <c r="J1970" s="70" t="n"/>
      <c r="K1970" s="106" t="n"/>
      <c r="L1970" s="59" t="n"/>
      <c r="M1970" s="121" t="n"/>
      <c r="N1970" s="107" t="n"/>
      <c r="O1970" s="107" t="n"/>
      <c r="P1970" s="107" t="n"/>
      <c r="Q1970" s="61" t="n"/>
      <c r="R1970" s="61" t="n"/>
      <c r="S1970" s="62" t="n"/>
      <c r="T1970" s="59" t="n"/>
      <c r="U1970" s="59" t="n"/>
      <c r="V1970" s="59" t="n"/>
    </row>
    <row r="1971">
      <c r="G1971" s="59" t="n"/>
      <c r="H1971" s="120" t="n"/>
      <c r="I1971" s="60" t="n"/>
      <c r="J1971" s="70" t="n"/>
      <c r="K1971" s="106" t="n"/>
      <c r="L1971" s="59" t="n"/>
      <c r="M1971" s="121" t="n"/>
      <c r="N1971" s="107" t="n"/>
      <c r="O1971" s="107" t="n"/>
      <c r="P1971" s="107" t="n"/>
      <c r="Q1971" s="61" t="n"/>
      <c r="R1971" s="61" t="n"/>
      <c r="S1971" s="62" t="n"/>
      <c r="T1971" s="59" t="n"/>
      <c r="U1971" s="59" t="n"/>
      <c r="V1971" s="59" t="n"/>
    </row>
    <row r="1972">
      <c r="G1972" s="59" t="n"/>
      <c r="H1972" s="120" t="n"/>
      <c r="I1972" s="60" t="n"/>
      <c r="J1972" s="70" t="n"/>
      <c r="K1972" s="106" t="n"/>
      <c r="L1972" s="59" t="n"/>
      <c r="M1972" s="121" t="n"/>
      <c r="N1972" s="107" t="n"/>
      <c r="O1972" s="107" t="n"/>
      <c r="P1972" s="107" t="n"/>
      <c r="Q1972" s="61" t="n"/>
      <c r="R1972" s="61" t="n"/>
      <c r="S1972" s="62" t="n"/>
      <c r="T1972" s="59" t="n"/>
      <c r="U1972" s="59" t="n"/>
      <c r="V1972" s="59" t="n"/>
    </row>
    <row r="1973">
      <c r="G1973" s="59" t="n"/>
      <c r="H1973" s="120" t="n"/>
      <c r="I1973" s="60" t="n"/>
      <c r="J1973" s="70" t="n"/>
      <c r="K1973" s="106" t="n"/>
      <c r="L1973" s="59" t="n"/>
      <c r="M1973" s="121" t="n"/>
      <c r="N1973" s="107" t="n"/>
      <c r="O1973" s="107" t="n"/>
      <c r="P1973" s="107" t="n"/>
      <c r="Q1973" s="61" t="n"/>
      <c r="R1973" s="61" t="n"/>
      <c r="S1973" s="62" t="n"/>
      <c r="T1973" s="59" t="n"/>
      <c r="U1973" s="59" t="n"/>
      <c r="V1973" s="59" t="n"/>
    </row>
    <row r="1974">
      <c r="G1974" s="59" t="n"/>
      <c r="H1974" s="120" t="n"/>
      <c r="I1974" s="60" t="n"/>
      <c r="J1974" s="70" t="n"/>
      <c r="K1974" s="106" t="n"/>
      <c r="L1974" s="59" t="n"/>
      <c r="M1974" s="121" t="n"/>
      <c r="N1974" s="107" t="n"/>
      <c r="O1974" s="107" t="n"/>
      <c r="P1974" s="107" t="n"/>
      <c r="Q1974" s="61" t="n"/>
      <c r="R1974" s="61" t="n"/>
      <c r="S1974" s="62" t="n"/>
      <c r="T1974" s="59" t="n"/>
      <c r="U1974" s="59" t="n"/>
      <c r="V1974" s="59" t="n"/>
    </row>
    <row r="1975">
      <c r="G1975" s="59" t="n"/>
      <c r="H1975" s="120" t="n"/>
      <c r="I1975" s="60" t="n"/>
      <c r="J1975" s="70" t="n"/>
      <c r="K1975" s="106" t="n"/>
      <c r="L1975" s="59" t="n"/>
      <c r="M1975" s="121" t="n"/>
      <c r="N1975" s="107" t="n"/>
      <c r="O1975" s="107" t="n"/>
      <c r="P1975" s="107" t="n"/>
      <c r="Q1975" s="61" t="n"/>
      <c r="R1975" s="61" t="n"/>
      <c r="S1975" s="62" t="n"/>
      <c r="T1975" s="59" t="n"/>
      <c r="U1975" s="59" t="n"/>
      <c r="V1975" s="59" t="n"/>
    </row>
    <row r="1976">
      <c r="G1976" s="59" t="n"/>
      <c r="H1976" s="120" t="n"/>
      <c r="I1976" s="60" t="n"/>
      <c r="J1976" s="70" t="n"/>
      <c r="K1976" s="106" t="n"/>
      <c r="L1976" s="59" t="n"/>
      <c r="M1976" s="121" t="n"/>
      <c r="N1976" s="107" t="n"/>
      <c r="O1976" s="107" t="n"/>
      <c r="P1976" s="107" t="n"/>
      <c r="Q1976" s="61" t="n"/>
      <c r="R1976" s="61" t="n"/>
      <c r="S1976" s="62" t="n"/>
      <c r="T1976" s="59" t="n"/>
      <c r="U1976" s="59" t="n"/>
      <c r="V1976" s="59" t="n"/>
    </row>
    <row r="1977">
      <c r="G1977" s="59" t="n"/>
      <c r="H1977" s="120" t="n"/>
      <c r="I1977" s="60" t="n"/>
      <c r="J1977" s="70" t="n"/>
      <c r="K1977" s="106" t="n"/>
      <c r="L1977" s="59" t="n"/>
      <c r="M1977" s="121" t="n"/>
      <c r="N1977" s="107" t="n"/>
      <c r="O1977" s="107" t="n"/>
      <c r="P1977" s="107" t="n"/>
      <c r="Q1977" s="61" t="n"/>
      <c r="R1977" s="61" t="n"/>
      <c r="S1977" s="62" t="n"/>
      <c r="T1977" s="59" t="n"/>
      <c r="U1977" s="59" t="n"/>
      <c r="V1977" s="59" t="n"/>
    </row>
    <row r="1978">
      <c r="G1978" s="59" t="n"/>
      <c r="H1978" s="120" t="n"/>
      <c r="I1978" s="60" t="n"/>
      <c r="J1978" s="70" t="n"/>
      <c r="K1978" s="106" t="n"/>
      <c r="L1978" s="59" t="n"/>
      <c r="M1978" s="121" t="n"/>
      <c r="N1978" s="107" t="n"/>
      <c r="O1978" s="107" t="n"/>
      <c r="P1978" s="107" t="n"/>
      <c r="Q1978" s="61" t="n"/>
      <c r="R1978" s="61" t="n"/>
      <c r="S1978" s="62" t="n"/>
      <c r="T1978" s="59" t="n"/>
      <c r="U1978" s="59" t="n"/>
      <c r="V1978" s="59" t="n"/>
    </row>
    <row r="1979">
      <c r="G1979" s="59" t="n"/>
      <c r="H1979" s="120" t="n"/>
      <c r="I1979" s="60" t="n"/>
      <c r="J1979" s="70" t="n"/>
      <c r="K1979" s="106" t="n"/>
      <c r="L1979" s="59" t="n"/>
      <c r="M1979" s="121" t="n"/>
      <c r="N1979" s="107" t="n"/>
      <c r="O1979" s="107" t="n"/>
      <c r="P1979" s="107" t="n"/>
      <c r="Q1979" s="61" t="n"/>
      <c r="R1979" s="61" t="n"/>
      <c r="S1979" s="62" t="n"/>
      <c r="T1979" s="59" t="n"/>
      <c r="U1979" s="59" t="n"/>
      <c r="V1979" s="59" t="n"/>
    </row>
    <row r="1980">
      <c r="G1980" s="59" t="n"/>
      <c r="H1980" s="120" t="n"/>
      <c r="I1980" s="60" t="n"/>
      <c r="J1980" s="70" t="n"/>
      <c r="K1980" s="106" t="n"/>
      <c r="L1980" s="59" t="n"/>
      <c r="M1980" s="121" t="n"/>
      <c r="N1980" s="107" t="n"/>
      <c r="O1980" s="107" t="n"/>
      <c r="P1980" s="107" t="n"/>
      <c r="Q1980" s="61" t="n"/>
      <c r="R1980" s="61" t="n"/>
      <c r="S1980" s="62" t="n"/>
      <c r="T1980" s="59" t="n"/>
      <c r="U1980" s="59" t="n"/>
      <c r="V1980" s="59" t="n"/>
    </row>
    <row r="1981">
      <c r="G1981" s="59" t="n"/>
      <c r="H1981" s="120" t="n"/>
      <c r="I1981" s="60" t="n"/>
      <c r="J1981" s="70" t="n"/>
      <c r="K1981" s="106" t="n"/>
      <c r="L1981" s="59" t="n"/>
      <c r="M1981" s="121" t="n"/>
      <c r="N1981" s="107" t="n"/>
      <c r="O1981" s="107" t="n"/>
      <c r="P1981" s="107" t="n"/>
      <c r="Q1981" s="61" t="n"/>
      <c r="R1981" s="61" t="n"/>
      <c r="S1981" s="62" t="n"/>
      <c r="T1981" s="59" t="n"/>
      <c r="U1981" s="59" t="n"/>
      <c r="V1981" s="59" t="n"/>
    </row>
    <row r="1982">
      <c r="G1982" s="59" t="n"/>
      <c r="H1982" s="120" t="n"/>
      <c r="I1982" s="60" t="n"/>
      <c r="J1982" s="70" t="n"/>
      <c r="K1982" s="106" t="n"/>
      <c r="L1982" s="59" t="n"/>
      <c r="M1982" s="121" t="n"/>
      <c r="N1982" s="107" t="n"/>
      <c r="O1982" s="107" t="n"/>
      <c r="P1982" s="107" t="n"/>
      <c r="Q1982" s="61" t="n"/>
      <c r="R1982" s="61" t="n"/>
      <c r="S1982" s="62" t="n"/>
      <c r="T1982" s="59" t="n"/>
      <c r="U1982" s="59" t="n"/>
      <c r="V1982" s="59" t="n"/>
    </row>
    <row r="1983">
      <c r="G1983" s="59" t="n"/>
      <c r="H1983" s="120" t="n"/>
      <c r="I1983" s="60" t="n"/>
      <c r="J1983" s="70" t="n"/>
      <c r="K1983" s="106" t="n"/>
      <c r="L1983" s="59" t="n"/>
      <c r="M1983" s="121" t="n"/>
      <c r="N1983" s="107" t="n"/>
      <c r="O1983" s="107" t="n"/>
      <c r="P1983" s="107" t="n"/>
      <c r="Q1983" s="61" t="n"/>
      <c r="R1983" s="61" t="n"/>
      <c r="S1983" s="62" t="n"/>
      <c r="T1983" s="59" t="n"/>
      <c r="U1983" s="59" t="n"/>
      <c r="V1983" s="59" t="n"/>
    </row>
    <row r="1984">
      <c r="G1984" s="59" t="n"/>
      <c r="H1984" s="120" t="n"/>
      <c r="I1984" s="60" t="n"/>
      <c r="J1984" s="70" t="n"/>
      <c r="K1984" s="106" t="n"/>
      <c r="L1984" s="59" t="n"/>
      <c r="M1984" s="121" t="n"/>
      <c r="N1984" s="107" t="n"/>
      <c r="O1984" s="107" t="n"/>
      <c r="P1984" s="107" t="n"/>
      <c r="Q1984" s="61" t="n"/>
      <c r="R1984" s="61" t="n"/>
      <c r="S1984" s="62" t="n"/>
      <c r="T1984" s="59" t="n"/>
      <c r="U1984" s="59" t="n"/>
      <c r="V1984" s="59" t="n"/>
    </row>
    <row r="1985">
      <c r="G1985" s="59" t="n"/>
      <c r="H1985" s="120" t="n"/>
      <c r="I1985" s="60" t="n"/>
      <c r="J1985" s="70" t="n"/>
      <c r="K1985" s="106" t="n"/>
      <c r="L1985" s="59" t="n"/>
      <c r="M1985" s="121" t="n"/>
      <c r="N1985" s="107" t="n"/>
      <c r="O1985" s="107" t="n"/>
      <c r="P1985" s="107" t="n"/>
      <c r="Q1985" s="61" t="n"/>
      <c r="R1985" s="61" t="n"/>
      <c r="S1985" s="62" t="n"/>
      <c r="T1985" s="59" t="n"/>
      <c r="U1985" s="59" t="n"/>
      <c r="V1985" s="59" t="n"/>
    </row>
    <row r="1986">
      <c r="G1986" s="59" t="n"/>
      <c r="H1986" s="120" t="n"/>
      <c r="I1986" s="60" t="n"/>
      <c r="J1986" s="70" t="n"/>
      <c r="K1986" s="106" t="n"/>
      <c r="L1986" s="59" t="n"/>
      <c r="M1986" s="121" t="n"/>
      <c r="N1986" s="107" t="n"/>
      <c r="O1986" s="107" t="n"/>
      <c r="P1986" s="107" t="n"/>
      <c r="Q1986" s="61" t="n"/>
      <c r="R1986" s="61" t="n"/>
      <c r="S1986" s="62" t="n"/>
      <c r="T1986" s="59" t="n"/>
      <c r="U1986" s="59" t="n"/>
      <c r="V1986" s="59" t="n"/>
    </row>
    <row r="1987">
      <c r="G1987" s="59" t="n"/>
      <c r="H1987" s="120" t="n"/>
      <c r="I1987" s="60" t="n"/>
      <c r="J1987" s="70" t="n"/>
      <c r="K1987" s="106" t="n"/>
      <c r="L1987" s="59" t="n"/>
      <c r="M1987" s="121" t="n"/>
      <c r="N1987" s="107" t="n"/>
      <c r="O1987" s="107" t="n"/>
      <c r="P1987" s="107" t="n"/>
      <c r="Q1987" s="61" t="n"/>
      <c r="R1987" s="61" t="n"/>
      <c r="S1987" s="62" t="n"/>
      <c r="T1987" s="59" t="n"/>
      <c r="U1987" s="59" t="n"/>
      <c r="V1987" s="59" t="n"/>
    </row>
    <row r="1988">
      <c r="G1988" s="59" t="n"/>
      <c r="H1988" s="120" t="n"/>
      <c r="I1988" s="60" t="n"/>
      <c r="J1988" s="70" t="n"/>
      <c r="K1988" s="106" t="n"/>
      <c r="L1988" s="59" t="n"/>
      <c r="M1988" s="121" t="n"/>
      <c r="N1988" s="107" t="n"/>
      <c r="O1988" s="107" t="n"/>
      <c r="P1988" s="107" t="n"/>
      <c r="Q1988" s="61" t="n"/>
      <c r="R1988" s="61" t="n"/>
      <c r="S1988" s="62" t="n"/>
      <c r="T1988" s="59" t="n"/>
      <c r="U1988" s="59" t="n"/>
      <c r="V1988" s="59" t="n"/>
    </row>
    <row r="1989">
      <c r="G1989" s="59" t="n"/>
      <c r="H1989" s="120" t="n"/>
      <c r="I1989" s="60" t="n"/>
      <c r="J1989" s="70" t="n"/>
      <c r="K1989" s="106" t="n"/>
      <c r="L1989" s="59" t="n"/>
      <c r="M1989" s="121" t="n"/>
      <c r="N1989" s="107" t="n"/>
      <c r="O1989" s="107" t="n"/>
      <c r="P1989" s="107" t="n"/>
      <c r="Q1989" s="61" t="n"/>
      <c r="R1989" s="61" t="n"/>
      <c r="S1989" s="62" t="n"/>
      <c r="T1989" s="59" t="n"/>
      <c r="U1989" s="59" t="n"/>
      <c r="V1989" s="59" t="n"/>
    </row>
    <row r="1990">
      <c r="G1990" s="59" t="n"/>
      <c r="H1990" s="120" t="n"/>
      <c r="I1990" s="60" t="n"/>
      <c r="J1990" s="70" t="n"/>
      <c r="K1990" s="106" t="n"/>
      <c r="L1990" s="59" t="n"/>
      <c r="M1990" s="121" t="n"/>
      <c r="N1990" s="107" t="n"/>
      <c r="O1990" s="107" t="n"/>
      <c r="P1990" s="107" t="n"/>
      <c r="Q1990" s="61" t="n"/>
      <c r="R1990" s="61" t="n"/>
      <c r="S1990" s="62" t="n"/>
      <c r="T1990" s="59" t="n"/>
      <c r="U1990" s="59" t="n"/>
      <c r="V1990" s="59" t="n"/>
    </row>
    <row r="1991">
      <c r="G1991" s="59" t="n"/>
      <c r="H1991" s="120" t="n"/>
      <c r="I1991" s="60" t="n"/>
      <c r="J1991" s="70" t="n"/>
      <c r="K1991" s="106" t="n"/>
      <c r="L1991" s="59" t="n"/>
      <c r="M1991" s="121" t="n"/>
      <c r="N1991" s="107" t="n"/>
      <c r="O1991" s="107" t="n"/>
      <c r="P1991" s="107" t="n"/>
      <c r="Q1991" s="61" t="n"/>
      <c r="R1991" s="61" t="n"/>
      <c r="S1991" s="62" t="n"/>
      <c r="T1991" s="59" t="n"/>
      <c r="U1991" s="59" t="n"/>
      <c r="V1991" s="59" t="n"/>
    </row>
    <row r="1992">
      <c r="G1992" s="59" t="n"/>
      <c r="H1992" s="120" t="n"/>
      <c r="I1992" s="60" t="n"/>
      <c r="J1992" s="70" t="n"/>
      <c r="K1992" s="106" t="n"/>
      <c r="L1992" s="59" t="n"/>
      <c r="M1992" s="121" t="n"/>
      <c r="N1992" s="107" t="n"/>
      <c r="O1992" s="107" t="n"/>
      <c r="P1992" s="107" t="n"/>
      <c r="Q1992" s="61" t="n"/>
      <c r="R1992" s="61" t="n"/>
      <c r="S1992" s="62" t="n"/>
      <c r="T1992" s="59" t="n"/>
      <c r="U1992" s="59" t="n"/>
      <c r="V1992" s="59" t="n"/>
    </row>
    <row r="1993">
      <c r="G1993" s="59" t="n"/>
      <c r="H1993" s="120" t="n"/>
      <c r="I1993" s="60" t="n"/>
      <c r="J1993" s="70" t="n"/>
      <c r="K1993" s="106" t="n"/>
      <c r="L1993" s="59" t="n"/>
      <c r="M1993" s="121" t="n"/>
      <c r="N1993" s="107" t="n"/>
      <c r="O1993" s="107" t="n"/>
      <c r="P1993" s="107" t="n"/>
      <c r="Q1993" s="61" t="n"/>
      <c r="R1993" s="61" t="n"/>
      <c r="S1993" s="62" t="n"/>
      <c r="T1993" s="59" t="n"/>
      <c r="U1993" s="59" t="n"/>
      <c r="V1993" s="59" t="n"/>
    </row>
    <row r="1994">
      <c r="G1994" s="59" t="n"/>
      <c r="H1994" s="120" t="n"/>
      <c r="I1994" s="60" t="n"/>
      <c r="J1994" s="70" t="n"/>
      <c r="K1994" s="106" t="n"/>
      <c r="L1994" s="59" t="n"/>
      <c r="M1994" s="121" t="n"/>
      <c r="N1994" s="107" t="n"/>
      <c r="O1994" s="107" t="n"/>
      <c r="P1994" s="107" t="n"/>
      <c r="Q1994" s="61" t="n"/>
      <c r="R1994" s="61" t="n"/>
      <c r="S1994" s="62" t="n"/>
      <c r="T1994" s="59" t="n"/>
      <c r="U1994" s="59" t="n"/>
      <c r="V1994" s="59" t="n"/>
    </row>
    <row r="1995" ht="17.5" customHeight="1" s="15" thickBot="1">
      <c r="G1995" s="59" t="n"/>
      <c r="H1995" s="120" t="n"/>
      <c r="I1995" s="60" t="n"/>
      <c r="J1995" s="70" t="n"/>
      <c r="K1995" s="106" t="n"/>
      <c r="L1995" s="59" t="n"/>
      <c r="M1995" s="121" t="n"/>
      <c r="N1995" s="107" t="n"/>
      <c r="O1995" s="107" t="n"/>
      <c r="P1995" s="107" t="n"/>
      <c r="Q1995" s="61" t="n"/>
      <c r="R1995" s="61" t="n"/>
      <c r="S1995" s="62" t="n"/>
      <c r="T1995" s="59" t="n"/>
      <c r="U1995" s="59" t="n"/>
      <c r="V1995" s="59" t="n"/>
    </row>
    <row r="1996">
      <c r="G1996" s="59" t="n"/>
      <c r="H1996" s="120" t="n"/>
      <c r="I1996" s="60" t="n"/>
      <c r="J1996" s="70" t="n"/>
      <c r="K1996" s="106" t="n"/>
      <c r="L1996" s="59" t="n"/>
      <c r="M1996" s="121" t="n"/>
      <c r="N1996" s="107" t="n"/>
      <c r="O1996" s="107" t="n"/>
      <c r="P1996" s="107" t="n"/>
      <c r="Q1996" s="61" t="n"/>
      <c r="R1996" s="61" t="n"/>
      <c r="S1996" s="62" t="n"/>
      <c r="T1996" s="59" t="n"/>
      <c r="U1996" s="59" t="n"/>
      <c r="V1996" s="59" t="n"/>
    </row>
    <row r="1997" ht="17.5" customHeight="1" s="15" thickBot="1">
      <c r="A1997" s="4" t="n"/>
      <c r="G1997" s="59" t="n"/>
      <c r="H1997" s="120" t="n"/>
      <c r="I1997" s="60" t="n"/>
      <c r="J1997" s="70" t="n"/>
      <c r="K1997" s="106" t="n"/>
      <c r="L1997" s="106" t="n"/>
      <c r="M1997" s="121" t="n"/>
      <c r="N1997" s="122" t="n"/>
      <c r="O1997" s="107" t="n"/>
      <c r="P1997" s="107" t="n"/>
      <c r="Q1997" s="61" t="n"/>
      <c r="R1997" s="63" t="n"/>
      <c r="S1997" s="62" t="n"/>
      <c r="T1997" s="59" t="n"/>
      <c r="U1997" s="59" t="n"/>
      <c r="V1997" s="59" t="n"/>
    </row>
    <row r="1998" ht="17.5" customHeight="1" s="15" thickTop="1">
      <c r="G1998" s="59" t="n"/>
      <c r="H1998" s="120" t="n"/>
      <c r="I1998" s="60" t="n"/>
      <c r="J1998" s="70" t="n"/>
      <c r="K1998" s="106" t="n"/>
      <c r="L1998" s="59" t="n"/>
      <c r="M1998" s="121" t="n"/>
      <c r="N1998" s="107" t="n"/>
      <c r="O1998" s="107" t="n"/>
      <c r="P1998" s="107" t="n"/>
      <c r="Q1998" s="61" t="n"/>
      <c r="R1998" s="61" t="n"/>
      <c r="S1998" s="62" t="n"/>
      <c r="T1998" s="59" t="n"/>
      <c r="U1998" s="59" t="n"/>
      <c r="V1998" s="59" t="n"/>
    </row>
    <row r="1999">
      <c r="G1999" s="59" t="n"/>
      <c r="H1999" s="120" t="n"/>
      <c r="I1999" s="60" t="n"/>
      <c r="J1999" s="70" t="n"/>
      <c r="K1999" s="106" t="n"/>
      <c r="L1999" s="59" t="n"/>
      <c r="M1999" s="121" t="n"/>
      <c r="N1999" s="107" t="n"/>
      <c r="O1999" s="107" t="n"/>
      <c r="P1999" s="107" t="n"/>
      <c r="Q1999" s="61" t="n"/>
      <c r="R1999" s="61" t="n"/>
      <c r="S1999" s="62" t="n"/>
      <c r="T1999" s="59" t="n"/>
      <c r="U1999" s="59" t="n"/>
      <c r="V1999" s="59" t="n"/>
    </row>
    <row r="2000">
      <c r="G2000" s="59" t="n"/>
      <c r="H2000" s="120" t="n"/>
      <c r="I2000" s="60" t="n"/>
      <c r="J2000" s="70" t="n"/>
      <c r="K2000" s="106" t="n"/>
      <c r="L2000" s="59" t="n"/>
      <c r="M2000" s="121" t="n"/>
      <c r="N2000" s="107" t="n"/>
      <c r="O2000" s="107" t="n"/>
      <c r="P2000" s="107" t="n"/>
      <c r="Q2000" s="61" t="n"/>
      <c r="R2000" s="61" t="n"/>
      <c r="S2000" s="62" t="n"/>
      <c r="T2000" s="59" t="n"/>
      <c r="U2000" s="59" t="n"/>
      <c r="V2000" s="59" t="n"/>
    </row>
    <row r="2001">
      <c r="G2001" s="59" t="n"/>
      <c r="H2001" s="120" t="n"/>
      <c r="I2001" s="60" t="n"/>
      <c r="J2001" s="70" t="n"/>
      <c r="K2001" s="106" t="n"/>
      <c r="L2001" s="59" t="n"/>
      <c r="M2001" s="121" t="n"/>
      <c r="N2001" s="107" t="n"/>
      <c r="O2001" s="107" t="n"/>
      <c r="P2001" s="107" t="n"/>
      <c r="Q2001" s="61" t="n"/>
      <c r="R2001" s="61" t="n"/>
      <c r="S2001" s="62" t="n"/>
      <c r="T2001" s="59" t="n"/>
      <c r="U2001" s="59" t="n"/>
      <c r="V2001" s="59" t="n"/>
    </row>
    <row r="2002">
      <c r="G2002" s="59" t="n"/>
      <c r="H2002" s="120" t="n"/>
      <c r="I2002" s="60" t="n"/>
      <c r="J2002" s="70" t="n"/>
      <c r="K2002" s="106" t="n"/>
      <c r="L2002" s="59" t="n"/>
      <c r="M2002" s="121" t="n"/>
      <c r="N2002" s="107" t="n"/>
      <c r="O2002" s="107" t="n"/>
      <c r="P2002" s="107" t="n"/>
      <c r="Q2002" s="61" t="n"/>
      <c r="R2002" s="61" t="n"/>
      <c r="S2002" s="62" t="n"/>
      <c r="T2002" s="59" t="n"/>
      <c r="U2002" s="59" t="n"/>
      <c r="V2002" s="59" t="n"/>
    </row>
    <row r="2003">
      <c r="G2003" s="59" t="n"/>
      <c r="H2003" s="120" t="n"/>
      <c r="I2003" s="60" t="n"/>
      <c r="J2003" s="70" t="n"/>
      <c r="K2003" s="106" t="n"/>
      <c r="L2003" s="59" t="n"/>
      <c r="M2003" s="121" t="n"/>
      <c r="N2003" s="107" t="n"/>
      <c r="O2003" s="107" t="n"/>
      <c r="P2003" s="107" t="n"/>
      <c r="Q2003" s="61" t="n"/>
      <c r="R2003" s="61" t="n"/>
      <c r="S2003" s="62" t="n"/>
      <c r="T2003" s="59" t="n"/>
      <c r="U2003" s="59" t="n"/>
      <c r="V2003" s="59" t="n"/>
    </row>
    <row r="2004">
      <c r="E2004" s="4" t="n"/>
      <c r="F2004" s="4" t="n"/>
      <c r="G2004" s="59" t="n"/>
      <c r="H2004" s="120" t="n"/>
      <c r="I2004" s="60" t="n"/>
      <c r="J2004" s="70" t="n"/>
      <c r="K2004" s="106" t="n"/>
      <c r="L2004" s="59" t="n"/>
      <c r="M2004" s="121" t="n"/>
      <c r="N2004" s="107" t="n"/>
      <c r="O2004" s="107" t="n"/>
      <c r="P2004" s="107" t="n"/>
      <c r="Q2004" s="61" t="n"/>
      <c r="R2004" s="61" t="n"/>
      <c r="S2004" s="62" t="n"/>
      <c r="T2004" s="59" t="n"/>
      <c r="U2004" s="59" t="n"/>
      <c r="V2004" s="59" t="n"/>
    </row>
    <row r="2005">
      <c r="B2005" s="27" t="n"/>
      <c r="C2005" s="4" t="n"/>
      <c r="D2005" s="4" t="n"/>
      <c r="G2005" s="59" t="n"/>
      <c r="H2005" s="120" t="n"/>
      <c r="I2005" s="60" t="n"/>
      <c r="J2005" s="70" t="n"/>
      <c r="K2005" s="106" t="n"/>
      <c r="L2005" s="59" t="n"/>
      <c r="M2005" s="121" t="n"/>
      <c r="N2005" s="107" t="n"/>
      <c r="O2005" s="107" t="n"/>
      <c r="P2005" s="107" t="n"/>
      <c r="Q2005" s="61" t="n"/>
      <c r="R2005" s="61" t="n"/>
      <c r="S2005" s="62" t="n"/>
      <c r="T2005" s="59" t="n"/>
      <c r="U2005" s="59" t="n"/>
      <c r="V2005" s="59" t="n"/>
    </row>
    <row r="2006">
      <c r="G2006" s="59" t="n"/>
      <c r="H2006" s="120" t="n"/>
      <c r="I2006" s="60" t="n"/>
      <c r="J2006" s="70" t="n"/>
      <c r="K2006" s="106" t="n"/>
      <c r="L2006" s="59" t="n"/>
      <c r="M2006" s="121" t="n"/>
      <c r="N2006" s="107" t="n"/>
      <c r="O2006" s="107" t="n"/>
      <c r="P2006" s="107" t="n"/>
      <c r="Q2006" s="61" t="n"/>
      <c r="R2006" s="61" t="n"/>
      <c r="S2006" s="62" t="n"/>
      <c r="T2006" s="59" t="n"/>
      <c r="U2006" s="59" t="n"/>
      <c r="V2006" s="59" t="n"/>
    </row>
    <row r="2007">
      <c r="G2007" s="59" t="n"/>
      <c r="H2007" s="120" t="n"/>
      <c r="I2007" s="60" t="n"/>
      <c r="J2007" s="70" t="n"/>
      <c r="K2007" s="106" t="n"/>
      <c r="L2007" s="59" t="n"/>
      <c r="M2007" s="121" t="n"/>
      <c r="N2007" s="107" t="n"/>
      <c r="O2007" s="107" t="n"/>
      <c r="P2007" s="107" t="n"/>
      <c r="Q2007" s="61" t="n"/>
      <c r="R2007" s="61" t="n"/>
      <c r="S2007" s="62" t="n"/>
      <c r="T2007" s="59" t="n"/>
      <c r="U2007" s="59" t="n"/>
      <c r="V2007" s="59" t="n"/>
    </row>
    <row r="2008">
      <c r="G2008" s="59" t="n"/>
      <c r="H2008" s="120" t="n"/>
      <c r="I2008" s="60" t="n"/>
      <c r="J2008" s="70" t="n"/>
      <c r="K2008" s="106" t="n"/>
      <c r="L2008" s="59" t="n"/>
      <c r="M2008" s="121" t="n"/>
      <c r="N2008" s="107" t="n"/>
      <c r="O2008" s="107" t="n"/>
      <c r="P2008" s="107" t="n"/>
      <c r="Q2008" s="61" t="n"/>
      <c r="R2008" s="61" t="n"/>
      <c r="S2008" s="62" t="n"/>
      <c r="T2008" s="59" t="n"/>
      <c r="U2008" s="59" t="n"/>
      <c r="V2008" s="59" t="n"/>
    </row>
    <row r="2009">
      <c r="G2009" s="59" t="n"/>
      <c r="H2009" s="120" t="n"/>
      <c r="I2009" s="60" t="n"/>
      <c r="J2009" s="70" t="n"/>
      <c r="K2009" s="106" t="n"/>
      <c r="L2009" s="59" t="n"/>
      <c r="M2009" s="121" t="n"/>
      <c r="N2009" s="107" t="n"/>
      <c r="O2009" s="107" t="n"/>
      <c r="P2009" s="107" t="n"/>
      <c r="Q2009" s="61" t="n"/>
      <c r="R2009" s="61" t="n"/>
      <c r="S2009" s="62" t="n"/>
      <c r="T2009" s="59" t="n"/>
      <c r="U2009" s="59" t="n"/>
      <c r="V2009" s="59" t="n"/>
    </row>
    <row r="2010">
      <c r="G2010" s="59" t="n"/>
      <c r="H2010" s="120" t="n"/>
      <c r="I2010" s="60" t="n"/>
      <c r="J2010" s="70" t="n"/>
      <c r="K2010" s="106" t="n"/>
      <c r="L2010" s="59" t="n"/>
      <c r="M2010" s="121" t="n"/>
      <c r="N2010" s="107" t="n"/>
      <c r="O2010" s="107" t="n"/>
      <c r="P2010" s="107" t="n"/>
      <c r="Q2010" s="61" t="n"/>
      <c r="R2010" s="61" t="n"/>
      <c r="S2010" s="62" t="n"/>
      <c r="T2010" s="59" t="n"/>
      <c r="U2010" s="59" t="n"/>
      <c r="V2010" s="59" t="n"/>
    </row>
    <row r="2011">
      <c r="G2011" s="59" t="n"/>
      <c r="H2011" s="120" t="n"/>
      <c r="I2011" s="60" t="n"/>
      <c r="J2011" s="70" t="n"/>
      <c r="K2011" s="106" t="n"/>
      <c r="L2011" s="59" t="n"/>
      <c r="M2011" s="121" t="n"/>
      <c r="N2011" s="107" t="n"/>
      <c r="O2011" s="107" t="n"/>
      <c r="P2011" s="107" t="n"/>
      <c r="Q2011" s="61" t="n"/>
      <c r="R2011" s="61" t="n"/>
      <c r="S2011" s="62" t="n"/>
      <c r="T2011" s="59" t="n"/>
      <c r="U2011" s="59" t="n"/>
      <c r="V2011" s="59" t="n"/>
    </row>
    <row r="2012">
      <c r="G2012" s="59" t="n"/>
      <c r="H2012" s="120" t="n"/>
      <c r="I2012" s="60" t="n"/>
      <c r="J2012" s="70" t="n"/>
      <c r="K2012" s="106" t="n"/>
      <c r="L2012" s="59" t="n"/>
      <c r="M2012" s="121" t="n"/>
      <c r="N2012" s="107" t="n"/>
      <c r="O2012" s="107" t="n"/>
      <c r="P2012" s="107" t="n"/>
      <c r="Q2012" s="61" t="n"/>
      <c r="R2012" s="61" t="n"/>
      <c r="S2012" s="62" t="n"/>
      <c r="T2012" s="59" t="n"/>
      <c r="U2012" s="59" t="n"/>
      <c r="V2012" s="59" t="n"/>
    </row>
    <row r="2013">
      <c r="G2013" s="59" t="n"/>
      <c r="H2013" s="120" t="n"/>
      <c r="I2013" s="60" t="n"/>
      <c r="J2013" s="70" t="n"/>
      <c r="K2013" s="106" t="n"/>
      <c r="L2013" s="59" t="n"/>
      <c r="M2013" s="121" t="n"/>
      <c r="N2013" s="107" t="n"/>
      <c r="O2013" s="107" t="n"/>
      <c r="P2013" s="107" t="n"/>
      <c r="Q2013" s="61" t="n"/>
      <c r="R2013" s="61" t="n"/>
      <c r="S2013" s="62" t="n"/>
      <c r="T2013" s="59" t="n"/>
      <c r="U2013" s="59" t="n"/>
      <c r="V2013" s="59" t="n"/>
    </row>
    <row r="2014">
      <c r="G2014" s="59" t="n"/>
      <c r="H2014" s="120" t="n"/>
      <c r="I2014" s="60" t="n"/>
      <c r="J2014" s="70" t="n"/>
      <c r="K2014" s="106" t="n"/>
      <c r="L2014" s="59" t="n"/>
      <c r="M2014" s="121" t="n"/>
      <c r="N2014" s="107" t="n"/>
      <c r="O2014" s="107" t="n"/>
      <c r="P2014" s="107" t="n"/>
      <c r="Q2014" s="61" t="n"/>
      <c r="R2014" s="61" t="n"/>
      <c r="S2014" s="62" t="n"/>
      <c r="T2014" s="59" t="n"/>
      <c r="U2014" s="59" t="n"/>
      <c r="V2014" s="59" t="n"/>
    </row>
    <row r="2015">
      <c r="G2015" s="59" t="n"/>
      <c r="H2015" s="120" t="n"/>
      <c r="I2015" s="60" t="n"/>
      <c r="J2015" s="70" t="n"/>
      <c r="K2015" s="106" t="n"/>
      <c r="L2015" s="59" t="n"/>
      <c r="M2015" s="121" t="n"/>
      <c r="N2015" s="107" t="n"/>
      <c r="O2015" s="107" t="n"/>
      <c r="P2015" s="107" t="n"/>
      <c r="Q2015" s="61" t="n"/>
      <c r="R2015" s="61" t="n"/>
      <c r="S2015" s="62" t="n"/>
      <c r="T2015" s="59" t="n"/>
      <c r="U2015" s="59" t="n"/>
      <c r="V2015" s="59" t="n"/>
    </row>
    <row r="2016">
      <c r="G2016" s="59" t="n"/>
      <c r="H2016" s="120" t="n"/>
      <c r="I2016" s="60" t="n"/>
      <c r="J2016" s="70" t="n"/>
      <c r="K2016" s="106" t="n"/>
      <c r="L2016" s="59" t="n"/>
      <c r="M2016" s="121" t="n"/>
      <c r="N2016" s="107" t="n"/>
      <c r="O2016" s="107" t="n"/>
      <c r="P2016" s="107" t="n"/>
      <c r="Q2016" s="61" t="n"/>
      <c r="R2016" s="61" t="n"/>
      <c r="S2016" s="62" t="n"/>
      <c r="T2016" s="59" t="n"/>
      <c r="U2016" s="59" t="n"/>
      <c r="V2016" s="59" t="n"/>
    </row>
    <row r="2017">
      <c r="G2017" s="59" t="n"/>
      <c r="H2017" s="120" t="n"/>
      <c r="I2017" s="60" t="n"/>
      <c r="J2017" s="70" t="n"/>
      <c r="K2017" s="106" t="n"/>
      <c r="L2017" s="59" t="n"/>
      <c r="M2017" s="121" t="n"/>
      <c r="N2017" s="107" t="n"/>
      <c r="O2017" s="107" t="n"/>
      <c r="P2017" s="107" t="n"/>
      <c r="Q2017" s="61" t="n"/>
      <c r="R2017" s="61" t="n"/>
      <c r="S2017" s="62" t="n"/>
      <c r="T2017" s="59" t="n"/>
      <c r="U2017" s="59" t="n"/>
      <c r="V2017" s="59" t="n"/>
    </row>
    <row r="2018">
      <c r="G2018" s="59" t="n"/>
      <c r="H2018" s="120" t="n"/>
      <c r="I2018" s="60" t="n"/>
      <c r="J2018" s="70" t="n"/>
      <c r="K2018" s="106" t="n"/>
      <c r="L2018" s="59" t="n"/>
      <c r="M2018" s="121" t="n"/>
      <c r="N2018" s="107" t="n"/>
      <c r="O2018" s="107" t="n"/>
      <c r="P2018" s="107" t="n"/>
      <c r="Q2018" s="61" t="n"/>
      <c r="R2018" s="61" t="n"/>
      <c r="S2018" s="62" t="n"/>
      <c r="T2018" s="59" t="n"/>
      <c r="U2018" s="59" t="n"/>
      <c r="V2018" s="59" t="n"/>
    </row>
    <row r="2019">
      <c r="G2019" s="59" t="n"/>
      <c r="H2019" s="120" t="n"/>
      <c r="I2019" s="60" t="n"/>
      <c r="J2019" s="70" t="n"/>
      <c r="K2019" s="106" t="n"/>
      <c r="L2019" s="59" t="n"/>
      <c r="M2019" s="121" t="n"/>
      <c r="N2019" s="107" t="n"/>
      <c r="O2019" s="107" t="n"/>
      <c r="P2019" s="107" t="n"/>
      <c r="Q2019" s="61" t="n"/>
      <c r="R2019" s="61" t="n"/>
      <c r="S2019" s="62" t="n"/>
      <c r="T2019" s="59" t="n"/>
      <c r="U2019" s="59" t="n"/>
      <c r="V2019" s="59" t="n"/>
    </row>
    <row r="2020">
      <c r="G2020" s="59" t="n"/>
      <c r="H2020" s="120" t="n"/>
      <c r="I2020" s="60" t="n"/>
      <c r="J2020" s="70" t="n"/>
      <c r="K2020" s="106" t="n"/>
      <c r="L2020" s="59" t="n"/>
      <c r="M2020" s="121" t="n"/>
      <c r="N2020" s="107" t="n"/>
      <c r="O2020" s="107" t="n"/>
      <c r="P2020" s="107" t="n"/>
      <c r="Q2020" s="61" t="n"/>
      <c r="R2020" s="61" t="n"/>
      <c r="S2020" s="62" t="n"/>
      <c r="T2020" s="59" t="n"/>
      <c r="U2020" s="59" t="n"/>
      <c r="V2020" s="59" t="n"/>
    </row>
    <row r="2021">
      <c r="G2021" s="59" t="n"/>
      <c r="H2021" s="120" t="n"/>
      <c r="I2021" s="60" t="n"/>
      <c r="J2021" s="70" t="n"/>
      <c r="K2021" s="106" t="n"/>
      <c r="L2021" s="59" t="n"/>
      <c r="M2021" s="121" t="n"/>
      <c r="N2021" s="107" t="n"/>
      <c r="O2021" s="107" t="n"/>
      <c r="P2021" s="107" t="n"/>
      <c r="Q2021" s="61" t="n"/>
      <c r="R2021" s="61" t="n"/>
      <c r="S2021" s="62" t="n"/>
      <c r="T2021" s="59" t="n"/>
      <c r="U2021" s="59" t="n"/>
      <c r="V2021" s="59" t="n"/>
    </row>
    <row r="2022">
      <c r="G2022" s="59" t="n"/>
      <c r="H2022" s="120" t="n"/>
      <c r="I2022" s="60" t="n"/>
      <c r="J2022" s="70" t="n"/>
      <c r="K2022" s="106" t="n"/>
      <c r="L2022" s="59" t="n"/>
      <c r="M2022" s="121" t="n"/>
      <c r="N2022" s="107" t="n"/>
      <c r="O2022" s="107" t="n"/>
      <c r="P2022" s="107" t="n"/>
      <c r="Q2022" s="61" t="n"/>
      <c r="R2022" s="61" t="n"/>
      <c r="S2022" s="62" t="n"/>
      <c r="T2022" s="59" t="n"/>
      <c r="U2022" s="59" t="n"/>
      <c r="V2022" s="59" t="n"/>
    </row>
    <row r="2023">
      <c r="G2023" s="59" t="n"/>
      <c r="H2023" s="120" t="n"/>
      <c r="I2023" s="60" t="n"/>
      <c r="J2023" s="70" t="n"/>
      <c r="K2023" s="106" t="n"/>
      <c r="L2023" s="59" t="n"/>
      <c r="M2023" s="121" t="n"/>
      <c r="N2023" s="107" t="n"/>
      <c r="O2023" s="107" t="n"/>
      <c r="P2023" s="107" t="n"/>
      <c r="Q2023" s="61" t="n"/>
      <c r="R2023" s="61" t="n"/>
      <c r="S2023" s="62" t="n"/>
      <c r="T2023" s="59" t="n"/>
      <c r="U2023" s="59" t="n"/>
      <c r="V2023" s="59" t="n"/>
    </row>
    <row r="2024">
      <c r="G2024" s="59" t="n"/>
      <c r="H2024" s="120" t="n"/>
      <c r="I2024" s="60" t="n"/>
      <c r="J2024" s="70" t="n"/>
      <c r="K2024" s="106" t="n"/>
      <c r="L2024" s="59" t="n"/>
      <c r="M2024" s="121" t="n"/>
      <c r="N2024" s="107" t="n"/>
      <c r="O2024" s="107" t="n"/>
      <c r="P2024" s="107" t="n"/>
      <c r="Q2024" s="61" t="n"/>
      <c r="R2024" s="61" t="n"/>
      <c r="S2024" s="62" t="n"/>
      <c r="T2024" s="59" t="n"/>
      <c r="U2024" s="59" t="n"/>
      <c r="V2024" s="59" t="n"/>
    </row>
    <row r="2025">
      <c r="G2025" s="59" t="n"/>
      <c r="H2025" s="120" t="n"/>
      <c r="I2025" s="60" t="n"/>
      <c r="J2025" s="70" t="n"/>
      <c r="K2025" s="106" t="n"/>
      <c r="L2025" s="59" t="n"/>
      <c r="M2025" s="121" t="n"/>
      <c r="N2025" s="107" t="n"/>
      <c r="O2025" s="107" t="n"/>
      <c r="P2025" s="107" t="n"/>
      <c r="Q2025" s="61" t="n"/>
      <c r="R2025" s="61" t="n"/>
      <c r="S2025" s="62" t="n"/>
      <c r="T2025" s="59" t="n"/>
      <c r="U2025" s="59" t="n"/>
      <c r="V2025" s="59" t="n"/>
    </row>
    <row r="2026">
      <c r="G2026" s="59" t="n"/>
      <c r="H2026" s="120" t="n"/>
      <c r="I2026" s="60" t="n"/>
      <c r="J2026" s="70" t="n"/>
      <c r="K2026" s="106" t="n"/>
      <c r="L2026" s="59" t="n"/>
      <c r="M2026" s="121" t="n"/>
      <c r="N2026" s="107" t="n"/>
      <c r="O2026" s="107" t="n"/>
      <c r="P2026" s="107" t="n"/>
      <c r="Q2026" s="61" t="n"/>
      <c r="R2026" s="61" t="n"/>
      <c r="S2026" s="62" t="n"/>
      <c r="T2026" s="59" t="n"/>
      <c r="U2026" s="59" t="n"/>
      <c r="V2026" s="59" t="n"/>
    </row>
    <row r="2027">
      <c r="G2027" s="59" t="n"/>
      <c r="H2027" s="120" t="n"/>
      <c r="I2027" s="60" t="n"/>
      <c r="J2027" s="70" t="n"/>
      <c r="K2027" s="106" t="n"/>
      <c r="L2027" s="59" t="n"/>
      <c r="M2027" s="121" t="n"/>
      <c r="N2027" s="107" t="n"/>
      <c r="O2027" s="107" t="n"/>
      <c r="P2027" s="107" t="n"/>
      <c r="Q2027" s="61" t="n"/>
      <c r="R2027" s="61" t="n"/>
      <c r="S2027" s="62" t="n"/>
      <c r="T2027" s="59" t="n"/>
      <c r="U2027" s="59" t="n"/>
      <c r="V2027" s="59" t="n"/>
    </row>
    <row r="2028">
      <c r="G2028" s="59" t="n"/>
      <c r="H2028" s="120" t="n"/>
      <c r="I2028" s="60" t="n"/>
      <c r="J2028" s="70" t="n"/>
      <c r="K2028" s="106" t="n"/>
      <c r="L2028" s="59" t="n"/>
      <c r="M2028" s="121" t="n"/>
      <c r="N2028" s="107" t="n"/>
      <c r="O2028" s="107" t="n"/>
      <c r="P2028" s="107" t="n"/>
      <c r="Q2028" s="61" t="n"/>
      <c r="R2028" s="61" t="n"/>
      <c r="S2028" s="62" t="n"/>
      <c r="T2028" s="59" t="n"/>
      <c r="U2028" s="59" t="n"/>
      <c r="V2028" s="59" t="n"/>
    </row>
    <row r="2029">
      <c r="G2029" s="59" t="n"/>
      <c r="H2029" s="120" t="n"/>
      <c r="I2029" s="60" t="n"/>
      <c r="J2029" s="70" t="n"/>
      <c r="K2029" s="106" t="n"/>
      <c r="L2029" s="59" t="n"/>
      <c r="M2029" s="121" t="n"/>
      <c r="N2029" s="107" t="n"/>
      <c r="O2029" s="107" t="n"/>
      <c r="P2029" s="107" t="n"/>
      <c r="Q2029" s="61" t="n"/>
      <c r="R2029" s="61" t="n"/>
      <c r="S2029" s="62" t="n"/>
      <c r="T2029" s="59" t="n"/>
      <c r="U2029" s="59" t="n"/>
      <c r="V2029" s="59" t="n"/>
    </row>
    <row r="2030">
      <c r="G2030" s="59" t="n"/>
      <c r="H2030" s="120" t="n"/>
      <c r="I2030" s="60" t="n"/>
      <c r="J2030" s="70" t="n"/>
      <c r="K2030" s="106" t="n"/>
      <c r="L2030" s="59" t="n"/>
      <c r="M2030" s="121" t="n"/>
      <c r="N2030" s="107" t="n"/>
      <c r="O2030" s="107" t="n"/>
      <c r="P2030" s="107" t="n"/>
      <c r="Q2030" s="61" t="n"/>
      <c r="R2030" s="61" t="n"/>
      <c r="S2030" s="62" t="n"/>
      <c r="T2030" s="59" t="n"/>
      <c r="U2030" s="59" t="n"/>
      <c r="V2030" s="59" t="n"/>
    </row>
    <row r="2031">
      <c r="G2031" s="59" t="n"/>
      <c r="H2031" s="120" t="n"/>
      <c r="I2031" s="60" t="n"/>
      <c r="J2031" s="70" t="n"/>
      <c r="K2031" s="106" t="n"/>
      <c r="L2031" s="59" t="n"/>
      <c r="M2031" s="121" t="n"/>
      <c r="N2031" s="107" t="n"/>
      <c r="O2031" s="107" t="n"/>
      <c r="P2031" s="107" t="n"/>
      <c r="Q2031" s="61" t="n"/>
      <c r="R2031" s="61" t="n"/>
      <c r="S2031" s="62" t="n"/>
      <c r="T2031" s="59" t="n"/>
      <c r="U2031" s="59" t="n"/>
      <c r="V2031" s="59" t="n"/>
    </row>
    <row r="2032">
      <c r="G2032" s="59" t="n"/>
      <c r="H2032" s="120" t="n"/>
      <c r="I2032" s="60" t="n"/>
      <c r="J2032" s="70" t="n"/>
      <c r="K2032" s="106" t="n"/>
      <c r="L2032" s="59" t="n"/>
      <c r="M2032" s="121" t="n"/>
      <c r="N2032" s="107" t="n"/>
      <c r="O2032" s="107" t="n"/>
      <c r="P2032" s="107" t="n"/>
      <c r="Q2032" s="61" t="n"/>
      <c r="R2032" s="61" t="n"/>
      <c r="S2032" s="62" t="n"/>
      <c r="T2032" s="59" t="n"/>
      <c r="U2032" s="59" t="n"/>
      <c r="V2032" s="59" t="n"/>
    </row>
    <row r="2033">
      <c r="G2033" s="59" t="n"/>
      <c r="H2033" s="120" t="n"/>
      <c r="I2033" s="60" t="n"/>
      <c r="J2033" s="70" t="n"/>
      <c r="K2033" s="106" t="n"/>
      <c r="L2033" s="59" t="n"/>
      <c r="M2033" s="121" t="n"/>
      <c r="N2033" s="107" t="n"/>
      <c r="O2033" s="107" t="n"/>
      <c r="P2033" s="107" t="n"/>
      <c r="Q2033" s="61" t="n"/>
      <c r="R2033" s="61" t="n"/>
      <c r="S2033" s="62" t="n"/>
      <c r="T2033" s="59" t="n"/>
      <c r="U2033" s="59" t="n"/>
      <c r="V2033" s="59" t="n"/>
    </row>
    <row r="2034">
      <c r="G2034" s="59" t="n"/>
      <c r="H2034" s="120" t="n"/>
      <c r="I2034" s="60" t="n"/>
      <c r="J2034" s="70" t="n"/>
      <c r="K2034" s="106" t="n"/>
      <c r="L2034" s="59" t="n"/>
      <c r="M2034" s="121" t="n"/>
      <c r="N2034" s="107" t="n"/>
      <c r="O2034" s="107" t="n"/>
      <c r="P2034" s="107" t="n"/>
      <c r="Q2034" s="61" t="n"/>
      <c r="R2034" s="61" t="n"/>
      <c r="S2034" s="62" t="n"/>
      <c r="T2034" s="59" t="n"/>
      <c r="U2034" s="59" t="n"/>
      <c r="V2034" s="59" t="n"/>
    </row>
    <row r="2035">
      <c r="G2035" s="59" t="n"/>
      <c r="H2035" s="120" t="n"/>
      <c r="I2035" s="60" t="n"/>
      <c r="J2035" s="70" t="n"/>
      <c r="K2035" s="106" t="n"/>
      <c r="L2035" s="59" t="n"/>
      <c r="M2035" s="121" t="n"/>
      <c r="N2035" s="107" t="n"/>
      <c r="O2035" s="107" t="n"/>
      <c r="P2035" s="107" t="n"/>
      <c r="Q2035" s="61" t="n"/>
      <c r="R2035" s="61" t="n"/>
      <c r="S2035" s="62" t="n"/>
      <c r="T2035" s="59" t="n"/>
      <c r="U2035" s="59" t="n"/>
      <c r="V2035" s="59" t="n"/>
    </row>
    <row r="2036">
      <c r="G2036" s="59" t="n"/>
      <c r="H2036" s="120" t="n"/>
      <c r="I2036" s="60" t="n"/>
      <c r="J2036" s="70" t="n"/>
      <c r="K2036" s="106" t="n"/>
      <c r="L2036" s="59" t="n"/>
      <c r="M2036" s="121" t="n"/>
      <c r="N2036" s="107" t="n"/>
      <c r="O2036" s="107" t="n"/>
      <c r="P2036" s="107" t="n"/>
      <c r="Q2036" s="61" t="n"/>
      <c r="R2036" s="61" t="n"/>
      <c r="S2036" s="62" t="n"/>
      <c r="T2036" s="59" t="n"/>
      <c r="U2036" s="59" t="n"/>
      <c r="V2036" s="59" t="n"/>
    </row>
    <row r="2037">
      <c r="G2037" s="59" t="n"/>
      <c r="H2037" s="120" t="n"/>
      <c r="I2037" s="60" t="n"/>
      <c r="J2037" s="70" t="n"/>
      <c r="K2037" s="106" t="n"/>
      <c r="L2037" s="59" t="n"/>
      <c r="M2037" s="121" t="n"/>
      <c r="N2037" s="107" t="n"/>
      <c r="O2037" s="107" t="n"/>
      <c r="P2037" s="107" t="n"/>
      <c r="Q2037" s="61" t="n"/>
      <c r="R2037" s="61" t="n"/>
      <c r="S2037" s="62" t="n"/>
      <c r="T2037" s="59" t="n"/>
      <c r="U2037" s="59" t="n"/>
      <c r="V2037" s="59" t="n"/>
    </row>
    <row r="2038">
      <c r="G2038" s="59" t="n"/>
      <c r="H2038" s="120" t="n"/>
      <c r="I2038" s="60" t="n"/>
      <c r="J2038" s="70" t="n"/>
      <c r="K2038" s="106" t="n"/>
      <c r="L2038" s="59" t="n"/>
      <c r="M2038" s="121" t="n"/>
      <c r="N2038" s="107" t="n"/>
      <c r="O2038" s="107" t="n"/>
      <c r="P2038" s="107" t="n"/>
      <c r="Q2038" s="61" t="n"/>
      <c r="R2038" s="61" t="n"/>
      <c r="S2038" s="62" t="n"/>
      <c r="T2038" s="59" t="n"/>
      <c r="U2038" s="59" t="n"/>
      <c r="V2038" s="59" t="n"/>
    </row>
    <row r="2039">
      <c r="G2039" s="59" t="n"/>
      <c r="H2039" s="120" t="n"/>
      <c r="I2039" s="60" t="n"/>
      <c r="J2039" s="70" t="n"/>
      <c r="K2039" s="106" t="n"/>
      <c r="L2039" s="59" t="n"/>
      <c r="M2039" s="121" t="n"/>
      <c r="N2039" s="107" t="n"/>
      <c r="O2039" s="107" t="n"/>
      <c r="P2039" s="107" t="n"/>
      <c r="Q2039" s="61" t="n"/>
      <c r="R2039" s="61" t="n"/>
      <c r="S2039" s="62" t="n"/>
      <c r="T2039" s="59" t="n"/>
      <c r="U2039" s="59" t="n"/>
      <c r="V2039" s="59" t="n"/>
    </row>
    <row r="2040">
      <c r="G2040" s="59" t="n"/>
      <c r="H2040" s="120" t="n"/>
      <c r="I2040" s="60" t="n"/>
      <c r="J2040" s="70" t="n"/>
      <c r="K2040" s="106" t="n"/>
      <c r="L2040" s="59" t="n"/>
      <c r="M2040" s="121" t="n"/>
      <c r="N2040" s="107" t="n"/>
      <c r="O2040" s="107" t="n"/>
      <c r="P2040" s="107" t="n"/>
      <c r="Q2040" s="61" t="n"/>
      <c r="R2040" s="61" t="n"/>
      <c r="S2040" s="62" t="n"/>
      <c r="T2040" s="59" t="n"/>
      <c r="U2040" s="59" t="n"/>
      <c r="V2040" s="59" t="n"/>
    </row>
    <row r="2041">
      <c r="G2041" s="59" t="n"/>
      <c r="H2041" s="120" t="n"/>
      <c r="I2041" s="60" t="n"/>
      <c r="J2041" s="70" t="n"/>
      <c r="K2041" s="106" t="n"/>
      <c r="L2041" s="59" t="n"/>
      <c r="M2041" s="121" t="n"/>
      <c r="N2041" s="107" t="n"/>
      <c r="O2041" s="107" t="n"/>
      <c r="P2041" s="107" t="n"/>
      <c r="Q2041" s="61" t="n"/>
      <c r="R2041" s="61" t="n"/>
      <c r="S2041" s="62" t="n"/>
      <c r="T2041" s="59" t="n"/>
      <c r="U2041" s="59" t="n"/>
      <c r="V2041" s="59" t="n"/>
    </row>
    <row r="2042">
      <c r="G2042" s="59" t="n"/>
      <c r="H2042" s="120" t="n"/>
      <c r="I2042" s="60" t="n"/>
      <c r="J2042" s="70" t="n"/>
      <c r="K2042" s="106" t="n"/>
      <c r="L2042" s="59" t="n"/>
      <c r="M2042" s="121" t="n"/>
      <c r="N2042" s="107" t="n"/>
      <c r="O2042" s="107" t="n"/>
      <c r="P2042" s="107" t="n"/>
      <c r="Q2042" s="61" t="n"/>
      <c r="R2042" s="61" t="n"/>
      <c r="S2042" s="62" t="n"/>
      <c r="T2042" s="59" t="n"/>
      <c r="U2042" s="59" t="n"/>
      <c r="V2042" s="59" t="n"/>
    </row>
    <row r="2043">
      <c r="G2043" s="59" t="n"/>
      <c r="H2043" s="120" t="n"/>
      <c r="I2043" s="60" t="n"/>
      <c r="J2043" s="70" t="n"/>
      <c r="K2043" s="106" t="n"/>
      <c r="L2043" s="59" t="n"/>
      <c r="M2043" s="121" t="n"/>
      <c r="N2043" s="107" t="n"/>
      <c r="O2043" s="107" t="n"/>
      <c r="P2043" s="107" t="n"/>
      <c r="Q2043" s="61" t="n"/>
      <c r="R2043" s="61" t="n"/>
      <c r="S2043" s="62" t="n"/>
      <c r="T2043" s="59" t="n"/>
      <c r="U2043" s="59" t="n"/>
      <c r="V2043" s="59" t="n"/>
    </row>
    <row r="2044">
      <c r="G2044" s="59" t="n"/>
      <c r="H2044" s="120" t="n"/>
      <c r="I2044" s="60" t="n"/>
      <c r="J2044" s="70" t="n"/>
      <c r="K2044" s="106" t="n"/>
      <c r="L2044" s="59" t="n"/>
      <c r="M2044" s="121" t="n"/>
      <c r="N2044" s="107" t="n"/>
      <c r="O2044" s="107" t="n"/>
      <c r="P2044" s="107" t="n"/>
      <c r="Q2044" s="61" t="n"/>
      <c r="R2044" s="61" t="n"/>
      <c r="S2044" s="62" t="n"/>
      <c r="T2044" s="59" t="n"/>
      <c r="U2044" s="59" t="n"/>
      <c r="V2044" s="59" t="n"/>
    </row>
    <row r="2045">
      <c r="G2045" s="59" t="n"/>
      <c r="H2045" s="120" t="n"/>
      <c r="I2045" s="60" t="n"/>
      <c r="J2045" s="70" t="n"/>
      <c r="K2045" s="106" t="n"/>
      <c r="L2045" s="59" t="n"/>
      <c r="M2045" s="121" t="n"/>
      <c r="N2045" s="107" t="n"/>
      <c r="O2045" s="107" t="n"/>
      <c r="P2045" s="107" t="n"/>
      <c r="Q2045" s="61" t="n"/>
      <c r="R2045" s="61" t="n"/>
      <c r="S2045" s="62" t="n"/>
      <c r="T2045" s="59" t="n"/>
      <c r="U2045" s="59" t="n"/>
      <c r="V2045" s="59" t="n"/>
    </row>
    <row r="2046">
      <c r="G2046" s="59" t="n"/>
      <c r="H2046" s="120" t="n"/>
      <c r="I2046" s="60" t="n"/>
      <c r="J2046" s="70" t="n"/>
      <c r="K2046" s="106" t="n"/>
      <c r="L2046" s="59" t="n"/>
      <c r="M2046" s="121" t="n"/>
      <c r="N2046" s="107" t="n"/>
      <c r="O2046" s="107" t="n"/>
      <c r="P2046" s="107" t="n"/>
      <c r="Q2046" s="61" t="n"/>
      <c r="R2046" s="61" t="n"/>
      <c r="S2046" s="62" t="n"/>
      <c r="T2046" s="59" t="n"/>
      <c r="U2046" s="59" t="n"/>
      <c r="V2046" s="59" t="n"/>
    </row>
    <row r="2047">
      <c r="G2047" s="59" t="n"/>
      <c r="H2047" s="120" t="n"/>
      <c r="I2047" s="60" t="n"/>
      <c r="J2047" s="70" t="n"/>
      <c r="K2047" s="106" t="n"/>
      <c r="L2047" s="59" t="n"/>
      <c r="M2047" s="121" t="n"/>
      <c r="N2047" s="107" t="n"/>
      <c r="O2047" s="107" t="n"/>
      <c r="P2047" s="107" t="n"/>
      <c r="Q2047" s="61" t="n"/>
      <c r="R2047" s="61" t="n"/>
      <c r="S2047" s="62" t="n"/>
      <c r="T2047" s="59" t="n"/>
      <c r="U2047" s="59" t="n"/>
      <c r="V2047" s="59" t="n"/>
    </row>
    <row r="2048">
      <c r="G2048" s="59" t="n"/>
      <c r="H2048" s="120" t="n"/>
      <c r="I2048" s="60" t="n"/>
      <c r="J2048" s="70" t="n"/>
      <c r="K2048" s="106" t="n"/>
      <c r="L2048" s="59" t="n"/>
      <c r="M2048" s="121" t="n"/>
      <c r="N2048" s="107" t="n"/>
      <c r="O2048" s="107" t="n"/>
      <c r="P2048" s="107" t="n"/>
      <c r="Q2048" s="61" t="n"/>
      <c r="R2048" s="61" t="n"/>
      <c r="S2048" s="62" t="n"/>
      <c r="T2048" s="59" t="n"/>
      <c r="U2048" s="59" t="n"/>
      <c r="V2048" s="59" t="n"/>
    </row>
    <row r="2049">
      <c r="G2049" s="59" t="n"/>
      <c r="H2049" s="120" t="n"/>
      <c r="I2049" s="60" t="n"/>
      <c r="J2049" s="70" t="n"/>
      <c r="K2049" s="106" t="n"/>
      <c r="L2049" s="59" t="n"/>
      <c r="M2049" s="121" t="n"/>
      <c r="N2049" s="107" t="n"/>
      <c r="O2049" s="107" t="n"/>
      <c r="P2049" s="107" t="n"/>
      <c r="Q2049" s="61" t="n"/>
      <c r="R2049" s="61" t="n"/>
      <c r="S2049" s="62" t="n"/>
      <c r="T2049" s="59" t="n"/>
      <c r="U2049" s="59" t="n"/>
      <c r="V2049" s="59" t="n"/>
    </row>
    <row r="2050" ht="17.5" customHeight="1" s="15" thickBot="1">
      <c r="A2050" s="4" t="n"/>
      <c r="G2050" s="59" t="n"/>
      <c r="H2050" s="120" t="n"/>
      <c r="I2050" s="60" t="n"/>
      <c r="J2050" s="70" t="n"/>
      <c r="K2050" s="106" t="n"/>
      <c r="L2050" s="106" t="n"/>
      <c r="M2050" s="121" t="n"/>
      <c r="N2050" s="122" t="n"/>
      <c r="O2050" s="107" t="n"/>
      <c r="P2050" s="107" t="n"/>
      <c r="Q2050" s="61" t="n"/>
      <c r="R2050" s="63" t="n"/>
      <c r="S2050" s="62" t="n"/>
      <c r="T2050" s="59" t="n"/>
      <c r="U2050" s="59" t="n"/>
      <c r="V2050" s="59" t="n"/>
    </row>
    <row r="2051" ht="17.5" customHeight="1" s="15" thickTop="1">
      <c r="G2051" s="59" t="n"/>
      <c r="H2051" s="120" t="n"/>
      <c r="I2051" s="60" t="n"/>
      <c r="J2051" s="70" t="n"/>
      <c r="K2051" s="106" t="n"/>
      <c r="L2051" s="59" t="n"/>
      <c r="M2051" s="121" t="n"/>
      <c r="N2051" s="107" t="n"/>
      <c r="O2051" s="107" t="n"/>
      <c r="P2051" s="107" t="n"/>
      <c r="Q2051" s="61" t="n"/>
      <c r="R2051" s="61" t="n"/>
      <c r="S2051" s="62" t="n"/>
      <c r="T2051" s="59" t="n"/>
      <c r="U2051" s="59" t="n"/>
      <c r="V2051" s="59" t="n"/>
    </row>
    <row r="2052">
      <c r="G2052" s="59" t="n"/>
      <c r="H2052" s="120" t="n"/>
      <c r="I2052" s="60" t="n"/>
      <c r="J2052" s="70" t="n"/>
      <c r="K2052" s="106" t="n"/>
      <c r="L2052" s="59" t="n"/>
      <c r="M2052" s="121" t="n"/>
      <c r="N2052" s="107" t="n"/>
      <c r="O2052" s="107" t="n"/>
      <c r="P2052" s="107" t="n"/>
      <c r="Q2052" s="61" t="n"/>
      <c r="R2052" s="61" t="n"/>
      <c r="S2052" s="62" t="n"/>
      <c r="T2052" s="59" t="n"/>
      <c r="U2052" s="59" t="n"/>
      <c r="V2052" s="59" t="n"/>
    </row>
    <row r="2053">
      <c r="G2053" s="59" t="n"/>
      <c r="H2053" s="120" t="n"/>
      <c r="I2053" s="60" t="n"/>
      <c r="J2053" s="70" t="n"/>
      <c r="K2053" s="106" t="n"/>
      <c r="L2053" s="59" t="n"/>
      <c r="M2053" s="121" t="n"/>
      <c r="N2053" s="107" t="n"/>
      <c r="O2053" s="107" t="n"/>
      <c r="P2053" s="107" t="n"/>
      <c r="Q2053" s="61" t="n"/>
      <c r="R2053" s="61" t="n"/>
      <c r="S2053" s="62" t="n"/>
      <c r="T2053" s="59" t="n"/>
      <c r="U2053" s="59" t="n"/>
      <c r="V2053" s="59" t="n"/>
    </row>
    <row r="2054">
      <c r="G2054" s="59" t="n"/>
      <c r="H2054" s="120" t="n"/>
      <c r="I2054" s="60" t="n"/>
      <c r="J2054" s="70" t="n"/>
      <c r="K2054" s="106" t="n"/>
      <c r="L2054" s="59" t="n"/>
      <c r="M2054" s="121" t="n"/>
      <c r="N2054" s="107" t="n"/>
      <c r="O2054" s="107" t="n"/>
      <c r="P2054" s="107" t="n"/>
      <c r="Q2054" s="61" t="n"/>
      <c r="R2054" s="61" t="n"/>
      <c r="S2054" s="62" t="n"/>
      <c r="T2054" s="59" t="n"/>
      <c r="U2054" s="59" t="n"/>
      <c r="V2054" s="59" t="n"/>
    </row>
    <row r="2055">
      <c r="G2055" s="59" t="n"/>
      <c r="H2055" s="120" t="n"/>
      <c r="I2055" s="60" t="n"/>
      <c r="J2055" s="70" t="n"/>
      <c r="K2055" s="106" t="n"/>
      <c r="L2055" s="59" t="n"/>
      <c r="M2055" s="121" t="n"/>
      <c r="N2055" s="107" t="n"/>
      <c r="O2055" s="107" t="n"/>
      <c r="P2055" s="107" t="n"/>
      <c r="Q2055" s="61" t="n"/>
      <c r="R2055" s="61" t="n"/>
      <c r="S2055" s="62" t="n"/>
      <c r="T2055" s="59" t="n"/>
      <c r="U2055" s="59" t="n"/>
      <c r="V2055" s="59" t="n"/>
    </row>
    <row r="2056">
      <c r="G2056" s="59" t="n"/>
      <c r="H2056" s="120" t="n"/>
      <c r="I2056" s="60" t="n"/>
      <c r="J2056" s="70" t="n"/>
      <c r="K2056" s="106" t="n"/>
      <c r="L2056" s="59" t="n"/>
      <c r="M2056" s="121" t="n"/>
      <c r="N2056" s="107" t="n"/>
      <c r="O2056" s="107" t="n"/>
      <c r="P2056" s="107" t="n"/>
      <c r="Q2056" s="61" t="n"/>
      <c r="R2056" s="61" t="n"/>
      <c r="S2056" s="62" t="n"/>
      <c r="T2056" s="59" t="n"/>
      <c r="U2056" s="59" t="n"/>
      <c r="V2056" s="59" t="n"/>
    </row>
    <row r="2057">
      <c r="E2057" s="4" t="n"/>
      <c r="F2057" s="4" t="n"/>
      <c r="G2057" s="59" t="n"/>
      <c r="H2057" s="120" t="n"/>
      <c r="I2057" s="60" t="n"/>
      <c r="J2057" s="70" t="n"/>
      <c r="K2057" s="106" t="n"/>
      <c r="L2057" s="59" t="n"/>
      <c r="M2057" s="121" t="n"/>
      <c r="N2057" s="107" t="n"/>
      <c r="O2057" s="107" t="n"/>
      <c r="P2057" s="107" t="n"/>
      <c r="Q2057" s="61" t="n"/>
      <c r="R2057" s="61" t="n"/>
      <c r="S2057" s="62" t="n"/>
      <c r="T2057" s="59" t="n"/>
      <c r="U2057" s="59" t="n"/>
      <c r="V2057" s="59" t="n"/>
    </row>
    <row r="2058">
      <c r="B2058" s="27" t="n"/>
      <c r="C2058" s="4" t="n"/>
      <c r="D2058" s="4" t="n"/>
      <c r="G2058" s="59" t="n"/>
      <c r="H2058" s="120" t="n"/>
      <c r="I2058" s="60" t="n"/>
      <c r="J2058" s="70" t="n"/>
      <c r="K2058" s="106" t="n"/>
      <c r="L2058" s="59" t="n"/>
      <c r="M2058" s="121" t="n"/>
      <c r="N2058" s="107" t="n"/>
      <c r="O2058" s="107" t="n"/>
      <c r="P2058" s="107" t="n"/>
      <c r="Q2058" s="61" t="n"/>
      <c r="R2058" s="61" t="n"/>
      <c r="S2058" s="62" t="n"/>
      <c r="T2058" s="59" t="n"/>
      <c r="U2058" s="59" t="n"/>
      <c r="V2058" s="59" t="n"/>
    </row>
    <row r="2059">
      <c r="G2059" s="59" t="n"/>
      <c r="H2059" s="120" t="n"/>
      <c r="I2059" s="60" t="n"/>
      <c r="J2059" s="70" t="n"/>
      <c r="K2059" s="106" t="n"/>
      <c r="L2059" s="59" t="n"/>
      <c r="M2059" s="121" t="n"/>
      <c r="N2059" s="107" t="n"/>
      <c r="O2059" s="107" t="n"/>
      <c r="P2059" s="107" t="n"/>
      <c r="Q2059" s="61" t="n"/>
      <c r="R2059" s="61" t="n"/>
      <c r="S2059" s="62" t="n"/>
      <c r="T2059" s="59" t="n"/>
      <c r="U2059" s="59" t="n"/>
      <c r="V2059" s="59" t="n"/>
    </row>
    <row r="2060">
      <c r="G2060" s="59" t="n"/>
      <c r="H2060" s="120" t="n"/>
      <c r="I2060" s="60" t="n"/>
      <c r="J2060" s="70" t="n"/>
      <c r="K2060" s="106" t="n"/>
      <c r="L2060" s="59" t="n"/>
      <c r="M2060" s="121" t="n"/>
      <c r="N2060" s="107" t="n"/>
      <c r="O2060" s="107" t="n"/>
      <c r="P2060" s="107" t="n"/>
      <c r="Q2060" s="61" t="n"/>
      <c r="R2060" s="61" t="n"/>
      <c r="S2060" s="62" t="n"/>
      <c r="T2060" s="59" t="n"/>
      <c r="U2060" s="59" t="n"/>
      <c r="V2060" s="59" t="n"/>
    </row>
    <row r="2061">
      <c r="G2061" s="59" t="n"/>
      <c r="H2061" s="120" t="n"/>
      <c r="I2061" s="60" t="n"/>
      <c r="J2061" s="70" t="n"/>
      <c r="K2061" s="106" t="n"/>
      <c r="L2061" s="59" t="n"/>
      <c r="M2061" s="121" t="n"/>
      <c r="N2061" s="107" t="n"/>
      <c r="O2061" s="107" t="n"/>
      <c r="P2061" s="107" t="n"/>
      <c r="Q2061" s="61" t="n"/>
      <c r="R2061" s="61" t="n"/>
      <c r="S2061" s="62" t="n"/>
      <c r="T2061" s="59" t="n"/>
      <c r="U2061" s="59" t="n"/>
      <c r="V2061" s="59" t="n"/>
    </row>
    <row r="2062">
      <c r="G2062" s="59" t="n"/>
      <c r="H2062" s="120" t="n"/>
      <c r="I2062" s="60" t="n"/>
      <c r="J2062" s="70" t="n"/>
      <c r="K2062" s="106" t="n"/>
      <c r="L2062" s="59" t="n"/>
      <c r="M2062" s="121" t="n"/>
      <c r="N2062" s="107" t="n"/>
      <c r="O2062" s="107" t="n"/>
      <c r="P2062" s="107" t="n"/>
      <c r="Q2062" s="61" t="n"/>
      <c r="R2062" s="61" t="n"/>
      <c r="S2062" s="62" t="n"/>
      <c r="T2062" s="59" t="n"/>
      <c r="U2062" s="59" t="n"/>
      <c r="V2062" s="59" t="n"/>
    </row>
    <row r="2063" ht="17.5" customHeight="1" s="15" thickBot="1">
      <c r="G2063" s="59" t="n"/>
      <c r="H2063" s="120" t="n"/>
      <c r="I2063" s="60" t="n"/>
      <c r="J2063" s="70" t="n"/>
      <c r="K2063" s="106" t="n"/>
      <c r="L2063" s="59" t="n"/>
      <c r="M2063" s="121" t="n"/>
      <c r="N2063" s="107" t="n"/>
      <c r="O2063" s="107" t="n"/>
      <c r="P2063" s="107" t="n"/>
      <c r="Q2063" s="61" t="n"/>
      <c r="R2063" s="61" t="n"/>
      <c r="S2063" s="62" t="n"/>
      <c r="T2063" s="59" t="n"/>
      <c r="U2063" s="59" t="n"/>
      <c r="V2063" s="59" t="n"/>
    </row>
    <row r="2064" ht="17.5" customHeight="1" s="15" thickBot="1">
      <c r="G2064" s="59" t="n"/>
      <c r="H2064" s="120" t="n"/>
      <c r="I2064" s="60" t="n"/>
      <c r="J2064" s="70" t="n"/>
      <c r="K2064" s="106" t="n"/>
      <c r="L2064" s="59" t="n"/>
      <c r="M2064" s="121" t="n"/>
      <c r="N2064" s="107" t="n"/>
      <c r="O2064" s="107" t="n"/>
      <c r="P2064" s="107" t="n"/>
      <c r="Q2064" s="61" t="n"/>
      <c r="R2064" s="61" t="n"/>
      <c r="S2064" s="62" t="n"/>
      <c r="T2064" s="59" t="n"/>
      <c r="U2064" s="59" t="n"/>
      <c r="V2064" s="59" t="n"/>
    </row>
    <row r="2065">
      <c r="G2065" s="59" t="n"/>
      <c r="H2065" s="120" t="n"/>
      <c r="I2065" s="60" t="n"/>
      <c r="J2065" s="70" t="n"/>
      <c r="K2065" s="106" t="n"/>
      <c r="L2065" s="59" t="n"/>
      <c r="M2065" s="121" t="n"/>
      <c r="N2065" s="107" t="n"/>
      <c r="O2065" s="107" t="n"/>
      <c r="P2065" s="107" t="n"/>
      <c r="Q2065" s="61" t="n"/>
      <c r="R2065" s="61" t="n"/>
      <c r="S2065" s="62" t="n"/>
      <c r="T2065" s="59" t="n"/>
      <c r="U2065" s="59" t="n"/>
      <c r="V2065" s="59" t="n"/>
    </row>
    <row r="2066">
      <c r="G2066" s="59" t="n"/>
      <c r="H2066" s="120" t="n"/>
      <c r="I2066" s="60" t="n"/>
      <c r="J2066" s="70" t="n"/>
      <c r="K2066" s="106" t="n"/>
      <c r="L2066" s="59" t="n"/>
      <c r="M2066" s="121" t="n"/>
      <c r="N2066" s="107" t="n"/>
      <c r="O2066" s="107" t="n"/>
      <c r="P2066" s="107" t="n"/>
      <c r="Q2066" s="61" t="n"/>
      <c r="R2066" s="61" t="n"/>
      <c r="S2066" s="62" t="n"/>
      <c r="T2066" s="59" t="n"/>
      <c r="U2066" s="59" t="n"/>
      <c r="V2066" s="59" t="n"/>
    </row>
    <row r="2067">
      <c r="G2067" s="59" t="n"/>
      <c r="H2067" s="120" t="n"/>
      <c r="I2067" s="60" t="n"/>
      <c r="J2067" s="70" t="n"/>
      <c r="K2067" s="106" t="n"/>
      <c r="L2067" s="59" t="n"/>
      <c r="M2067" s="121" t="n"/>
      <c r="N2067" s="107" t="n"/>
      <c r="O2067" s="107" t="n"/>
      <c r="P2067" s="107" t="n"/>
      <c r="Q2067" s="61" t="n"/>
      <c r="R2067" s="61" t="n"/>
      <c r="S2067" s="62" t="n"/>
      <c r="T2067" s="59" t="n"/>
      <c r="U2067" s="59" t="n"/>
      <c r="V2067" s="59" t="n"/>
    </row>
    <row r="2068">
      <c r="G2068" s="59" t="n"/>
      <c r="H2068" s="120" t="n"/>
      <c r="I2068" s="60" t="n"/>
      <c r="J2068" s="70" t="n"/>
      <c r="K2068" s="106" t="n"/>
      <c r="L2068" s="59" t="n"/>
      <c r="M2068" s="121" t="n"/>
      <c r="N2068" s="107" t="n"/>
      <c r="O2068" s="107" t="n"/>
      <c r="P2068" s="107" t="n"/>
      <c r="Q2068" s="61" t="n"/>
      <c r="R2068" s="61" t="n"/>
      <c r="S2068" s="62" t="n"/>
      <c r="T2068" s="59" t="n"/>
      <c r="U2068" s="59" t="n"/>
      <c r="V2068" s="59" t="n"/>
    </row>
    <row r="2069">
      <c r="G2069" s="59" t="n"/>
      <c r="H2069" s="120" t="n"/>
      <c r="I2069" s="60" t="n"/>
      <c r="J2069" s="70" t="n"/>
      <c r="K2069" s="106" t="n"/>
      <c r="L2069" s="59" t="n"/>
      <c r="M2069" s="121" t="n"/>
      <c r="N2069" s="107" t="n"/>
      <c r="O2069" s="107" t="n"/>
      <c r="P2069" s="107" t="n"/>
      <c r="Q2069" s="61" t="n"/>
      <c r="R2069" s="61" t="n"/>
      <c r="S2069" s="62" t="n"/>
      <c r="T2069" s="59" t="n"/>
      <c r="U2069" s="59" t="n"/>
      <c r="V2069" s="59" t="n"/>
    </row>
    <row r="2070">
      <c r="G2070" s="59" t="n"/>
      <c r="H2070" s="120" t="n"/>
      <c r="I2070" s="60" t="n"/>
      <c r="J2070" s="70" t="n"/>
      <c r="K2070" s="106" t="n"/>
      <c r="L2070" s="59" t="n"/>
      <c r="M2070" s="121" t="n"/>
      <c r="N2070" s="107" t="n"/>
      <c r="O2070" s="107" t="n"/>
      <c r="P2070" s="107" t="n"/>
      <c r="Q2070" s="61" t="n"/>
      <c r="R2070" s="61" t="n"/>
      <c r="S2070" s="62" t="n"/>
      <c r="T2070" s="59" t="n"/>
      <c r="U2070" s="59" t="n"/>
      <c r="V2070" s="59" t="n"/>
    </row>
    <row r="2071">
      <c r="G2071" s="59" t="n"/>
      <c r="H2071" s="120" t="n"/>
      <c r="I2071" s="60" t="n"/>
      <c r="J2071" s="70" t="n"/>
      <c r="K2071" s="106" t="n"/>
      <c r="L2071" s="59" t="n"/>
      <c r="M2071" s="121" t="n"/>
      <c r="N2071" s="107" t="n"/>
      <c r="O2071" s="107" t="n"/>
      <c r="P2071" s="107" t="n"/>
      <c r="Q2071" s="61" t="n"/>
      <c r="R2071" s="61" t="n"/>
      <c r="S2071" s="62" t="n"/>
      <c r="T2071" s="59" t="n"/>
      <c r="U2071" s="59" t="n"/>
      <c r="V2071" s="59" t="n"/>
    </row>
    <row r="2072">
      <c r="G2072" s="59" t="n"/>
      <c r="H2072" s="120" t="n"/>
      <c r="I2072" s="60" t="n"/>
      <c r="J2072" s="70" t="n"/>
      <c r="K2072" s="106" t="n"/>
      <c r="L2072" s="59" t="n"/>
      <c r="M2072" s="121" t="n"/>
      <c r="N2072" s="107" t="n"/>
      <c r="O2072" s="107" t="n"/>
      <c r="P2072" s="107" t="n"/>
      <c r="Q2072" s="61" t="n"/>
      <c r="R2072" s="61" t="n"/>
      <c r="S2072" s="62" t="n"/>
      <c r="T2072" s="59" t="n"/>
      <c r="U2072" s="59" t="n"/>
      <c r="V2072" s="59" t="n"/>
    </row>
    <row r="2073">
      <c r="G2073" s="59" t="n"/>
      <c r="H2073" s="120" t="n"/>
      <c r="I2073" s="60" t="n"/>
      <c r="J2073" s="70" t="n"/>
      <c r="K2073" s="106" t="n"/>
      <c r="L2073" s="59" t="n"/>
      <c r="M2073" s="121" t="n"/>
      <c r="N2073" s="107" t="n"/>
      <c r="O2073" s="107" t="n"/>
      <c r="P2073" s="107" t="n"/>
      <c r="Q2073" s="61" t="n"/>
      <c r="R2073" s="61" t="n"/>
      <c r="S2073" s="62" t="n"/>
      <c r="T2073" s="59" t="n"/>
      <c r="U2073" s="59" t="n"/>
      <c r="V2073" s="59" t="n"/>
    </row>
    <row r="2074">
      <c r="G2074" s="59" t="n"/>
      <c r="H2074" s="120" t="n"/>
      <c r="I2074" s="60" t="n"/>
      <c r="J2074" s="70" t="n"/>
      <c r="K2074" s="106" t="n"/>
      <c r="L2074" s="59" t="n"/>
      <c r="M2074" s="121" t="n"/>
      <c r="N2074" s="107" t="n"/>
      <c r="O2074" s="107" t="n"/>
      <c r="P2074" s="107" t="n"/>
      <c r="Q2074" s="61" t="n"/>
      <c r="R2074" s="61" t="n"/>
      <c r="S2074" s="62" t="n"/>
      <c r="T2074" s="59" t="n"/>
      <c r="U2074" s="59" t="n"/>
      <c r="V2074" s="59" t="n"/>
    </row>
    <row r="2075" ht="17.5" customHeight="1" s="15" thickBot="1">
      <c r="G2075" s="59" t="n"/>
      <c r="H2075" s="120" t="n"/>
      <c r="I2075" s="60" t="n"/>
      <c r="J2075" s="70" t="n"/>
      <c r="K2075" s="106" t="n"/>
      <c r="L2075" s="59" t="n"/>
      <c r="M2075" s="121" t="n"/>
      <c r="N2075" s="107" t="n"/>
      <c r="O2075" s="107" t="n"/>
      <c r="P2075" s="107" t="n"/>
      <c r="Q2075" s="61" t="n"/>
      <c r="R2075" s="61" t="n"/>
      <c r="S2075" s="62" t="n"/>
      <c r="T2075" s="59" t="n"/>
      <c r="U2075" s="59" t="n"/>
      <c r="V2075" s="59" t="n"/>
    </row>
    <row r="2076">
      <c r="G2076" s="59" t="n"/>
      <c r="H2076" s="120" t="n"/>
      <c r="I2076" s="60" t="n"/>
      <c r="J2076" s="70" t="n"/>
      <c r="K2076" s="106" t="n"/>
      <c r="L2076" s="59" t="n"/>
      <c r="M2076" s="121" t="n"/>
      <c r="N2076" s="107" t="n"/>
      <c r="O2076" s="107" t="n"/>
      <c r="P2076" s="107" t="n"/>
      <c r="Q2076" s="61" t="n"/>
      <c r="R2076" s="61" t="n"/>
      <c r="S2076" s="62" t="n"/>
      <c r="T2076" s="59" t="n"/>
      <c r="U2076" s="59" t="n"/>
      <c r="V2076" s="59" t="n"/>
    </row>
    <row r="2077">
      <c r="G2077" s="59" t="n"/>
      <c r="H2077" s="120" t="n"/>
      <c r="I2077" s="60" t="n"/>
      <c r="J2077" s="70" t="n"/>
      <c r="K2077" s="106" t="n"/>
      <c r="L2077" s="59" t="n"/>
      <c r="M2077" s="121" t="n"/>
      <c r="N2077" s="107" t="n"/>
      <c r="O2077" s="107" t="n"/>
      <c r="P2077" s="107" t="n"/>
      <c r="Q2077" s="61" t="n"/>
      <c r="R2077" s="61" t="n"/>
      <c r="S2077" s="62" t="n"/>
      <c r="T2077" s="59" t="n"/>
      <c r="U2077" s="59" t="n"/>
      <c r="V2077" s="59" t="n"/>
    </row>
    <row r="2078" ht="17.5" customHeight="1" s="15" thickBot="1">
      <c r="A2078" s="4" t="n"/>
      <c r="G2078" s="59" t="n"/>
      <c r="H2078" s="120" t="n"/>
      <c r="I2078" s="60" t="n"/>
      <c r="J2078" s="70" t="n"/>
      <c r="K2078" s="106" t="n"/>
      <c r="L2078" s="106" t="n"/>
      <c r="M2078" s="121" t="n"/>
      <c r="N2078" s="122" t="n"/>
      <c r="O2078" s="107" t="n"/>
      <c r="P2078" s="107" t="n"/>
      <c r="Q2078" s="61" t="n"/>
      <c r="R2078" s="63" t="n"/>
      <c r="S2078" s="62" t="n"/>
      <c r="T2078" s="59" t="n"/>
      <c r="U2078" s="59" t="n"/>
      <c r="V2078" s="59" t="n"/>
    </row>
    <row r="2079" ht="17.5" customHeight="1" s="15" thickTop="1">
      <c r="G2079" s="59" t="n"/>
      <c r="H2079" s="59" t="n"/>
      <c r="I2079" s="59" t="n"/>
      <c r="J2079" s="71" t="n"/>
      <c r="K2079" s="59" t="n"/>
      <c r="L2079" s="59" t="n"/>
      <c r="M2079" s="59" t="n"/>
      <c r="N2079" s="60" t="n"/>
      <c r="O2079" s="107" t="n"/>
      <c r="P2079" s="107" t="n"/>
      <c r="Q2079" s="61" t="n"/>
      <c r="R2079" s="59" t="n"/>
      <c r="S2079" s="59" t="n"/>
      <c r="T2079" s="59" t="n"/>
      <c r="U2079" s="59" t="n"/>
      <c r="V2079" s="59" t="n"/>
    </row>
    <row r="2080">
      <c r="G2080" s="59" t="n"/>
      <c r="H2080" s="59" t="n"/>
      <c r="I2080" s="59" t="n"/>
      <c r="J2080" s="71" t="n"/>
      <c r="K2080" s="59" t="n"/>
      <c r="L2080" s="59" t="n"/>
      <c r="M2080" s="59" t="n"/>
      <c r="N2080" s="60" t="n"/>
      <c r="O2080" s="107" t="n"/>
      <c r="P2080" s="107" t="n"/>
      <c r="Q2080" s="61" t="n"/>
      <c r="R2080" s="59" t="n"/>
      <c r="S2080" s="59" t="n"/>
      <c r="T2080" s="59" t="n"/>
      <c r="U2080" s="59" t="n"/>
      <c r="V2080" s="59" t="n"/>
    </row>
    <row r="2081">
      <c r="G2081" s="59" t="n"/>
      <c r="H2081" s="59" t="n"/>
      <c r="I2081" s="59" t="n"/>
      <c r="J2081" s="71" t="n"/>
      <c r="K2081" s="59" t="n"/>
      <c r="L2081" s="59" t="n"/>
      <c r="M2081" s="59" t="n"/>
      <c r="N2081" s="60" t="n"/>
      <c r="O2081" s="107" t="n"/>
      <c r="P2081" s="107" t="n"/>
      <c r="Q2081" s="61" t="n"/>
      <c r="R2081" s="59" t="n"/>
      <c r="S2081" s="59" t="n"/>
      <c r="T2081" s="59" t="n"/>
      <c r="U2081" s="59" t="n"/>
      <c r="V2081" s="59" t="n"/>
    </row>
    <row r="2082">
      <c r="G2082" s="59" t="n"/>
      <c r="H2082" s="59" t="n"/>
      <c r="I2082" s="59" t="n"/>
      <c r="J2082" s="71" t="n"/>
      <c r="K2082" s="59" t="n"/>
      <c r="L2082" s="59" t="n"/>
      <c r="M2082" s="59" t="n"/>
      <c r="N2082" s="60" t="n"/>
      <c r="O2082" s="107" t="n"/>
      <c r="P2082" s="107" t="n"/>
      <c r="Q2082" s="61" t="n"/>
      <c r="R2082" s="59" t="n"/>
      <c r="S2082" s="59" t="n"/>
      <c r="T2082" s="59" t="n"/>
      <c r="U2082" s="59" t="n"/>
      <c r="V2082" s="59" t="n"/>
    </row>
    <row r="2083">
      <c r="G2083" s="59" t="n"/>
      <c r="H2083" s="59" t="n"/>
      <c r="I2083" s="59" t="n"/>
      <c r="J2083" s="71" t="n"/>
      <c r="K2083" s="59" t="n"/>
      <c r="L2083" s="59" t="n"/>
      <c r="M2083" s="59" t="n"/>
      <c r="N2083" s="60" t="n"/>
      <c r="O2083" s="107" t="n"/>
      <c r="P2083" s="107" t="n"/>
      <c r="Q2083" s="59" t="n"/>
      <c r="R2083" s="59" t="n"/>
      <c r="S2083" s="59" t="n"/>
      <c r="T2083" s="59" t="n"/>
      <c r="U2083" s="59" t="n"/>
      <c r="V2083" s="59" t="n"/>
    </row>
    <row r="2084">
      <c r="G2084" s="59" t="n"/>
      <c r="H2084" s="59" t="n"/>
      <c r="I2084" s="59" t="n"/>
      <c r="J2084" s="71" t="n"/>
      <c r="K2084" s="59" t="n"/>
      <c r="L2084" s="59" t="n"/>
      <c r="M2084" s="59" t="n"/>
      <c r="N2084" s="60" t="n"/>
      <c r="O2084" s="107" t="n"/>
      <c r="P2084" s="107" t="n"/>
      <c r="Q2084" s="59" t="n"/>
      <c r="R2084" s="59" t="n"/>
      <c r="S2084" s="59" t="n"/>
      <c r="T2084" s="59" t="n"/>
      <c r="U2084" s="59" t="n"/>
      <c r="V2084" s="59" t="n"/>
    </row>
    <row r="2085">
      <c r="E2085" s="4" t="n"/>
      <c r="F2085" s="4" t="n"/>
      <c r="G2085" s="59" t="n"/>
      <c r="H2085" s="59" t="n"/>
      <c r="I2085" s="59" t="n"/>
      <c r="J2085" s="71" t="n"/>
      <c r="K2085" s="59" t="n"/>
      <c r="L2085" s="59" t="n"/>
      <c r="M2085" s="59" t="n"/>
      <c r="N2085" s="60" t="n"/>
      <c r="O2085" s="107" t="n"/>
      <c r="P2085" s="107" t="n"/>
      <c r="Q2085" s="59" t="n"/>
      <c r="R2085" s="59" t="n"/>
      <c r="S2085" s="59" t="n"/>
      <c r="T2085" s="59" t="n"/>
      <c r="U2085" s="59" t="n"/>
      <c r="V2085" s="59" t="n"/>
    </row>
    <row r="2086">
      <c r="B2086" s="27" t="n"/>
      <c r="C2086" s="4" t="n"/>
      <c r="D2086" s="4" t="n"/>
      <c r="G2086" s="59" t="n"/>
      <c r="H2086" s="59" t="n"/>
      <c r="I2086" s="59" t="n"/>
      <c r="J2086" s="71" t="n"/>
      <c r="K2086" s="59" t="n"/>
      <c r="L2086" s="59" t="n"/>
      <c r="M2086" s="59" t="n"/>
      <c r="N2086" s="59" t="n"/>
      <c r="O2086" s="59" t="n"/>
      <c r="P2086" s="59" t="n"/>
      <c r="Q2086" s="59" t="n"/>
      <c r="R2086" s="59" t="n"/>
      <c r="S2086" s="59" t="n"/>
      <c r="T2086" s="59" t="n"/>
      <c r="U2086" s="59" t="n"/>
      <c r="V2086" s="59" t="n"/>
    </row>
  </sheetData>
  <conditionalFormatting sqref="C21">
    <cfRule type="cellIs" priority="13" operator="lessThan" dxfId="6">
      <formula>1.6</formula>
    </cfRule>
    <cfRule type="cellIs" priority="14" operator="greaterThan" dxfId="7">
      <formula>1.6</formula>
    </cfRule>
  </conditionalFormatting>
  <conditionalFormatting sqref="C13">
    <cfRule type="cellIs" priority="10" operator="equal" dxfId="7">
      <formula>"no under-investment"</formula>
    </cfRule>
    <cfRule type="cellIs" priority="11" operator="equal" dxfId="6">
      <formula>"under-investment"</formula>
    </cfRule>
  </conditionalFormatting>
  <conditionalFormatting sqref="C22">
    <cfRule type="cellIs" priority="5" operator="equal" dxfId="6">
      <formula>"liquidity risk"</formula>
    </cfRule>
    <cfRule type="cellIs" priority="6" operator="equal" dxfId="7">
      <formula>"without liquidity risk"</formula>
    </cfRule>
    <cfRule type="cellIs" priority="7" operator="equal" dxfId="6">
      <formula>" liquidity risk"</formula>
    </cfRule>
  </conditionalFormatting>
  <conditionalFormatting sqref="C12">
    <cfRule type="cellIs" priority="3" operator="lessThan" dxfId="6">
      <formula>80</formula>
    </cfRule>
    <cfRule type="cellIs" priority="4" operator="greaterThan" dxfId="7">
      <formula>80</formula>
    </cfRule>
  </conditionalFormatting>
  <conditionalFormatting sqref="D12">
    <cfRule type="cellIs" priority="1" operator="equal" dxfId="7">
      <formula>"no under-investment"</formula>
    </cfRule>
    <cfRule type="cellIs" priority="2" operator="equal" dxfId="6">
      <formula>"under-investment"</formula>
    </cfRule>
  </conditionalFormatting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肯毅 林</dc:creator>
  <dcterms:created xmlns:dcterms="http://purl.org/dc/terms/" xmlns:xsi="http://www.w3.org/2001/XMLSchema-instance" xsi:type="dcterms:W3CDTF">2025-07-21T15:14:49Z</dcterms:created>
  <dcterms:modified xmlns:dcterms="http://purl.org/dc/terms/" xmlns:xsi="http://www.w3.org/2001/XMLSchema-instance" xsi:type="dcterms:W3CDTF">2025-08-03T13:20:43Z</dcterms:modified>
  <cp:lastModifiedBy>肯毅 林</cp:lastModifiedBy>
  <cp:lastPrinted>2025-07-23T02:41:38Z</cp:lastPrinted>
</cp:coreProperties>
</file>